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J:\マイドライブ\T&amp;F\2025\市民スポーツ大会\"/>
    </mc:Choice>
  </mc:AlternateContent>
  <xr:revisionPtr revIDLastSave="0" documentId="13_ncr:1_{67EC98BE-485B-44B9-9E52-3487F8D6B0EA}" xr6:coauthVersionLast="47" xr6:coauthVersionMax="47" xr10:uidLastSave="{00000000-0000-0000-0000-000000000000}"/>
  <bookViews>
    <workbookView xWindow="-120" yWindow="-120" windowWidth="29040" windowHeight="15720" firstSheet="4" activeTab="4" xr2:uid="{00000000-000D-0000-FFFF-FFFF00000000}"/>
  </bookViews>
  <sheets>
    <sheet name="競技csv" sheetId="1" state="hidden" r:id="rId1"/>
    <sheet name="所属csv" sheetId="2" state="hidden" r:id="rId2"/>
    <sheet name="高校男選手データ" sheetId="3" state="hidden" r:id="rId3"/>
    <sheet name="高校女選手データ" sheetId="4" state="hidden" r:id="rId4"/>
    <sheet name="中学男選手データ" sheetId="5" r:id="rId5"/>
    <sheet name="中学女選手データ" sheetId="7" r:id="rId6"/>
    <sheet name="高校選手データ貼り付け" sheetId="15" r:id="rId7"/>
    <sheet name="中学一覧表" sheetId="9" r:id="rId8"/>
    <sheet name="高校一覧表" sheetId="10" r:id="rId9"/>
    <sheet name="競技者csv貼り付け用" sheetId="11" state="hidden" r:id="rId10"/>
    <sheet name="チームcsv貼り付け用" sheetId="12" state="hidden" r:id="rId11"/>
    <sheet name="競技者csv変換" sheetId="13" state="hidden" r:id="rId12"/>
    <sheet name="チームcsv変換" sheetId="14" state="hidden" r:id="rId13"/>
  </sheets>
  <externalReferences>
    <externalReference r:id="rId14"/>
  </externalReferences>
  <definedNames>
    <definedName name="_xlnm.Print_Area" localSheetId="8">高校一覧表!$A$1:$Y$72</definedName>
    <definedName name="_xlnm.Print_Area" localSheetId="6">高校選手データ貼り付け!$A$2:$W$219</definedName>
    <definedName name="_xlnm.Print_Area" localSheetId="7">中学一覧表!$A$1:$AD$72</definedName>
    <definedName name="あ百番">#REF!</definedName>
    <definedName name="春男">#REF!</definedName>
    <definedName name="女追加">[1]競技者データ!$H$4:$U$153</definedName>
    <definedName name="男追加">[1]競技者データ!$G$4:$U$153</definedName>
    <definedName name="長柄駅伝">#REF!</definedName>
    <definedName name="入力セル" localSheetId="3">#REF!</definedName>
    <definedName name="入力セル" localSheetId="2">#REF!</definedName>
    <definedName name="入力セル">#REF!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2">
      <go:sheetsCustomData xmlns:go="http://customooxmlschemas.google.com/" r:id="rId19" roundtripDataChecksum="XPTGnBEHbvYQOYa85Q0MDCV/vPn2AU2cAA1BtkNnL30="/>
    </ext>
  </extLst>
</workbook>
</file>

<file path=xl/calcChain.xml><?xml version="1.0" encoding="utf-8"?>
<calcChain xmlns="http://schemas.openxmlformats.org/spreadsheetml/2006/main">
  <c r="Z63" i="13" l="1"/>
  <c r="Z64" i="13"/>
  <c r="Z65" i="13"/>
  <c r="Z66" i="13"/>
  <c r="Z67" i="13"/>
  <c r="Z68" i="13"/>
  <c r="Z69" i="13"/>
  <c r="Z70" i="13"/>
  <c r="Z71" i="13"/>
  <c r="Z72" i="13"/>
  <c r="Z73" i="13"/>
  <c r="Z74" i="13"/>
  <c r="Z75" i="13"/>
  <c r="Z76" i="13"/>
  <c r="Z77" i="13"/>
  <c r="Z78" i="13"/>
  <c r="Z79" i="13"/>
  <c r="Z80" i="13"/>
  <c r="Z81" i="13"/>
  <c r="Z82" i="13"/>
  <c r="Z83" i="13"/>
  <c r="Z84" i="13"/>
  <c r="Z85" i="13"/>
  <c r="Z86" i="13"/>
  <c r="Z87" i="13"/>
  <c r="Z88" i="13"/>
  <c r="Z89" i="13"/>
  <c r="Z90" i="13"/>
  <c r="Z91" i="13"/>
  <c r="Z92" i="13"/>
  <c r="Z93" i="13"/>
  <c r="Z94" i="13"/>
  <c r="Z95" i="13"/>
  <c r="Z96" i="13"/>
  <c r="Z97" i="13"/>
  <c r="Z98" i="13"/>
  <c r="Z99" i="13"/>
  <c r="Z100" i="13"/>
  <c r="Z101" i="13"/>
  <c r="Z102" i="13"/>
  <c r="Z103" i="13"/>
  <c r="Z104" i="13"/>
  <c r="Z105" i="13"/>
  <c r="Z106" i="13"/>
  <c r="Z107" i="13"/>
  <c r="Z108" i="13"/>
  <c r="Z109" i="13"/>
  <c r="Z110" i="13"/>
  <c r="Z111" i="13"/>
  <c r="Z112" i="13"/>
  <c r="Z113" i="13"/>
  <c r="Z114" i="13"/>
  <c r="Z115" i="13"/>
  <c r="Z116" i="13"/>
  <c r="Z117" i="13"/>
  <c r="Z118" i="13"/>
  <c r="Z119" i="13"/>
  <c r="Z120" i="13"/>
  <c r="Z121" i="13"/>
  <c r="Z62" i="13"/>
  <c r="Z61" i="13"/>
  <c r="Z3" i="13"/>
  <c r="Z4" i="13"/>
  <c r="Z5" i="13"/>
  <c r="Z6" i="13"/>
  <c r="Z7" i="13"/>
  <c r="Z8" i="13"/>
  <c r="Z9" i="13"/>
  <c r="Z10" i="13"/>
  <c r="Z11" i="13"/>
  <c r="Z12" i="13"/>
  <c r="Z13" i="13"/>
  <c r="Z14" i="13"/>
  <c r="Z15" i="13"/>
  <c r="Z16" i="13"/>
  <c r="Z17" i="13"/>
  <c r="Z18" i="13"/>
  <c r="Z19" i="13"/>
  <c r="Z20" i="13"/>
  <c r="Z21" i="13"/>
  <c r="Z22" i="13"/>
  <c r="Z23" i="13"/>
  <c r="Z24" i="13"/>
  <c r="Z25" i="13"/>
  <c r="Z26" i="13"/>
  <c r="Z27" i="13"/>
  <c r="Z28" i="13"/>
  <c r="Z29" i="13"/>
  <c r="Z30" i="13"/>
  <c r="Z31" i="13"/>
  <c r="Z32" i="13"/>
  <c r="Z33" i="13"/>
  <c r="Z34" i="13"/>
  <c r="Z35" i="13"/>
  <c r="Z36" i="13"/>
  <c r="Z37" i="13"/>
  <c r="Z38" i="13"/>
  <c r="Z39" i="13"/>
  <c r="Z40" i="13"/>
  <c r="Z41" i="13"/>
  <c r="Z42" i="13"/>
  <c r="Z43" i="13"/>
  <c r="Z44" i="13"/>
  <c r="Z45" i="13"/>
  <c r="Z46" i="13"/>
  <c r="Z47" i="13"/>
  <c r="Z48" i="13"/>
  <c r="Z49" i="13"/>
  <c r="Z50" i="13"/>
  <c r="Z51" i="13"/>
  <c r="Z52" i="13"/>
  <c r="Z53" i="13"/>
  <c r="Z54" i="13"/>
  <c r="Z55" i="13"/>
  <c r="Z56" i="13"/>
  <c r="Z57" i="13"/>
  <c r="Z58" i="13"/>
  <c r="Z59" i="13"/>
  <c r="Z60" i="13"/>
  <c r="Z2" i="13"/>
  <c r="W64" i="13" a="1"/>
  <c r="W64" i="13" s="1"/>
  <c r="W63" i="13" a="1"/>
  <c r="W63" i="13" s="1"/>
  <c r="W65" i="13" a="1"/>
  <c r="W65" i="13"/>
  <c r="W66" i="13" a="1"/>
  <c r="W66" i="13"/>
  <c r="W67" i="13" a="1"/>
  <c r="W67" i="13" s="1"/>
  <c r="W68" i="13" a="1"/>
  <c r="W68" i="13"/>
  <c r="W69" i="13" a="1"/>
  <c r="W69" i="13" s="1"/>
  <c r="W70" i="13" a="1"/>
  <c r="W70" i="13" s="1"/>
  <c r="W71" i="13" a="1"/>
  <c r="W71" i="13"/>
  <c r="W72" i="13" a="1"/>
  <c r="W72" i="13" s="1"/>
  <c r="W73" i="13" a="1"/>
  <c r="W73" i="13" s="1"/>
  <c r="W74" i="13" a="1"/>
  <c r="W74" i="13"/>
  <c r="W75" i="13" a="1"/>
  <c r="W75" i="13" s="1"/>
  <c r="W76" i="13" a="1"/>
  <c r="W76" i="13" s="1"/>
  <c r="W77" i="13" a="1"/>
  <c r="W77" i="13"/>
  <c r="W78" i="13" a="1"/>
  <c r="W78" i="13"/>
  <c r="W79" i="13" a="1"/>
  <c r="W79" i="13" s="1"/>
  <c r="W80" i="13" a="1"/>
  <c r="W80" i="13"/>
  <c r="W81" i="13" a="1"/>
  <c r="W81" i="13" s="1"/>
  <c r="W82" i="13" a="1"/>
  <c r="W82" i="13" s="1"/>
  <c r="W83" i="13" a="1"/>
  <c r="W83" i="13"/>
  <c r="W84" i="13" a="1"/>
  <c r="W84" i="13" s="1"/>
  <c r="W85" i="13" a="1"/>
  <c r="W85" i="13" s="1"/>
  <c r="W86" i="13" a="1"/>
  <c r="W86" i="13"/>
  <c r="W87" i="13" a="1"/>
  <c r="W87" i="13" s="1"/>
  <c r="W88" i="13" a="1"/>
  <c r="W88" i="13" s="1"/>
  <c r="W89" i="13" a="1"/>
  <c r="W89" i="13"/>
  <c r="W90" i="13" a="1"/>
  <c r="W90" i="13"/>
  <c r="W91" i="13" a="1"/>
  <c r="W91" i="13" s="1"/>
  <c r="W92" i="13" a="1"/>
  <c r="W92" i="13"/>
  <c r="W93" i="13" a="1"/>
  <c r="W93" i="13" s="1"/>
  <c r="W94" i="13" a="1"/>
  <c r="W94" i="13" s="1"/>
  <c r="W95" i="13" a="1"/>
  <c r="W95" i="13"/>
  <c r="W96" i="13" a="1"/>
  <c r="W96" i="13"/>
  <c r="W97" i="13" a="1"/>
  <c r="W97" i="13" s="1"/>
  <c r="W98" i="13" a="1"/>
  <c r="W98" i="13"/>
  <c r="W99" i="13" a="1"/>
  <c r="W99" i="13" s="1"/>
  <c r="W100" i="13" a="1"/>
  <c r="W100" i="13" s="1"/>
  <c r="W101" i="13" a="1"/>
  <c r="W101" i="13"/>
  <c r="W102" i="13" a="1"/>
  <c r="W102" i="13"/>
  <c r="W103" i="13" a="1"/>
  <c r="W103" i="13" s="1"/>
  <c r="W104" i="13" a="1"/>
  <c r="W104" i="13"/>
  <c r="W105" i="13" a="1"/>
  <c r="W105" i="13" s="1"/>
  <c r="W106" i="13" a="1"/>
  <c r="W106" i="13" s="1"/>
  <c r="W107" i="13" a="1"/>
  <c r="W107" i="13"/>
  <c r="W108" i="13" a="1"/>
  <c r="W108" i="13"/>
  <c r="W109" i="13" a="1"/>
  <c r="W109" i="13" s="1"/>
  <c r="W110" i="13" a="1"/>
  <c r="W110" i="13" s="1"/>
  <c r="W111" i="13" a="1"/>
  <c r="W111" i="13" s="1"/>
  <c r="W112" i="13" a="1"/>
  <c r="W112" i="13" s="1"/>
  <c r="W113" i="13" a="1"/>
  <c r="W113" i="13" s="1"/>
  <c r="W114" i="13" a="1"/>
  <c r="W114" i="13" s="1"/>
  <c r="W115" i="13" a="1"/>
  <c r="W115" i="13" s="1"/>
  <c r="W116" i="13" a="1"/>
  <c r="W116" i="13"/>
  <c r="W117" i="13" a="1"/>
  <c r="W117" i="13" s="1"/>
  <c r="W118" i="13" a="1"/>
  <c r="W118" i="13" s="1"/>
  <c r="W119" i="13" a="1"/>
  <c r="W119" i="13" s="1"/>
  <c r="W120" i="13" a="1"/>
  <c r="W120" i="13"/>
  <c r="W121" i="13" a="1"/>
  <c r="W121" i="13" s="1"/>
  <c r="W61" i="13" a="1"/>
  <c r="W61" i="13"/>
  <c r="W3" i="13" a="1"/>
  <c r="W3" i="13"/>
  <c r="W4" i="13" a="1"/>
  <c r="W4" i="13"/>
  <c r="W5" i="13" a="1"/>
  <c r="W5" i="13"/>
  <c r="W6" i="13" a="1"/>
  <c r="W6" i="13"/>
  <c r="W7" i="13" a="1"/>
  <c r="W7" i="13"/>
  <c r="W8" i="13" a="1"/>
  <c r="W8" i="13"/>
  <c r="W9" i="13" a="1"/>
  <c r="W9" i="13"/>
  <c r="W10" i="13" a="1"/>
  <c r="W10" i="13"/>
  <c r="W11" i="13" a="1"/>
  <c r="W11" i="13"/>
  <c r="W12" i="13" a="1"/>
  <c r="W12" i="13"/>
  <c r="W13" i="13" a="1"/>
  <c r="W13" i="13"/>
  <c r="W14" i="13" a="1"/>
  <c r="W14" i="13"/>
  <c r="W15" i="13" a="1"/>
  <c r="W15" i="13"/>
  <c r="W16" i="13" a="1"/>
  <c r="W16" i="13" s="1"/>
  <c r="W17" i="13" a="1"/>
  <c r="W17" i="13"/>
  <c r="W18" i="13" a="1"/>
  <c r="W18" i="13"/>
  <c r="W19" i="13" a="1"/>
  <c r="W19" i="13"/>
  <c r="W20" i="13" a="1"/>
  <c r="W20" i="13"/>
  <c r="W21" i="13" a="1"/>
  <c r="W21" i="13"/>
  <c r="W22" i="13" a="1"/>
  <c r="W22" i="13" s="1"/>
  <c r="W23" i="13" a="1"/>
  <c r="W23" i="13"/>
  <c r="W24" i="13" a="1"/>
  <c r="W24" i="13"/>
  <c r="W25" i="13" a="1"/>
  <c r="W25" i="13" s="1"/>
  <c r="W26" i="13" a="1"/>
  <c r="W26" i="13"/>
  <c r="W27" i="13" a="1"/>
  <c r="W27" i="13"/>
  <c r="W28" i="13" a="1"/>
  <c r="W28" i="13" s="1"/>
  <c r="W29" i="13" a="1"/>
  <c r="W29" i="13" s="1"/>
  <c r="W30" i="13" a="1"/>
  <c r="W30" i="13"/>
  <c r="W31" i="13" a="1"/>
  <c r="W31" i="13"/>
  <c r="W32" i="13" a="1"/>
  <c r="W32" i="13"/>
  <c r="W33" i="13" a="1"/>
  <c r="W33" i="13"/>
  <c r="W34" i="13" a="1"/>
  <c r="W34" i="13" s="1"/>
  <c r="W35" i="13" a="1"/>
  <c r="W35" i="13" s="1"/>
  <c r="W36" i="13" a="1"/>
  <c r="W36" i="13"/>
  <c r="W37" i="13" a="1"/>
  <c r="W37" i="13"/>
  <c r="W38" i="13" a="1"/>
  <c r="W38" i="13"/>
  <c r="W39" i="13" a="1"/>
  <c r="W39" i="13"/>
  <c r="W40" i="13" a="1"/>
  <c r="W40" i="13" s="1"/>
  <c r="W41" i="13" a="1"/>
  <c r="W41" i="13" s="1"/>
  <c r="W42" i="13" a="1"/>
  <c r="W42" i="13"/>
  <c r="W43" i="13" a="1"/>
  <c r="W43" i="13"/>
  <c r="W44" i="13" a="1"/>
  <c r="W44" i="13"/>
  <c r="W45" i="13" a="1"/>
  <c r="W45" i="13" s="1"/>
  <c r="W46" i="13" a="1"/>
  <c r="W46" i="13" s="1"/>
  <c r="W47" i="13" a="1"/>
  <c r="W47" i="13" s="1"/>
  <c r="W48" i="13" a="1"/>
  <c r="W48" i="13" s="1"/>
  <c r="W49" i="13" a="1"/>
  <c r="W49" i="13"/>
  <c r="W50" i="13" a="1"/>
  <c r="W50" i="13"/>
  <c r="W51" i="13" a="1"/>
  <c r="W51" i="13" s="1"/>
  <c r="W52" i="13" a="1"/>
  <c r="W52" i="13" s="1"/>
  <c r="W53" i="13" a="1"/>
  <c r="W53" i="13" s="1"/>
  <c r="W54" i="13" a="1"/>
  <c r="W54" i="13"/>
  <c r="W55" i="13" a="1"/>
  <c r="W55" i="13"/>
  <c r="W56" i="13" a="1"/>
  <c r="W56" i="13"/>
  <c r="W57" i="13" a="1"/>
  <c r="W57" i="13" s="1"/>
  <c r="W58" i="13" a="1"/>
  <c r="W58" i="13" s="1"/>
  <c r="W59" i="13" a="1"/>
  <c r="W59" i="13" s="1"/>
  <c r="W60" i="13" a="1"/>
  <c r="W60" i="13"/>
  <c r="S63" i="13" a="1"/>
  <c r="S63" i="13" s="1"/>
  <c r="S64" i="13" a="1"/>
  <c r="S64" i="13"/>
  <c r="S65" i="13" a="1"/>
  <c r="S65" i="13"/>
  <c r="S66" i="13" a="1"/>
  <c r="S66" i="13"/>
  <c r="S67" i="13" a="1"/>
  <c r="S67" i="13"/>
  <c r="S68" i="13" a="1"/>
  <c r="S68" i="13"/>
  <c r="S69" i="13" a="1"/>
  <c r="S69" i="13" s="1"/>
  <c r="S70" i="13" a="1"/>
  <c r="S70" i="13"/>
  <c r="S71" i="13" a="1"/>
  <c r="S71" i="13"/>
  <c r="S72" i="13" a="1"/>
  <c r="S72" i="13"/>
  <c r="S73" i="13" a="1"/>
  <c r="S73" i="13"/>
  <c r="S74" i="13" a="1"/>
  <c r="S74" i="13"/>
  <c r="S75" i="13" a="1"/>
  <c r="S75" i="13" s="1"/>
  <c r="S76" i="13" a="1"/>
  <c r="S76" i="13"/>
  <c r="S77" i="13" a="1"/>
  <c r="S77" i="13" s="1"/>
  <c r="S78" i="13" a="1"/>
  <c r="S78" i="13"/>
  <c r="S79" i="13" a="1"/>
  <c r="S79" i="13"/>
  <c r="S80" i="13" a="1"/>
  <c r="S80" i="13"/>
  <c r="S81" i="13" a="1"/>
  <c r="S81" i="13" s="1"/>
  <c r="S82" i="13" a="1"/>
  <c r="S82" i="13"/>
  <c r="S83" i="13" a="1"/>
  <c r="S83" i="13"/>
  <c r="S84" i="13" a="1"/>
  <c r="S84" i="13"/>
  <c r="S85" i="13" a="1"/>
  <c r="S85" i="13"/>
  <c r="S86" i="13" a="1"/>
  <c r="S86" i="13"/>
  <c r="S87" i="13" a="1"/>
  <c r="S87" i="13" s="1"/>
  <c r="S88" i="13" a="1"/>
  <c r="S88" i="13"/>
  <c r="S89" i="13" a="1"/>
  <c r="S89" i="13"/>
  <c r="S90" i="13" a="1"/>
  <c r="S90" i="13"/>
  <c r="S91" i="13" a="1"/>
  <c r="S91" i="13"/>
  <c r="S92" i="13" a="1"/>
  <c r="S92" i="13"/>
  <c r="S93" i="13" a="1"/>
  <c r="S93" i="13" s="1"/>
  <c r="S94" i="13" a="1"/>
  <c r="S94" i="13"/>
  <c r="S95" i="13" a="1"/>
  <c r="S95" i="13" s="1"/>
  <c r="S96" i="13" a="1"/>
  <c r="S96" i="13"/>
  <c r="S97" i="13" a="1"/>
  <c r="S97" i="13"/>
  <c r="S98" i="13" a="1"/>
  <c r="S98" i="13"/>
  <c r="S99" i="13" a="1"/>
  <c r="S99" i="13" s="1"/>
  <c r="S100" i="13" a="1"/>
  <c r="S100" i="13"/>
  <c r="S101" i="13" a="1"/>
  <c r="S101" i="13"/>
  <c r="S102" i="13" a="1"/>
  <c r="S102" i="13"/>
  <c r="S103" i="13" a="1"/>
  <c r="S103" i="13"/>
  <c r="S104" i="13" a="1"/>
  <c r="S104" i="13"/>
  <c r="S105" i="13" a="1"/>
  <c r="S105" i="13" s="1"/>
  <c r="S106" i="13" a="1"/>
  <c r="S106" i="13"/>
  <c r="S107" i="13" a="1"/>
  <c r="S107" i="13"/>
  <c r="S108" i="13" a="1"/>
  <c r="S108" i="13"/>
  <c r="S109" i="13" a="1"/>
  <c r="S109" i="13"/>
  <c r="S110" i="13" a="1"/>
  <c r="S110" i="13"/>
  <c r="S111" i="13" a="1"/>
  <c r="S111" i="13" s="1"/>
  <c r="S112" i="13" a="1"/>
  <c r="S112" i="13"/>
  <c r="S113" i="13" a="1"/>
  <c r="S113" i="13"/>
  <c r="S114" i="13" a="1"/>
  <c r="S114" i="13"/>
  <c r="S115" i="13" a="1"/>
  <c r="S115" i="13"/>
  <c r="S116" i="13" a="1"/>
  <c r="S116" i="13"/>
  <c r="S117" i="13" a="1"/>
  <c r="S117" i="13" s="1"/>
  <c r="S118" i="13" a="1"/>
  <c r="S118" i="13"/>
  <c r="S119" i="13" a="1"/>
  <c r="S119" i="13"/>
  <c r="S120" i="13" a="1"/>
  <c r="S120" i="13"/>
  <c r="S121" i="13" a="1"/>
  <c r="S121" i="13"/>
  <c r="S3" i="13" a="1"/>
  <c r="S3" i="13"/>
  <c r="S4" i="13" a="1"/>
  <c r="S4" i="13"/>
  <c r="S5" i="13" a="1"/>
  <c r="S5" i="13"/>
  <c r="S6" i="13" a="1"/>
  <c r="S6" i="13"/>
  <c r="S7" i="13" a="1"/>
  <c r="S7" i="13"/>
  <c r="S8" i="13" a="1"/>
  <c r="S8" i="13"/>
  <c r="S9" i="13" a="1"/>
  <c r="S9" i="13"/>
  <c r="S10" i="13" a="1"/>
  <c r="S10" i="13"/>
  <c r="S11" i="13" a="1"/>
  <c r="S11" i="13"/>
  <c r="S12" i="13" a="1"/>
  <c r="S12" i="13"/>
  <c r="S13" i="13" a="1"/>
  <c r="S13" i="13"/>
  <c r="S14" i="13" a="1"/>
  <c r="S14" i="13"/>
  <c r="S15" i="13" a="1"/>
  <c r="S15" i="13"/>
  <c r="S16" i="13" a="1"/>
  <c r="S16" i="13"/>
  <c r="S17" i="13" a="1"/>
  <c r="S17" i="13"/>
  <c r="S18" i="13" a="1"/>
  <c r="S18" i="13"/>
  <c r="S19" i="13" a="1"/>
  <c r="S19" i="13"/>
  <c r="S20" i="13" a="1"/>
  <c r="S20" i="13"/>
  <c r="S21" i="13" a="1"/>
  <c r="S21" i="13"/>
  <c r="S22" i="13" a="1"/>
  <c r="S22" i="13"/>
  <c r="S23" i="13" a="1"/>
  <c r="S23" i="13"/>
  <c r="S24" i="13" a="1"/>
  <c r="S24" i="13"/>
  <c r="S25" i="13" a="1"/>
  <c r="S25" i="13"/>
  <c r="S26" i="13" a="1"/>
  <c r="S26" i="13"/>
  <c r="S27" i="13" a="1"/>
  <c r="S27" i="13"/>
  <c r="S28" i="13" a="1"/>
  <c r="S28" i="13"/>
  <c r="S29" i="13" a="1"/>
  <c r="S29" i="13"/>
  <c r="S30" i="13" a="1"/>
  <c r="S30" i="13"/>
  <c r="S31" i="13" a="1"/>
  <c r="S31" i="13"/>
  <c r="S32" i="13" a="1"/>
  <c r="S32" i="13"/>
  <c r="S33" i="13" a="1"/>
  <c r="S33" i="13"/>
  <c r="S34" i="13" a="1"/>
  <c r="S34" i="13"/>
  <c r="S35" i="13" a="1"/>
  <c r="S35" i="13"/>
  <c r="S36" i="13" a="1"/>
  <c r="S36" i="13"/>
  <c r="S37" i="13" a="1"/>
  <c r="S37" i="13"/>
  <c r="S38" i="13" a="1"/>
  <c r="S38" i="13"/>
  <c r="S39" i="13" a="1"/>
  <c r="S39" i="13"/>
  <c r="S40" i="13" a="1"/>
  <c r="S40" i="13"/>
  <c r="S41" i="13" a="1"/>
  <c r="S41" i="13"/>
  <c r="S42" i="13" a="1"/>
  <c r="S42" i="13"/>
  <c r="S43" i="13" a="1"/>
  <c r="S43" i="13"/>
  <c r="S44" i="13" a="1"/>
  <c r="S44" i="13"/>
  <c r="S45" i="13" a="1"/>
  <c r="S45" i="13"/>
  <c r="S46" i="13" a="1"/>
  <c r="S46" i="13"/>
  <c r="S47" i="13" a="1"/>
  <c r="S47" i="13"/>
  <c r="S48" i="13" a="1"/>
  <c r="S48" i="13"/>
  <c r="S49" i="13" a="1"/>
  <c r="S49" i="13" s="1"/>
  <c r="S50" i="13" a="1"/>
  <c r="S50" i="13" s="1"/>
  <c r="S51" i="13" a="1"/>
  <c r="S51" i="13"/>
  <c r="S52" i="13" a="1"/>
  <c r="S52" i="13"/>
  <c r="S53" i="13" a="1"/>
  <c r="S53" i="13"/>
  <c r="S54" i="13" a="1"/>
  <c r="S54" i="13"/>
  <c r="S55" i="13" a="1"/>
  <c r="S55" i="13"/>
  <c r="S56" i="13" a="1"/>
  <c r="S56" i="13"/>
  <c r="S57" i="13" a="1"/>
  <c r="S57" i="13"/>
  <c r="S58" i="13" a="1"/>
  <c r="S58" i="13"/>
  <c r="S59" i="13" a="1"/>
  <c r="S59" i="13"/>
  <c r="S60" i="13" a="1"/>
  <c r="S60" i="13"/>
  <c r="S61" i="13" a="1"/>
  <c r="S61" i="13"/>
  <c r="M65" i="10"/>
  <c r="E4" i="9"/>
  <c r="E3" i="9"/>
  <c r="E3" i="10"/>
  <c r="C1" i="10" l="1"/>
  <c r="C1" i="9" l="1"/>
  <c r="C3" i="14"/>
  <c r="M3" i="14" s="1"/>
  <c r="C4" i="14"/>
  <c r="M4" i="14" s="1"/>
  <c r="C5" i="14"/>
  <c r="M5" i="14" s="1"/>
  <c r="C6" i="14"/>
  <c r="M6" i="14" s="1"/>
  <c r="C7" i="14"/>
  <c r="M7" i="14" s="1"/>
  <c r="C8" i="14"/>
  <c r="M8" i="14" s="1"/>
  <c r="C9" i="14"/>
  <c r="M9" i="14" s="1"/>
  <c r="C10" i="14"/>
  <c r="M10" i="14" s="1"/>
  <c r="C11" i="14"/>
  <c r="M11" i="14" s="1"/>
  <c r="C12" i="14"/>
  <c r="M12" i="14" s="1"/>
  <c r="C13" i="14"/>
  <c r="M13" i="14" s="1"/>
  <c r="C14" i="14"/>
  <c r="M14" i="14" s="1"/>
  <c r="C15" i="14"/>
  <c r="M15" i="14" s="1"/>
  <c r="C16" i="14"/>
  <c r="M16" i="14" s="1"/>
  <c r="C17" i="14"/>
  <c r="M17" i="14" s="1"/>
  <c r="C18" i="14"/>
  <c r="M18" i="14" s="1"/>
  <c r="C19" i="14"/>
  <c r="M19" i="14" s="1"/>
  <c r="C20" i="14"/>
  <c r="M20" i="14" s="1"/>
  <c r="C21" i="14"/>
  <c r="M21" i="14" s="1"/>
  <c r="C22" i="14"/>
  <c r="M22" i="14" s="1"/>
  <c r="C23" i="14"/>
  <c r="M23" i="14" s="1"/>
  <c r="C24" i="14"/>
  <c r="M24" i="14" s="1"/>
  <c r="C25" i="14"/>
  <c r="M25" i="14" s="1"/>
  <c r="C26" i="14"/>
  <c r="M26" i="14" s="1"/>
  <c r="C27" i="14"/>
  <c r="M27" i="14" s="1"/>
  <c r="C28" i="14"/>
  <c r="M28" i="14" s="1"/>
  <c r="C29" i="14"/>
  <c r="M29" i="14" s="1"/>
  <c r="C30" i="14"/>
  <c r="M30" i="14" s="1"/>
  <c r="C31" i="14"/>
  <c r="M31" i="14" s="1"/>
  <c r="C32" i="14"/>
  <c r="M32" i="14" s="1"/>
  <c r="C33" i="14"/>
  <c r="M33" i="14" s="1"/>
  <c r="C34" i="14"/>
  <c r="M34" i="14" s="1"/>
  <c r="C35" i="14"/>
  <c r="M35" i="14" s="1"/>
  <c r="C36" i="14"/>
  <c r="M36" i="14" s="1"/>
  <c r="C37" i="14"/>
  <c r="M37" i="14" s="1"/>
  <c r="C38" i="14"/>
  <c r="M38" i="14" s="1"/>
  <c r="C39" i="14"/>
  <c r="M39" i="14" s="1"/>
  <c r="C40" i="14"/>
  <c r="M40" i="14" s="1"/>
  <c r="C41" i="14"/>
  <c r="M41" i="14" s="1"/>
  <c r="C42" i="14"/>
  <c r="M42" i="14" s="1"/>
  <c r="C43" i="14"/>
  <c r="M43" i="14" s="1"/>
  <c r="C44" i="14"/>
  <c r="M44" i="14" s="1"/>
  <c r="C45" i="14"/>
  <c r="M45" i="14" s="1"/>
  <c r="C46" i="14"/>
  <c r="M46" i="14" s="1"/>
  <c r="C47" i="14"/>
  <c r="M47" i="14" s="1"/>
  <c r="C48" i="14"/>
  <c r="M48" i="14" s="1"/>
  <c r="C49" i="14"/>
  <c r="M49" i="14" s="1"/>
  <c r="C50" i="14"/>
  <c r="M50" i="14" s="1"/>
  <c r="C51" i="14"/>
  <c r="M51" i="14" s="1"/>
  <c r="C52" i="14"/>
  <c r="M52" i="14" s="1"/>
  <c r="C53" i="14"/>
  <c r="M53" i="14" s="1"/>
  <c r="C54" i="14"/>
  <c r="M54" i="14" s="1"/>
  <c r="C55" i="14"/>
  <c r="M55" i="14" s="1"/>
  <c r="C56" i="14"/>
  <c r="M56" i="14" s="1"/>
  <c r="C57" i="14"/>
  <c r="M57" i="14" s="1"/>
  <c r="C58" i="14"/>
  <c r="M58" i="14" s="1"/>
  <c r="C59" i="14"/>
  <c r="M59" i="14" s="1"/>
  <c r="C60" i="14"/>
  <c r="M60" i="14" s="1"/>
  <c r="C61" i="14"/>
  <c r="M61" i="14" s="1"/>
  <c r="C63" i="13"/>
  <c r="C64" i="13"/>
  <c r="C65" i="13"/>
  <c r="C66" i="13"/>
  <c r="C67" i="13"/>
  <c r="C68" i="13"/>
  <c r="C69" i="13"/>
  <c r="C70" i="13"/>
  <c r="C71" i="13"/>
  <c r="C72" i="13"/>
  <c r="C73" i="13"/>
  <c r="C74" i="13"/>
  <c r="C75" i="13"/>
  <c r="C76" i="13"/>
  <c r="C77" i="13"/>
  <c r="C78" i="13"/>
  <c r="C79" i="13"/>
  <c r="C80" i="13"/>
  <c r="C81" i="13"/>
  <c r="C82" i="13"/>
  <c r="C83" i="13"/>
  <c r="C84" i="13"/>
  <c r="C85" i="13"/>
  <c r="C86" i="13"/>
  <c r="C87" i="13"/>
  <c r="C88" i="13"/>
  <c r="C89" i="13"/>
  <c r="C90" i="13"/>
  <c r="C91" i="13"/>
  <c r="C92" i="13"/>
  <c r="C93" i="13"/>
  <c r="C94" i="13"/>
  <c r="C95" i="13"/>
  <c r="C96" i="13"/>
  <c r="C97" i="13"/>
  <c r="C98" i="13"/>
  <c r="C99" i="13"/>
  <c r="C100" i="13"/>
  <c r="C101" i="13"/>
  <c r="C102" i="13"/>
  <c r="C103" i="13"/>
  <c r="C104" i="13"/>
  <c r="C105" i="13"/>
  <c r="C106" i="13"/>
  <c r="C107" i="13"/>
  <c r="C108" i="13"/>
  <c r="C109" i="13"/>
  <c r="C110" i="13"/>
  <c r="C111" i="13"/>
  <c r="C112" i="13"/>
  <c r="C113" i="13"/>
  <c r="C114" i="13"/>
  <c r="C115" i="13"/>
  <c r="C116" i="13"/>
  <c r="C117" i="13"/>
  <c r="C118" i="13"/>
  <c r="C119" i="13"/>
  <c r="C120" i="13"/>
  <c r="C121" i="13"/>
  <c r="C62" i="13"/>
  <c r="C2" i="14"/>
  <c r="M2" i="14" l="1"/>
  <c r="C3" i="13"/>
  <c r="C4" i="13"/>
  <c r="C5" i="13"/>
  <c r="C6" i="13"/>
  <c r="C7" i="13"/>
  <c r="C8" i="13"/>
  <c r="C9" i="13"/>
  <c r="C10" i="13"/>
  <c r="C11" i="13"/>
  <c r="C12" i="13"/>
  <c r="C13" i="13"/>
  <c r="C14" i="13"/>
  <c r="C15" i="13"/>
  <c r="C16" i="13"/>
  <c r="C17" i="13"/>
  <c r="C18" i="13"/>
  <c r="C19" i="13"/>
  <c r="C20" i="13"/>
  <c r="C21" i="13"/>
  <c r="C22" i="13"/>
  <c r="C23" i="13"/>
  <c r="C24" i="13"/>
  <c r="C25" i="13"/>
  <c r="C26" i="13"/>
  <c r="C27" i="13"/>
  <c r="C28" i="13"/>
  <c r="C29" i="13"/>
  <c r="C30" i="13"/>
  <c r="C31" i="13"/>
  <c r="C32" i="13"/>
  <c r="C33" i="13"/>
  <c r="C34" i="13"/>
  <c r="C35" i="13"/>
  <c r="C36" i="13"/>
  <c r="C37" i="13"/>
  <c r="C38" i="13"/>
  <c r="C39" i="13"/>
  <c r="C40" i="13"/>
  <c r="C41" i="13"/>
  <c r="C42" i="13"/>
  <c r="C43" i="13"/>
  <c r="C44" i="13"/>
  <c r="C45" i="13"/>
  <c r="C46" i="13"/>
  <c r="C47" i="13"/>
  <c r="C48" i="13"/>
  <c r="C49" i="13"/>
  <c r="C50" i="13"/>
  <c r="C51" i="13"/>
  <c r="C52" i="13"/>
  <c r="C53" i="13"/>
  <c r="C54" i="13"/>
  <c r="C55" i="13"/>
  <c r="C56" i="13"/>
  <c r="C57" i="13"/>
  <c r="C58" i="13"/>
  <c r="C59" i="13"/>
  <c r="C60" i="13"/>
  <c r="C61" i="13"/>
  <c r="G2" i="2"/>
  <c r="E2" i="2"/>
  <c r="D2" i="2"/>
  <c r="F2" i="2" s="1"/>
  <c r="A2" i="2" s="1"/>
  <c r="B2" i="2"/>
  <c r="C2" i="2" s="1"/>
  <c r="C2" i="13"/>
  <c r="E65" i="9"/>
  <c r="A74" i="4" l="1" a="1"/>
  <c r="A74" i="4" s="1"/>
  <c r="K74" i="4" s="1" a="1"/>
  <c r="K74" i="4" s="1"/>
  <c r="A75" i="4" a="1"/>
  <c r="A75" i="4"/>
  <c r="F75" i="4" s="1" a="1"/>
  <c r="F75" i="4" s="1"/>
  <c r="A76" i="4" a="1"/>
  <c r="A76" i="4" s="1"/>
  <c r="F76" i="4" s="1" a="1"/>
  <c r="F76" i="4" s="1"/>
  <c r="A77" i="4" a="1"/>
  <c r="A77" i="4" s="1"/>
  <c r="C77" i="4" a="1"/>
  <c r="C77" i="4" s="1"/>
  <c r="N77" i="4" a="1"/>
  <c r="N77" i="4" s="1"/>
  <c r="A78" i="4" a="1"/>
  <c r="A78" i="4" s="1"/>
  <c r="E78" i="4" s="1" a="1"/>
  <c r="E78" i="4" s="1"/>
  <c r="O78" i="4" a="1"/>
  <c r="O78" i="4" s="1"/>
  <c r="A79" i="4" a="1"/>
  <c r="A79" i="4" s="1"/>
  <c r="J79" i="4" s="1" a="1"/>
  <c r="J79" i="4" s="1"/>
  <c r="A80" i="4" a="1"/>
  <c r="A80" i="4" s="1"/>
  <c r="A81" i="4" a="1"/>
  <c r="A81" i="4" s="1"/>
  <c r="A82" i="4" a="1"/>
  <c r="A82" i="4" s="1"/>
  <c r="A83" i="4" a="1"/>
  <c r="A83" i="4" s="1"/>
  <c r="A84" i="4" a="1"/>
  <c r="A84" i="4" s="1"/>
  <c r="F84" i="4" s="1" a="1"/>
  <c r="F84" i="4" s="1"/>
  <c r="A85" i="4" a="1"/>
  <c r="A85" i="4" s="1"/>
  <c r="A86" i="4" a="1"/>
  <c r="A86" i="4" s="1"/>
  <c r="B86" i="4" s="1" a="1"/>
  <c r="B86" i="4" s="1"/>
  <c r="J86" i="4" a="1"/>
  <c r="J86" i="4" s="1"/>
  <c r="K86" i="4" a="1"/>
  <c r="K86" i="4" s="1"/>
  <c r="A87" i="4" a="1"/>
  <c r="A87" i="4" s="1"/>
  <c r="F87" i="4" s="1" a="1"/>
  <c r="F87" i="4" s="1"/>
  <c r="B87" i="4" a="1"/>
  <c r="B87" i="4" s="1"/>
  <c r="C87" i="4" a="1"/>
  <c r="C87" i="4" s="1"/>
  <c r="A88" i="4" a="1"/>
  <c r="A88" i="4" s="1"/>
  <c r="B88" i="4" s="1" a="1"/>
  <c r="B88" i="4" s="1"/>
  <c r="E88" i="4" a="1"/>
  <c r="E88" i="4" s="1"/>
  <c r="K88" i="4" a="1"/>
  <c r="K88" i="4" s="1"/>
  <c r="N88" i="4" a="1"/>
  <c r="N88" i="4" s="1"/>
  <c r="A89" i="4" a="1"/>
  <c r="A89" i="4"/>
  <c r="F89" i="4" s="1" a="1"/>
  <c r="F89" i="4" s="1"/>
  <c r="K89" i="4" a="1"/>
  <c r="K89" i="4" s="1"/>
  <c r="A90" i="4" a="1"/>
  <c r="A90" i="4" s="1"/>
  <c r="B90" i="4" a="1"/>
  <c r="B90" i="4"/>
  <c r="C90" i="4" a="1"/>
  <c r="C90" i="4" s="1"/>
  <c r="E90" i="4" a="1"/>
  <c r="E90" i="4" s="1"/>
  <c r="J90" i="4" a="1"/>
  <c r="J90" i="4" s="1"/>
  <c r="A91" i="4" a="1"/>
  <c r="A91" i="4" s="1"/>
  <c r="F91" i="4" s="1" a="1"/>
  <c r="F91" i="4" s="1"/>
  <c r="B91" i="4" a="1"/>
  <c r="B91" i="4" s="1"/>
  <c r="A92" i="4" a="1"/>
  <c r="A92" i="4" s="1"/>
  <c r="E92" i="4" a="1"/>
  <c r="E92" i="4" s="1"/>
  <c r="J92" i="4" a="1"/>
  <c r="J92" i="4" s="1"/>
  <c r="N92" i="4" a="1"/>
  <c r="N92" i="4" s="1"/>
  <c r="O92" i="4" a="1"/>
  <c r="O92" i="4" s="1"/>
  <c r="A93" i="4" a="1"/>
  <c r="A93" i="4" s="1"/>
  <c r="F93" i="4" s="1" a="1"/>
  <c r="F93" i="4" s="1"/>
  <c r="A94" i="4" a="1"/>
  <c r="A94" i="4" s="1"/>
  <c r="B94" i="4" a="1"/>
  <c r="B94" i="4" s="1"/>
  <c r="J94" i="4" a="1"/>
  <c r="J94" i="4" s="1"/>
  <c r="A95" i="4" a="1"/>
  <c r="A95" i="4" s="1"/>
  <c r="A96" i="4" a="1"/>
  <c r="A96" i="4" s="1"/>
  <c r="F96" i="4" s="1" a="1"/>
  <c r="F96" i="4" s="1"/>
  <c r="A97" i="4" a="1"/>
  <c r="A97" i="4" s="1"/>
  <c r="F97" i="4" s="1" a="1"/>
  <c r="F97" i="4" s="1"/>
  <c r="A98" i="4" a="1"/>
  <c r="A98" i="4" s="1"/>
  <c r="B98" i="4" a="1"/>
  <c r="B98" i="4" s="1"/>
  <c r="C98" i="4" a="1"/>
  <c r="C98" i="4" s="1"/>
  <c r="A99" i="4" a="1"/>
  <c r="A99" i="4"/>
  <c r="O99" i="4" a="1"/>
  <c r="O99" i="4" s="1"/>
  <c r="A100" i="4" a="1"/>
  <c r="A100" i="4" s="1"/>
  <c r="F100" i="4" s="1" a="1"/>
  <c r="F100" i="4" s="1"/>
  <c r="O100" i="4" a="1"/>
  <c r="O100" i="4" s="1"/>
  <c r="A101" i="4" a="1"/>
  <c r="A101" i="4" s="1"/>
  <c r="F101" i="4" s="1" a="1"/>
  <c r="F101" i="4" s="1"/>
  <c r="A102" i="4" a="1"/>
  <c r="A102" i="4" s="1"/>
  <c r="K102" i="4" a="1"/>
  <c r="K102" i="4" s="1"/>
  <c r="A103" i="4" a="1"/>
  <c r="A103" i="4" s="1"/>
  <c r="F103" i="4" s="1" a="1"/>
  <c r="F103" i="4" s="1"/>
  <c r="A104" i="4" a="1"/>
  <c r="A104" i="4" s="1"/>
  <c r="A105" i="4" a="1"/>
  <c r="A105" i="4"/>
  <c r="N105" i="4" s="1" a="1"/>
  <c r="N105" i="4" s="1"/>
  <c r="A106" i="4" a="1"/>
  <c r="A106" i="4" s="1"/>
  <c r="F106" i="4" s="1" a="1"/>
  <c r="F106" i="4" s="1"/>
  <c r="A107" i="4" a="1"/>
  <c r="A107" i="4"/>
  <c r="B107" i="4" a="1"/>
  <c r="B107" i="4"/>
  <c r="A108" i="4" a="1"/>
  <c r="A108" i="4" s="1"/>
  <c r="F108" i="4" s="1" a="1"/>
  <c r="F108" i="4" s="1"/>
  <c r="A109" i="4" a="1"/>
  <c r="A109" i="4" s="1"/>
  <c r="A110" i="4" a="1"/>
  <c r="A110" i="4" s="1"/>
  <c r="A111" i="4" a="1"/>
  <c r="A111" i="4" s="1"/>
  <c r="C111" i="4" s="1" a="1"/>
  <c r="C111" i="4" s="1"/>
  <c r="O111" i="4" a="1"/>
  <c r="O111" i="4" s="1"/>
  <c r="A112" i="4" a="1"/>
  <c r="A112" i="4" s="1"/>
  <c r="F112" i="4" s="1" a="1"/>
  <c r="F112" i="4" s="1"/>
  <c r="A113" i="4" a="1"/>
  <c r="A113" i="4" s="1"/>
  <c r="E113" i="4" a="1"/>
  <c r="E113" i="4" s="1"/>
  <c r="J113" i="4" a="1"/>
  <c r="J113" i="4" s="1"/>
  <c r="O113" i="4" a="1"/>
  <c r="O113" i="4" s="1"/>
  <c r="A114" i="4" a="1"/>
  <c r="A114" i="4" s="1"/>
  <c r="F114" i="4" s="1" a="1"/>
  <c r="F114" i="4" s="1"/>
  <c r="A115" i="4" a="1"/>
  <c r="A115" i="4" s="1"/>
  <c r="B115" i="4" a="1"/>
  <c r="B115" i="4" s="1"/>
  <c r="E115" i="4" a="1"/>
  <c r="E115" i="4" s="1"/>
  <c r="A116" i="4" a="1"/>
  <c r="A116" i="4" s="1"/>
  <c r="C116" i="4" a="1"/>
  <c r="C116" i="4" s="1"/>
  <c r="J116" i="4" a="1"/>
  <c r="J116" i="4" s="1"/>
  <c r="O116" i="4" a="1"/>
  <c r="O116" i="4" s="1"/>
  <c r="A117" i="4" a="1"/>
  <c r="A117" i="4" s="1"/>
  <c r="E117" i="4" a="1"/>
  <c r="E117" i="4" s="1"/>
  <c r="A118" i="4" a="1"/>
  <c r="A118" i="4" s="1"/>
  <c r="A119" i="4" a="1"/>
  <c r="A119" i="4" s="1"/>
  <c r="B119" i="4" a="1"/>
  <c r="B119" i="4" s="1"/>
  <c r="E119" i="4" a="1"/>
  <c r="E119" i="4" s="1"/>
  <c r="J119" i="4" a="1"/>
  <c r="J119" i="4" s="1"/>
  <c r="A120" i="4" a="1"/>
  <c r="A120" i="4" s="1"/>
  <c r="A121" i="4" a="1"/>
  <c r="A121" i="4" s="1"/>
  <c r="A122" i="4" a="1"/>
  <c r="A122" i="4"/>
  <c r="A123" i="4" a="1"/>
  <c r="A123" i="4" s="1"/>
  <c r="C123" i="4" a="1"/>
  <c r="C123" i="4" s="1"/>
  <c r="A124" i="4" a="1"/>
  <c r="A124" i="4" s="1"/>
  <c r="A125" i="4" a="1"/>
  <c r="A125" i="4" s="1"/>
  <c r="E125" i="4" a="1"/>
  <c r="E125" i="4" s="1"/>
  <c r="K125" i="4" a="1"/>
  <c r="K125" i="4" s="1"/>
  <c r="A126" i="4" a="1"/>
  <c r="A126" i="4" s="1"/>
  <c r="F126" i="4" s="1" a="1"/>
  <c r="F126" i="4" s="1"/>
  <c r="E126" i="4" a="1"/>
  <c r="E126" i="4" s="1"/>
  <c r="N126" i="4" a="1"/>
  <c r="N126" i="4" s="1"/>
  <c r="A127" i="4" a="1"/>
  <c r="A127" i="4" s="1"/>
  <c r="A128" i="4" a="1"/>
  <c r="A128" i="4"/>
  <c r="F128" i="4" s="1" a="1"/>
  <c r="F128" i="4" s="1"/>
  <c r="A129" i="4" a="1"/>
  <c r="A129" i="4" s="1"/>
  <c r="A130" i="4" a="1"/>
  <c r="A130" i="4"/>
  <c r="E130" i="4" a="1"/>
  <c r="E130" i="4" s="1"/>
  <c r="A131" i="4" a="1"/>
  <c r="A131" i="4" s="1"/>
  <c r="B131" i="4" a="1"/>
  <c r="B131" i="4" s="1"/>
  <c r="C131" i="4" a="1"/>
  <c r="C131" i="4" s="1"/>
  <c r="A132" i="4" a="1"/>
  <c r="A132" i="4" s="1"/>
  <c r="N132" i="4" a="1"/>
  <c r="N132" i="4" s="1"/>
  <c r="A133" i="4" a="1"/>
  <c r="A133" i="4" s="1"/>
  <c r="B133" i="4" a="1"/>
  <c r="B133" i="4" s="1"/>
  <c r="A134" i="4" a="1"/>
  <c r="A134" i="4" s="1"/>
  <c r="F134" i="4" s="1" a="1"/>
  <c r="F134" i="4" s="1"/>
  <c r="A135" i="4" a="1"/>
  <c r="A135" i="4" s="1"/>
  <c r="B135" i="4" a="1"/>
  <c r="B135" i="4" s="1"/>
  <c r="C135" i="4" a="1"/>
  <c r="C135" i="4" s="1"/>
  <c r="E135" i="4" a="1"/>
  <c r="E135" i="4" s="1"/>
  <c r="J135" i="4" a="1"/>
  <c r="J135" i="4" s="1"/>
  <c r="K135" i="4" a="1"/>
  <c r="K135" i="4" s="1"/>
  <c r="N135" i="4" a="1"/>
  <c r="N135" i="4" s="1"/>
  <c r="A136" i="4" a="1"/>
  <c r="A136" i="4" s="1"/>
  <c r="A137" i="4" a="1"/>
  <c r="A137" i="4" s="1"/>
  <c r="C137" i="4" a="1"/>
  <c r="C137" i="4" s="1"/>
  <c r="J137" i="4" a="1"/>
  <c r="J137" i="4" s="1"/>
  <c r="K137" i="4" a="1"/>
  <c r="K137" i="4" s="1"/>
  <c r="N137" i="4" a="1"/>
  <c r="N137" i="4" s="1"/>
  <c r="A138" i="4" a="1"/>
  <c r="A138" i="4" s="1"/>
  <c r="F138" i="4" s="1" a="1"/>
  <c r="F138" i="4" s="1"/>
  <c r="B138" i="4" a="1"/>
  <c r="B138" i="4" s="1"/>
  <c r="C138" i="4" a="1"/>
  <c r="C138" i="4" s="1"/>
  <c r="E138" i="4" a="1"/>
  <c r="E138" i="4" s="1"/>
  <c r="J138" i="4" a="1"/>
  <c r="J138" i="4" s="1"/>
  <c r="K138" i="4" a="1"/>
  <c r="K138" i="4" s="1"/>
  <c r="N138" i="4" a="1"/>
  <c r="N138" i="4" s="1"/>
  <c r="O138" i="4" a="1"/>
  <c r="O138" i="4" s="1"/>
  <c r="A139" i="4" a="1"/>
  <c r="A139" i="4"/>
  <c r="A140" i="4" a="1"/>
  <c r="A140" i="4" s="1"/>
  <c r="J140" i="4" a="1"/>
  <c r="J140" i="4" s="1"/>
  <c r="A141" i="4" a="1"/>
  <c r="A141" i="4"/>
  <c r="A142" i="4" a="1"/>
  <c r="A142" i="4" s="1"/>
  <c r="A143" i="4" a="1"/>
  <c r="A143" i="4" s="1"/>
  <c r="F143" i="4" s="1" a="1"/>
  <c r="F143" i="4" s="1"/>
  <c r="B143" i="4" a="1"/>
  <c r="B143" i="4" s="1"/>
  <c r="C143" i="4" a="1"/>
  <c r="C143" i="4" s="1"/>
  <c r="A144" i="4" a="1"/>
  <c r="A144" i="4" s="1"/>
  <c r="E144" i="4" a="1"/>
  <c r="E144" i="4" s="1"/>
  <c r="O144" i="4" a="1"/>
  <c r="O144" i="4" s="1"/>
  <c r="A145" i="4" a="1"/>
  <c r="A145" i="4" s="1"/>
  <c r="A146" i="4" a="1"/>
  <c r="A146" i="4" s="1"/>
  <c r="F146" i="4" s="1" a="1"/>
  <c r="F146" i="4" s="1"/>
  <c r="B146" i="4" a="1"/>
  <c r="B146" i="4" s="1"/>
  <c r="C146" i="4" a="1"/>
  <c r="C146" i="4" s="1"/>
  <c r="J146" i="4" a="1"/>
  <c r="J146" i="4" s="1"/>
  <c r="K146" i="4" a="1"/>
  <c r="K146" i="4" s="1"/>
  <c r="N146" i="4" a="1"/>
  <c r="N146" i="4" s="1"/>
  <c r="A147" i="4" a="1"/>
  <c r="A147" i="4"/>
  <c r="F147" i="4" s="1" a="1"/>
  <c r="F147" i="4" s="1"/>
  <c r="A148" i="4" a="1"/>
  <c r="A148" i="4" s="1"/>
  <c r="A149" i="4" a="1"/>
  <c r="A149" i="4"/>
  <c r="A150" i="4" a="1"/>
  <c r="A150" i="4" s="1"/>
  <c r="F150" i="4" s="1" a="1"/>
  <c r="F150" i="4" s="1"/>
  <c r="B150" i="4" a="1"/>
  <c r="B150" i="4" s="1"/>
  <c r="J150" i="4" a="1"/>
  <c r="J150" i="4" s="1"/>
  <c r="O150" i="4" a="1"/>
  <c r="O150" i="4" s="1"/>
  <c r="A151" i="4" a="1"/>
  <c r="A151" i="4" s="1"/>
  <c r="C151" i="4" a="1"/>
  <c r="C151" i="4" s="1"/>
  <c r="A152" i="4" a="1"/>
  <c r="A152" i="4" s="1"/>
  <c r="B152" i="4" a="1"/>
  <c r="B152" i="4" s="1"/>
  <c r="A153" i="4" a="1"/>
  <c r="A153" i="4" s="1"/>
  <c r="F153" i="4" s="1" a="1"/>
  <c r="F153" i="4" s="1"/>
  <c r="A154" i="4" a="1"/>
  <c r="A154" i="4" s="1"/>
  <c r="A155" i="4" a="1"/>
  <c r="A155" i="4" s="1"/>
  <c r="F155" i="4" s="1" a="1"/>
  <c r="F155" i="4" s="1"/>
  <c r="A156" i="4" a="1"/>
  <c r="A156" i="4" s="1"/>
  <c r="A157" i="4" a="1"/>
  <c r="A157" i="4" s="1"/>
  <c r="F157" i="4" s="1" a="1"/>
  <c r="F157" i="4" s="1"/>
  <c r="A158" i="4" a="1"/>
  <c r="A158" i="4"/>
  <c r="B158" i="4" a="1"/>
  <c r="B158" i="4" s="1"/>
  <c r="A159" i="4" a="1"/>
  <c r="A159" i="4" s="1"/>
  <c r="F159" i="4" s="1" a="1"/>
  <c r="F159" i="4" s="1"/>
  <c r="A160" i="4" a="1"/>
  <c r="A160" i="4" s="1"/>
  <c r="A161" i="4" a="1"/>
  <c r="A161" i="4" s="1"/>
  <c r="F161" i="4" s="1" a="1"/>
  <c r="F161" i="4" s="1"/>
  <c r="A162" i="4" a="1"/>
  <c r="A162" i="4"/>
  <c r="F162" i="4" s="1" a="1"/>
  <c r="F162" i="4" s="1"/>
  <c r="B162" i="4" a="1"/>
  <c r="B162" i="4" s="1"/>
  <c r="E162" i="4" a="1"/>
  <c r="E162" i="4" s="1"/>
  <c r="A163" i="4" a="1"/>
  <c r="A163" i="4" s="1"/>
  <c r="F163" i="4" s="1" a="1"/>
  <c r="F163" i="4" s="1"/>
  <c r="A164" i="4" a="1"/>
  <c r="A164" i="4" s="1"/>
  <c r="F164" i="4" s="1" a="1"/>
  <c r="F164" i="4" s="1"/>
  <c r="A165" i="4" a="1"/>
  <c r="A165" i="4" s="1"/>
  <c r="F165" i="4" s="1" a="1"/>
  <c r="F165" i="4" s="1"/>
  <c r="A166" i="4" a="1"/>
  <c r="A166" i="4" s="1"/>
  <c r="E166" i="4" a="1"/>
  <c r="E166" i="4" s="1"/>
  <c r="A167" i="4" a="1"/>
  <c r="A167" i="4" s="1"/>
  <c r="F167" i="4" s="1" a="1"/>
  <c r="F167" i="4" s="1"/>
  <c r="A168" i="4" a="1"/>
  <c r="A168" i="4" s="1"/>
  <c r="F168" i="4" s="1" a="1"/>
  <c r="F168" i="4" s="1"/>
  <c r="A169" i="4" a="1"/>
  <c r="A169" i="4" s="1"/>
  <c r="F169" i="4" s="1" a="1"/>
  <c r="F169" i="4" s="1"/>
  <c r="A170" i="4" a="1"/>
  <c r="A170" i="4" s="1"/>
  <c r="A171" i="4" a="1"/>
  <c r="A171" i="4" s="1"/>
  <c r="F171" i="4" s="1" a="1"/>
  <c r="F171" i="4" s="1"/>
  <c r="A172" i="4" a="1"/>
  <c r="A172" i="4" s="1"/>
  <c r="A173" i="4" a="1"/>
  <c r="A173" i="4" s="1"/>
  <c r="F173" i="4" s="1" a="1"/>
  <c r="F173" i="4" s="1"/>
  <c r="A174" i="4" a="1"/>
  <c r="A174" i="4"/>
  <c r="A175" i="4" a="1"/>
  <c r="A175" i="4" s="1"/>
  <c r="F175" i="4" s="1" a="1"/>
  <c r="F175" i="4" s="1"/>
  <c r="A176" i="4" a="1"/>
  <c r="A176" i="4"/>
  <c r="A177" i="4" a="1"/>
  <c r="A177" i="4" s="1"/>
  <c r="F177" i="4" s="1" a="1"/>
  <c r="F177" i="4" s="1"/>
  <c r="A13" i="4" a="1"/>
  <c r="A13" i="4" s="1"/>
  <c r="A14" i="4" a="1"/>
  <c r="A14" i="4" s="1"/>
  <c r="A15" i="4" a="1"/>
  <c r="A15" i="4" s="1"/>
  <c r="O15" i="4" a="1"/>
  <c r="O15" i="4" s="1"/>
  <c r="A16" i="4" a="1"/>
  <c r="A16" i="4" s="1"/>
  <c r="K16" i="4" a="1"/>
  <c r="K16" i="4" s="1"/>
  <c r="O16" i="4" a="1"/>
  <c r="O16" i="4" s="1"/>
  <c r="A17" i="4" a="1"/>
  <c r="A17" i="4" s="1"/>
  <c r="A18" i="4" a="1"/>
  <c r="A18" i="4" s="1"/>
  <c r="F18" i="4" s="1" a="1"/>
  <c r="F18" i="4" s="1"/>
  <c r="A19" i="4" a="1"/>
  <c r="A19" i="4" s="1"/>
  <c r="B19" i="4" s="1" a="1"/>
  <c r="B19" i="4" s="1"/>
  <c r="A20" i="4" a="1"/>
  <c r="A20" i="4" s="1"/>
  <c r="F20" i="4" s="1" a="1"/>
  <c r="F20" i="4" s="1"/>
  <c r="C20" i="4" a="1"/>
  <c r="C20" i="4" s="1"/>
  <c r="O20" i="4" a="1"/>
  <c r="O20" i="4" s="1"/>
  <c r="A21" i="4" a="1"/>
  <c r="A21" i="4" s="1"/>
  <c r="E21" i="4" a="1"/>
  <c r="E21" i="4" s="1"/>
  <c r="A22" i="4" a="1"/>
  <c r="A22" i="4" s="1"/>
  <c r="A23" i="4" a="1"/>
  <c r="A23" i="4" s="1"/>
  <c r="E23" i="4" a="1"/>
  <c r="E23" i="4" s="1"/>
  <c r="A24" i="4" a="1"/>
  <c r="A24" i="4" s="1"/>
  <c r="F24" i="4" s="1" a="1"/>
  <c r="F24" i="4" s="1"/>
  <c r="A25" i="4" a="1"/>
  <c r="A25" i="4" s="1"/>
  <c r="F25" i="4" s="1" a="1"/>
  <c r="F25" i="4" s="1"/>
  <c r="B25" i="4" a="1"/>
  <c r="B25" i="4" s="1"/>
  <c r="C25" i="4" a="1"/>
  <c r="C25" i="4" s="1"/>
  <c r="E25" i="4" a="1"/>
  <c r="E25" i="4" s="1"/>
  <c r="J25" i="4" a="1"/>
  <c r="J25" i="4" s="1"/>
  <c r="K25" i="4" a="1"/>
  <c r="K25" i="4" s="1"/>
  <c r="N25" i="4" a="1"/>
  <c r="N25" i="4" s="1"/>
  <c r="O25" i="4" a="1"/>
  <c r="O25" i="4" s="1"/>
  <c r="A26" i="4" a="1"/>
  <c r="A26" i="4" s="1"/>
  <c r="O26" i="4" a="1"/>
  <c r="O26" i="4" s="1"/>
  <c r="A27" i="4" a="1"/>
  <c r="A27" i="4" s="1"/>
  <c r="J27" i="4" a="1"/>
  <c r="J27" i="4" s="1"/>
  <c r="O27" i="4" a="1"/>
  <c r="O27" i="4" s="1"/>
  <c r="A28" i="4" a="1"/>
  <c r="A28" i="4" s="1"/>
  <c r="A29" i="4" a="1"/>
  <c r="A29" i="4" s="1"/>
  <c r="C29" i="4" s="1" a="1"/>
  <c r="C29" i="4" s="1"/>
  <c r="K29" i="4" a="1"/>
  <c r="K29" i="4" s="1"/>
  <c r="A30" i="4" a="1"/>
  <c r="A30" i="4" s="1"/>
  <c r="A31" i="4" a="1"/>
  <c r="A31" i="4" s="1"/>
  <c r="A32" i="4" a="1"/>
  <c r="A32" i="4" s="1"/>
  <c r="F32" i="4" s="1" a="1"/>
  <c r="F32" i="4" s="1"/>
  <c r="A33" i="4" a="1"/>
  <c r="A33" i="4" s="1"/>
  <c r="F33" i="4" s="1" a="1"/>
  <c r="F33" i="4" s="1"/>
  <c r="C33" i="4" a="1"/>
  <c r="C33" i="4" s="1"/>
  <c r="A34" i="4" a="1"/>
  <c r="A34" i="4" s="1"/>
  <c r="F34" i="4" s="1" a="1"/>
  <c r="F34" i="4" s="1"/>
  <c r="A35" i="4" a="1"/>
  <c r="A35" i="4"/>
  <c r="F35" i="4" s="1" a="1"/>
  <c r="F35" i="4" s="1"/>
  <c r="A36" i="4" a="1"/>
  <c r="A36" i="4"/>
  <c r="N36" i="4" s="1" a="1"/>
  <c r="N36" i="4" s="1"/>
  <c r="A37" i="4" a="1"/>
  <c r="A37" i="4" s="1"/>
  <c r="A38" i="4" a="1"/>
  <c r="A38" i="4"/>
  <c r="N38" i="4" s="1" a="1"/>
  <c r="N38" i="4" s="1"/>
  <c r="A39" i="4" a="1"/>
  <c r="A39" i="4"/>
  <c r="F39" i="4" s="1" a="1"/>
  <c r="F39" i="4" s="1"/>
  <c r="C39" i="4" a="1"/>
  <c r="C39" i="4" s="1"/>
  <c r="A40" i="4" a="1"/>
  <c r="A40" i="4"/>
  <c r="N40" i="4" a="1"/>
  <c r="N40" i="4" s="1"/>
  <c r="A41" i="4" a="1"/>
  <c r="A41" i="4" s="1"/>
  <c r="F41" i="4" s="1" a="1"/>
  <c r="F41" i="4" s="1"/>
  <c r="A42" i="4" a="1"/>
  <c r="A42" i="4"/>
  <c r="N42" i="4" a="1"/>
  <c r="N42" i="4" s="1"/>
  <c r="A43" i="4" a="1"/>
  <c r="A43" i="4" s="1"/>
  <c r="F43" i="4" s="1" a="1"/>
  <c r="F43" i="4" s="1"/>
  <c r="C43" i="4" a="1"/>
  <c r="C43" i="4" s="1"/>
  <c r="K43" i="4" a="1"/>
  <c r="K43" i="4" s="1"/>
  <c r="A44" i="4" a="1"/>
  <c r="A44" i="4" s="1"/>
  <c r="F44" i="4" s="1" a="1"/>
  <c r="F44" i="4" s="1"/>
  <c r="A45" i="4" a="1"/>
  <c r="A45" i="4"/>
  <c r="F45" i="4" s="1" a="1"/>
  <c r="F45" i="4" s="1"/>
  <c r="K45" i="4" a="1"/>
  <c r="K45" i="4" s="1"/>
  <c r="A46" i="4" a="1"/>
  <c r="A46" i="4"/>
  <c r="K46" i="4" a="1"/>
  <c r="K46" i="4" s="1"/>
  <c r="A47" i="4" a="1"/>
  <c r="A47" i="4" s="1"/>
  <c r="B47" i="4" a="1"/>
  <c r="B47" i="4" s="1"/>
  <c r="A48" i="4" a="1"/>
  <c r="A48" i="4" s="1"/>
  <c r="F48" i="4" s="1" a="1"/>
  <c r="F48" i="4" s="1"/>
  <c r="O48" i="4" a="1"/>
  <c r="O48" i="4" s="1"/>
  <c r="A49" i="4" a="1"/>
  <c r="A49" i="4" s="1"/>
  <c r="B49" i="4" a="1"/>
  <c r="B49" i="4" s="1"/>
  <c r="C49" i="4" a="1"/>
  <c r="C49" i="4" s="1"/>
  <c r="E49" i="4" a="1"/>
  <c r="E49" i="4" s="1"/>
  <c r="J49" i="4" a="1"/>
  <c r="J49" i="4" s="1"/>
  <c r="K49" i="4" a="1"/>
  <c r="K49" i="4" s="1"/>
  <c r="A50" i="4" a="1"/>
  <c r="A50" i="4" s="1"/>
  <c r="J50" i="4" s="1" a="1"/>
  <c r="J50" i="4" s="1"/>
  <c r="B50" i="4" a="1"/>
  <c r="B50" i="4" s="1"/>
  <c r="K50" i="4" a="1"/>
  <c r="K50" i="4" s="1"/>
  <c r="O50" i="4" a="1"/>
  <c r="O50" i="4" s="1"/>
  <c r="A51" i="4" a="1"/>
  <c r="A51" i="4" s="1"/>
  <c r="B51" i="4" a="1"/>
  <c r="B51" i="4" s="1"/>
  <c r="A52" i="4" a="1"/>
  <c r="A52" i="4" s="1"/>
  <c r="F52" i="4" s="1" a="1"/>
  <c r="F52" i="4" s="1"/>
  <c r="A53" i="4" a="1"/>
  <c r="A53" i="4" s="1"/>
  <c r="B53" i="4" a="1"/>
  <c r="B53" i="4" s="1"/>
  <c r="C53" i="4" a="1"/>
  <c r="C53" i="4" s="1"/>
  <c r="E53" i="4" a="1"/>
  <c r="E53" i="4" s="1"/>
  <c r="J53" i="4" a="1"/>
  <c r="J53" i="4" s="1"/>
  <c r="K53" i="4" a="1"/>
  <c r="K53" i="4" s="1"/>
  <c r="N53" i="4" a="1"/>
  <c r="N53" i="4" s="1"/>
  <c r="A54" i="4" a="1"/>
  <c r="A54" i="4" s="1"/>
  <c r="J54" i="4" s="1" a="1"/>
  <c r="J54" i="4" s="1"/>
  <c r="C54" i="4" a="1"/>
  <c r="C54" i="4" s="1"/>
  <c r="K54" i="4" a="1"/>
  <c r="K54" i="4" s="1"/>
  <c r="O54" i="4" a="1"/>
  <c r="O54" i="4" s="1"/>
  <c r="A55" i="4" a="1"/>
  <c r="A55" i="4" s="1"/>
  <c r="A56" i="4" a="1"/>
  <c r="A56" i="4" s="1"/>
  <c r="K56" i="4" a="1"/>
  <c r="K56" i="4" s="1"/>
  <c r="A57" i="4" a="1"/>
  <c r="A57" i="4"/>
  <c r="A58" i="4" a="1"/>
  <c r="A58" i="4" s="1"/>
  <c r="F58" i="4" s="1" a="1"/>
  <c r="F58" i="4" s="1"/>
  <c r="O58" i="4" a="1"/>
  <c r="O58" i="4" s="1"/>
  <c r="A59" i="4" a="1"/>
  <c r="A59" i="4" s="1"/>
  <c r="A60" i="4" a="1"/>
  <c r="A60" i="4" s="1"/>
  <c r="A61" i="4" a="1"/>
  <c r="A61" i="4" s="1"/>
  <c r="A62" i="4" a="1"/>
  <c r="A62" i="4" s="1"/>
  <c r="F62" i="4" s="1" a="1"/>
  <c r="F62" i="4" s="1"/>
  <c r="C62" i="4" a="1"/>
  <c r="C62" i="4" s="1"/>
  <c r="A63" i="4" a="1"/>
  <c r="A63" i="4" s="1"/>
  <c r="A64" i="4" a="1"/>
  <c r="A64" i="4" s="1"/>
  <c r="A65" i="4" a="1"/>
  <c r="A65" i="4" s="1"/>
  <c r="A66" i="4" a="1"/>
  <c r="A66" i="4" s="1"/>
  <c r="F66" i="4" s="1" a="1"/>
  <c r="F66" i="4" s="1"/>
  <c r="A67" i="4" a="1"/>
  <c r="A67" i="4"/>
  <c r="B67" i="4" a="1"/>
  <c r="B67" i="4" s="1"/>
  <c r="E67" i="4" a="1"/>
  <c r="E67" i="4" s="1"/>
  <c r="N67" i="4" a="1"/>
  <c r="N67" i="4" s="1"/>
  <c r="A68" i="4" a="1"/>
  <c r="A68" i="4" s="1"/>
  <c r="F68" i="4" s="1" a="1"/>
  <c r="F68" i="4" s="1"/>
  <c r="C68" i="4" a="1"/>
  <c r="C68" i="4" s="1"/>
  <c r="A69" i="4" a="1"/>
  <c r="A69" i="4"/>
  <c r="F69" i="4" s="1" a="1"/>
  <c r="F69" i="4" s="1"/>
  <c r="A70" i="4" a="1"/>
  <c r="A70" i="4" s="1"/>
  <c r="C70" i="4" a="1"/>
  <c r="C70" i="4" s="1"/>
  <c r="O70" i="4" a="1"/>
  <c r="O70" i="4" s="1"/>
  <c r="A71" i="4" a="1"/>
  <c r="A71" i="4" s="1"/>
  <c r="A72" i="4" a="1"/>
  <c r="A72" i="4" s="1"/>
  <c r="F72" i="4" s="1" a="1"/>
  <c r="F72" i="4" s="1"/>
  <c r="A73" i="4" a="1"/>
  <c r="A73" i="4" s="1"/>
  <c r="F73" i="4" s="1" a="1"/>
  <c r="F73" i="4" s="1"/>
  <c r="A3" i="4" a="1"/>
  <c r="A3" i="4" s="1"/>
  <c r="F3" i="4" s="1" a="1"/>
  <c r="F3" i="4" s="1"/>
  <c r="A4" i="4" a="1"/>
  <c r="A4" i="4" s="1"/>
  <c r="A5" i="4" a="1"/>
  <c r="A5" i="4" s="1"/>
  <c r="F5" i="4" s="1" a="1"/>
  <c r="F5" i="4" s="1"/>
  <c r="A6" i="4" a="1"/>
  <c r="A6" i="4" s="1"/>
  <c r="A7" i="4" a="1"/>
  <c r="A7" i="4" s="1"/>
  <c r="F7" i="4" s="1" a="1"/>
  <c r="F7" i="4" s="1"/>
  <c r="A8" i="4" a="1"/>
  <c r="A8" i="4" s="1"/>
  <c r="A9" i="4" a="1"/>
  <c r="A9" i="4" s="1"/>
  <c r="F9" i="4" s="1" a="1"/>
  <c r="F9" i="4" s="1"/>
  <c r="A10" i="4" a="1"/>
  <c r="A10" i="4" s="1"/>
  <c r="A11" i="4" a="1"/>
  <c r="A11" i="4" s="1"/>
  <c r="F11" i="4" s="1" a="1"/>
  <c r="F11" i="4" s="1"/>
  <c r="A12" i="4" a="1"/>
  <c r="A12" i="4" s="1"/>
  <c r="A2" i="4" a="1"/>
  <c r="A2" i="4" s="1"/>
  <c r="A42" i="3" a="1"/>
  <c r="A42" i="3" s="1"/>
  <c r="N42" i="3" s="1" a="1"/>
  <c r="N42" i="3" s="1"/>
  <c r="A43" i="3" a="1"/>
  <c r="A43" i="3" s="1"/>
  <c r="A44" i="3" a="1"/>
  <c r="A44" i="3" s="1"/>
  <c r="N44" i="3" s="1" a="1"/>
  <c r="N44" i="3" s="1"/>
  <c r="A45" i="3" a="1"/>
  <c r="A45" i="3" s="1"/>
  <c r="N45" i="3" s="1" a="1"/>
  <c r="N45" i="3" s="1"/>
  <c r="A46" i="3" a="1"/>
  <c r="A46" i="3" s="1"/>
  <c r="N46" i="3" s="1" a="1"/>
  <c r="N46" i="3" s="1"/>
  <c r="A47" i="3" a="1"/>
  <c r="A47" i="3" s="1"/>
  <c r="N47" i="3" s="1" a="1"/>
  <c r="N47" i="3" s="1"/>
  <c r="A48" i="3" a="1"/>
  <c r="A48" i="3" s="1"/>
  <c r="N48" i="3" s="1" a="1"/>
  <c r="N48" i="3" s="1"/>
  <c r="E48" i="3" a="1"/>
  <c r="E48" i="3" s="1"/>
  <c r="A49" i="3" a="1"/>
  <c r="A49" i="3" s="1"/>
  <c r="N49" i="3" s="1" a="1"/>
  <c r="N49" i="3" s="1"/>
  <c r="A50" i="3" a="1"/>
  <c r="A50" i="3" s="1"/>
  <c r="N50" i="3" s="1" a="1"/>
  <c r="N50" i="3" s="1"/>
  <c r="A51" i="3" a="1"/>
  <c r="A51" i="3" s="1"/>
  <c r="N51" i="3" s="1" a="1"/>
  <c r="N51" i="3" s="1"/>
  <c r="A52" i="3" a="1"/>
  <c r="A52" i="3" s="1"/>
  <c r="N52" i="3" s="1" a="1"/>
  <c r="N52" i="3" s="1"/>
  <c r="A53" i="3" a="1"/>
  <c r="A53" i="3" s="1"/>
  <c r="A54" i="3" a="1"/>
  <c r="A54" i="3" s="1"/>
  <c r="E54" i="3" a="1"/>
  <c r="E54" i="3" s="1"/>
  <c r="A55" i="3" a="1"/>
  <c r="A55" i="3" s="1"/>
  <c r="N55" i="3" s="1" a="1"/>
  <c r="N55" i="3" s="1"/>
  <c r="A56" i="3" a="1"/>
  <c r="A56" i="3" s="1"/>
  <c r="N56" i="3" s="1" a="1"/>
  <c r="N56" i="3" s="1"/>
  <c r="A57" i="3" a="1"/>
  <c r="A57" i="3" s="1"/>
  <c r="N57" i="3" s="1" a="1"/>
  <c r="N57" i="3" s="1"/>
  <c r="A58" i="3" a="1"/>
  <c r="A58" i="3" s="1"/>
  <c r="N58" i="3" s="1" a="1"/>
  <c r="N58" i="3" s="1"/>
  <c r="A59" i="3" a="1"/>
  <c r="A59" i="3" s="1"/>
  <c r="A60" i="3" a="1"/>
  <c r="A60" i="3" s="1"/>
  <c r="N60" i="3" s="1" a="1"/>
  <c r="N60" i="3" s="1"/>
  <c r="A61" i="3" a="1"/>
  <c r="A61" i="3" s="1"/>
  <c r="N61" i="3" s="1" a="1"/>
  <c r="N61" i="3" s="1"/>
  <c r="A62" i="3" a="1"/>
  <c r="A62" i="3" s="1"/>
  <c r="N62" i="3" s="1" a="1"/>
  <c r="N62" i="3" s="1"/>
  <c r="A63" i="3" a="1"/>
  <c r="A63" i="3" s="1"/>
  <c r="N63" i="3" s="1" a="1"/>
  <c r="N63" i="3" s="1"/>
  <c r="A64" i="3" a="1"/>
  <c r="A64" i="3" s="1"/>
  <c r="F64" i="3" a="1"/>
  <c r="F64" i="3" s="1"/>
  <c r="A65" i="3" a="1"/>
  <c r="A65" i="3" s="1"/>
  <c r="N65" i="3" s="1" a="1"/>
  <c r="N65" i="3" s="1"/>
  <c r="A66" i="3" a="1"/>
  <c r="A66" i="3" s="1"/>
  <c r="N66" i="3" s="1" a="1"/>
  <c r="N66" i="3" s="1"/>
  <c r="A67" i="3" a="1"/>
  <c r="A67" i="3"/>
  <c r="A68" i="3" a="1"/>
  <c r="A68" i="3" s="1"/>
  <c r="N68" i="3" s="1" a="1"/>
  <c r="N68" i="3" s="1"/>
  <c r="A69" i="3" a="1"/>
  <c r="A69" i="3" s="1"/>
  <c r="N69" i="3" s="1" a="1"/>
  <c r="N69" i="3" s="1"/>
  <c r="A70" i="3" a="1"/>
  <c r="A70" i="3" s="1"/>
  <c r="N70" i="3" s="1" a="1"/>
  <c r="N70" i="3" s="1"/>
  <c r="A71" i="3" a="1"/>
  <c r="A71" i="3" s="1"/>
  <c r="C71" i="3" a="1"/>
  <c r="C71" i="3" s="1"/>
  <c r="A72" i="3" a="1"/>
  <c r="A72" i="3" s="1"/>
  <c r="N72" i="3" s="1" a="1"/>
  <c r="N72" i="3" s="1"/>
  <c r="A73" i="3" a="1"/>
  <c r="A73" i="3" s="1"/>
  <c r="B73" i="3" a="1"/>
  <c r="B73" i="3" s="1"/>
  <c r="F73" i="3" a="1"/>
  <c r="F73" i="3" s="1"/>
  <c r="A74" i="3" a="1"/>
  <c r="A74" i="3" s="1"/>
  <c r="N74" i="3" s="1" a="1"/>
  <c r="N74" i="3" s="1"/>
  <c r="A75" i="3" a="1"/>
  <c r="A75" i="3" s="1"/>
  <c r="A76" i="3" a="1"/>
  <c r="A76" i="3" s="1"/>
  <c r="B76" i="3" a="1"/>
  <c r="B76" i="3" s="1"/>
  <c r="J76" i="3" a="1"/>
  <c r="J76" i="3" s="1"/>
  <c r="A77" i="3" a="1"/>
  <c r="A77" i="3" s="1"/>
  <c r="J77" i="3" a="1"/>
  <c r="J77" i="3" s="1"/>
  <c r="A78" i="3" a="1"/>
  <c r="A78" i="3" s="1"/>
  <c r="N78" i="3" s="1" a="1"/>
  <c r="N78" i="3" s="1"/>
  <c r="A79" i="3" a="1"/>
  <c r="A79" i="3" s="1"/>
  <c r="N79" i="3" s="1" a="1"/>
  <c r="N79" i="3" s="1"/>
  <c r="A80" i="3" a="1"/>
  <c r="A80" i="3" s="1"/>
  <c r="N80" i="3" s="1" a="1"/>
  <c r="N80" i="3" s="1"/>
  <c r="E80" i="3" a="1"/>
  <c r="E80" i="3" s="1"/>
  <c r="A81" i="3" a="1"/>
  <c r="A81" i="3" s="1"/>
  <c r="A82" i="3" a="1"/>
  <c r="A82" i="3" s="1"/>
  <c r="O82" i="3" a="1"/>
  <c r="O82" i="3" s="1"/>
  <c r="A83" i="3" a="1"/>
  <c r="A83" i="3" s="1"/>
  <c r="A84" i="3" a="1"/>
  <c r="A84" i="3" s="1"/>
  <c r="A85" i="3" a="1"/>
  <c r="A85" i="3" s="1"/>
  <c r="N85" i="3" s="1" a="1"/>
  <c r="N85" i="3" s="1"/>
  <c r="A86" i="3" a="1"/>
  <c r="A86" i="3" s="1"/>
  <c r="A87" i="3" a="1"/>
  <c r="A87" i="3" s="1"/>
  <c r="A88" i="3" a="1"/>
  <c r="A88" i="3" s="1"/>
  <c r="N88" i="3" s="1" a="1"/>
  <c r="N88" i="3" s="1"/>
  <c r="A89" i="3" a="1"/>
  <c r="A89" i="3" s="1"/>
  <c r="N89" i="3" s="1" a="1"/>
  <c r="N89" i="3" s="1"/>
  <c r="A90" i="3" a="1"/>
  <c r="A90" i="3" s="1"/>
  <c r="N90" i="3" s="1" a="1"/>
  <c r="N90" i="3" s="1"/>
  <c r="B90" i="3" a="1"/>
  <c r="B90" i="3" s="1"/>
  <c r="C90" i="3" a="1"/>
  <c r="C90" i="3" s="1"/>
  <c r="F90" i="3" a="1"/>
  <c r="F90" i="3" s="1"/>
  <c r="J90" i="3" a="1"/>
  <c r="J90" i="3" s="1"/>
  <c r="A91" i="3" a="1"/>
  <c r="A91" i="3" s="1"/>
  <c r="N91" i="3" s="1" a="1"/>
  <c r="N91" i="3" s="1"/>
  <c r="K91" i="3" a="1"/>
  <c r="K91" i="3" s="1"/>
  <c r="A92" i="3" a="1"/>
  <c r="A92" i="3" s="1"/>
  <c r="N92" i="3" s="1" a="1"/>
  <c r="N92" i="3" s="1"/>
  <c r="A93" i="3" a="1"/>
  <c r="A93" i="3" s="1"/>
  <c r="A94" i="3" a="1"/>
  <c r="A94" i="3" s="1"/>
  <c r="N94" i="3" s="1" a="1"/>
  <c r="N94" i="3" s="1"/>
  <c r="A95" i="3" a="1"/>
  <c r="A95" i="3" s="1"/>
  <c r="N95" i="3" s="1" a="1"/>
  <c r="N95" i="3" s="1"/>
  <c r="A96" i="3" a="1"/>
  <c r="A96" i="3" s="1"/>
  <c r="F96" i="3" a="1"/>
  <c r="F96" i="3" s="1"/>
  <c r="A97" i="3" a="1"/>
  <c r="A97" i="3" s="1"/>
  <c r="N97" i="3" s="1" a="1"/>
  <c r="N97" i="3" s="1"/>
  <c r="A98" i="3" a="1"/>
  <c r="A98" i="3" s="1"/>
  <c r="C98" i="3" a="1"/>
  <c r="C98" i="3" s="1"/>
  <c r="A99" i="3" a="1"/>
  <c r="A99" i="3" s="1"/>
  <c r="N99" i="3" s="1" a="1"/>
  <c r="N99" i="3" s="1"/>
  <c r="A100" i="3" a="1"/>
  <c r="A100" i="3" s="1"/>
  <c r="C100" i="3" s="1" a="1"/>
  <c r="C100" i="3" s="1"/>
  <c r="F100" i="3" a="1"/>
  <c r="F100" i="3" s="1"/>
  <c r="O100" i="3" a="1"/>
  <c r="O100" i="3" s="1"/>
  <c r="A101" i="3" a="1"/>
  <c r="A101" i="3" s="1"/>
  <c r="N101" i="3" s="1" a="1"/>
  <c r="N101" i="3" s="1"/>
  <c r="A102" i="3" a="1"/>
  <c r="A102" i="3" s="1"/>
  <c r="N102" i="3" s="1" a="1"/>
  <c r="N102" i="3" s="1"/>
  <c r="A103" i="3" a="1"/>
  <c r="A103" i="3" s="1"/>
  <c r="N103" i="3" s="1" a="1"/>
  <c r="N103" i="3" s="1"/>
  <c r="A104" i="3" a="1"/>
  <c r="A104" i="3" s="1"/>
  <c r="F104" i="3" s="1" a="1"/>
  <c r="F104" i="3" s="1"/>
  <c r="A105" i="3" a="1"/>
  <c r="A105" i="3" s="1"/>
  <c r="E105" i="3" s="1" a="1"/>
  <c r="E105" i="3" s="1"/>
  <c r="A106" i="3" a="1"/>
  <c r="A106" i="3" s="1"/>
  <c r="N106" i="3" s="1" a="1"/>
  <c r="N106" i="3" s="1"/>
  <c r="A107" i="3" a="1"/>
  <c r="A107" i="3" s="1"/>
  <c r="A108" i="3" a="1"/>
  <c r="A108" i="3" s="1"/>
  <c r="F108" i="3" s="1" a="1"/>
  <c r="F108" i="3" s="1"/>
  <c r="A109" i="3" a="1"/>
  <c r="A109" i="3" s="1"/>
  <c r="A110" i="3" a="1"/>
  <c r="A110" i="3" s="1"/>
  <c r="A111" i="3" a="1"/>
  <c r="A111" i="3" s="1"/>
  <c r="N111" i="3" s="1" a="1"/>
  <c r="N111" i="3" s="1"/>
  <c r="A112" i="3" a="1"/>
  <c r="A112" i="3" s="1"/>
  <c r="N112" i="3" s="1" a="1"/>
  <c r="N112" i="3" s="1"/>
  <c r="A113" i="3" a="1"/>
  <c r="A113" i="3" s="1"/>
  <c r="N113" i="3" s="1" a="1"/>
  <c r="N113" i="3" s="1"/>
  <c r="A114" i="3" a="1"/>
  <c r="A114" i="3" s="1"/>
  <c r="F114" i="3" s="1" a="1"/>
  <c r="F114" i="3" s="1"/>
  <c r="A115" i="3" a="1"/>
  <c r="A115" i="3" s="1"/>
  <c r="N115" i="3" s="1" a="1"/>
  <c r="N115" i="3" s="1"/>
  <c r="A116" i="3" a="1"/>
  <c r="A116" i="3" s="1"/>
  <c r="N116" i="3" s="1" a="1"/>
  <c r="N116" i="3" s="1"/>
  <c r="A117" i="3" a="1"/>
  <c r="A117" i="3" s="1"/>
  <c r="N117" i="3" s="1" a="1"/>
  <c r="N117" i="3" s="1"/>
  <c r="A118" i="3" a="1"/>
  <c r="A118" i="3" s="1"/>
  <c r="N118" i="3" s="1" a="1"/>
  <c r="N118" i="3" s="1"/>
  <c r="A119" i="3" a="1"/>
  <c r="A119" i="3"/>
  <c r="B119" i="3" s="1" a="1"/>
  <c r="B119" i="3" s="1"/>
  <c r="E119" i="3" a="1"/>
  <c r="E119" i="3" s="1"/>
  <c r="A120" i="3" a="1"/>
  <c r="A120" i="3" s="1"/>
  <c r="N120" i="3" s="1" a="1"/>
  <c r="N120" i="3" s="1"/>
  <c r="A121" i="3" a="1"/>
  <c r="A121" i="3" s="1"/>
  <c r="N121" i="3" s="1" a="1"/>
  <c r="N121" i="3" s="1"/>
  <c r="A122" i="3" a="1"/>
  <c r="A122" i="3" s="1"/>
  <c r="K122" i="3" s="1" a="1"/>
  <c r="K122" i="3" s="1"/>
  <c r="F122" i="3" a="1"/>
  <c r="F122" i="3" s="1"/>
  <c r="A123" i="3" a="1"/>
  <c r="A123" i="3" s="1"/>
  <c r="A124" i="3" a="1"/>
  <c r="A124" i="3" s="1"/>
  <c r="N124" i="3" s="1" a="1"/>
  <c r="N124" i="3" s="1"/>
  <c r="A125" i="3" a="1"/>
  <c r="A125" i="3" s="1"/>
  <c r="N125" i="3" s="1" a="1"/>
  <c r="N125" i="3" s="1"/>
  <c r="A126" i="3" a="1"/>
  <c r="A126" i="3" s="1"/>
  <c r="A127" i="3" a="1"/>
  <c r="A127" i="3" s="1"/>
  <c r="A128" i="3" a="1"/>
  <c r="A128" i="3" s="1"/>
  <c r="N128" i="3" s="1" a="1"/>
  <c r="N128" i="3" s="1"/>
  <c r="J128" i="3" a="1"/>
  <c r="J128" i="3" s="1"/>
  <c r="A129" i="3" a="1"/>
  <c r="A129" i="3" s="1"/>
  <c r="N129" i="3" s="1" a="1"/>
  <c r="N129" i="3" s="1"/>
  <c r="C129" i="3" a="1"/>
  <c r="C129" i="3" s="1"/>
  <c r="F129" i="3" a="1"/>
  <c r="F129" i="3" s="1"/>
  <c r="A130" i="3" a="1"/>
  <c r="A130" i="3" s="1"/>
  <c r="N130" i="3" s="1" a="1"/>
  <c r="N130" i="3" s="1"/>
  <c r="A131" i="3" a="1"/>
  <c r="A131" i="3" s="1"/>
  <c r="A132" i="3" a="1"/>
  <c r="A132" i="3" s="1"/>
  <c r="N132" i="3" s="1" a="1"/>
  <c r="N132" i="3" s="1"/>
  <c r="J132" i="3" a="1"/>
  <c r="J132" i="3" s="1"/>
  <c r="K132" i="3" a="1"/>
  <c r="K132" i="3" s="1"/>
  <c r="A133" i="3" a="1"/>
  <c r="A133" i="3" s="1"/>
  <c r="K133" i="3" s="1" a="1"/>
  <c r="K133" i="3" s="1"/>
  <c r="A134" i="3" a="1"/>
  <c r="A134" i="3" s="1"/>
  <c r="N134" i="3" s="1" a="1"/>
  <c r="N134" i="3" s="1"/>
  <c r="A135" i="3" a="1"/>
  <c r="A135" i="3" s="1"/>
  <c r="A136" i="3" a="1"/>
  <c r="A136" i="3" s="1"/>
  <c r="N136" i="3" s="1" a="1"/>
  <c r="N136" i="3" s="1"/>
  <c r="A137" i="3" a="1"/>
  <c r="A137" i="3" s="1"/>
  <c r="N137" i="3" s="1" a="1"/>
  <c r="N137" i="3" s="1"/>
  <c r="J137" i="3" a="1"/>
  <c r="J137" i="3" s="1"/>
  <c r="A138" i="3" a="1"/>
  <c r="A138" i="3" s="1"/>
  <c r="E138" i="3" a="1"/>
  <c r="E138" i="3" s="1"/>
  <c r="A139" i="3" a="1"/>
  <c r="A139" i="3" s="1"/>
  <c r="A140" i="3" a="1"/>
  <c r="A140" i="3" s="1"/>
  <c r="N140" i="3" s="1" a="1"/>
  <c r="N140" i="3" s="1"/>
  <c r="A141" i="3" a="1"/>
  <c r="A141" i="3" s="1"/>
  <c r="A142" i="3" a="1"/>
  <c r="A142" i="3" s="1"/>
  <c r="N142" i="3" s="1" a="1"/>
  <c r="N142" i="3" s="1"/>
  <c r="A143" i="3" a="1"/>
  <c r="A143" i="3" s="1"/>
  <c r="N143" i="3" s="1" a="1"/>
  <c r="N143" i="3" s="1"/>
  <c r="A144" i="3" a="1"/>
  <c r="A144" i="3" s="1"/>
  <c r="N144" i="3" s="1" a="1"/>
  <c r="N144" i="3" s="1"/>
  <c r="A145" i="3" a="1"/>
  <c r="A145" i="3" s="1"/>
  <c r="N145" i="3" s="1" a="1"/>
  <c r="N145" i="3" s="1"/>
  <c r="B145" i="3" a="1"/>
  <c r="B145" i="3" s="1"/>
  <c r="A146" i="3" a="1"/>
  <c r="A146" i="3" s="1"/>
  <c r="N146" i="3" s="1" a="1"/>
  <c r="N146" i="3" s="1"/>
  <c r="F146" i="3" a="1"/>
  <c r="F146" i="3" s="1"/>
  <c r="A147" i="3" a="1"/>
  <c r="A147" i="3" s="1"/>
  <c r="N147" i="3" s="1" a="1"/>
  <c r="N147" i="3" s="1"/>
  <c r="A148" i="3" a="1"/>
  <c r="A148" i="3" s="1"/>
  <c r="N148" i="3" s="1" a="1"/>
  <c r="N148" i="3" s="1"/>
  <c r="A149" i="3" a="1"/>
  <c r="A149" i="3"/>
  <c r="J149" i="3" s="1" a="1"/>
  <c r="J149" i="3" s="1"/>
  <c r="A150" i="3" a="1"/>
  <c r="A150" i="3" s="1"/>
  <c r="N150" i="3" s="1" a="1"/>
  <c r="N150" i="3" s="1"/>
  <c r="C150" i="3" a="1"/>
  <c r="C150" i="3" s="1"/>
  <c r="F150" i="3" a="1"/>
  <c r="F150" i="3" s="1"/>
  <c r="J150" i="3" a="1"/>
  <c r="J150" i="3"/>
  <c r="A151" i="3" a="1"/>
  <c r="A151" i="3" s="1"/>
  <c r="N151" i="3" s="1" a="1"/>
  <c r="N151" i="3" s="1"/>
  <c r="A152" i="3" a="1"/>
  <c r="A152" i="3" s="1"/>
  <c r="A153" i="3" a="1"/>
  <c r="A153" i="3" s="1"/>
  <c r="N153" i="3" s="1" a="1"/>
  <c r="N153" i="3" s="1"/>
  <c r="A154" i="3" a="1"/>
  <c r="A154" i="3" s="1"/>
  <c r="E154" i="3" s="1" a="1"/>
  <c r="E154" i="3" s="1"/>
  <c r="A155" i="3" a="1"/>
  <c r="A155" i="3" s="1"/>
  <c r="N155" i="3" s="1" a="1"/>
  <c r="N155" i="3" s="1"/>
  <c r="A156" i="3" a="1"/>
  <c r="A156" i="3"/>
  <c r="N156" i="3" s="1" a="1"/>
  <c r="N156" i="3" s="1"/>
  <c r="A157" i="3" a="1"/>
  <c r="A157" i="3" s="1"/>
  <c r="N157" i="3" s="1" a="1"/>
  <c r="N157" i="3" s="1"/>
  <c r="A158" i="3" a="1"/>
  <c r="A158" i="3" s="1"/>
  <c r="N158" i="3" s="1" a="1"/>
  <c r="N158" i="3" s="1"/>
  <c r="A159" i="3" a="1"/>
  <c r="A159" i="3" s="1"/>
  <c r="N159" i="3" s="1" a="1"/>
  <c r="N159" i="3" s="1"/>
  <c r="A160" i="3" a="1"/>
  <c r="A160" i="3" s="1"/>
  <c r="N160" i="3" s="1" a="1"/>
  <c r="N160" i="3" s="1"/>
  <c r="A161" i="3" a="1"/>
  <c r="A161" i="3" s="1"/>
  <c r="O161" i="3" s="1" a="1"/>
  <c r="O161" i="3" s="1"/>
  <c r="A162" i="3" a="1"/>
  <c r="A162" i="3" s="1"/>
  <c r="N162" i="3" s="1" a="1"/>
  <c r="N162" i="3" s="1"/>
  <c r="A163" i="3" a="1"/>
  <c r="A163" i="3" s="1"/>
  <c r="N163" i="3" s="1" a="1"/>
  <c r="N163" i="3" s="1"/>
  <c r="A164" i="3" a="1"/>
  <c r="A164" i="3" s="1"/>
  <c r="N164" i="3" s="1" a="1"/>
  <c r="N164" i="3" s="1"/>
  <c r="A165" i="3" a="1"/>
  <c r="A165" i="3" s="1"/>
  <c r="N165" i="3" s="1" a="1"/>
  <c r="N165" i="3" s="1"/>
  <c r="A166" i="3" a="1"/>
  <c r="A166" i="3" s="1"/>
  <c r="N166" i="3" s="1" a="1"/>
  <c r="N166" i="3" s="1"/>
  <c r="A167" i="3" a="1"/>
  <c r="A167" i="3" s="1"/>
  <c r="N167" i="3" s="1" a="1"/>
  <c r="N167" i="3" s="1"/>
  <c r="A168" i="3" a="1"/>
  <c r="A168" i="3" s="1"/>
  <c r="N168" i="3" s="1" a="1"/>
  <c r="N168" i="3" s="1"/>
  <c r="A169" i="3" a="1"/>
  <c r="A169" i="3"/>
  <c r="N169" i="3" s="1" a="1"/>
  <c r="N169" i="3" s="1"/>
  <c r="A170" i="3" a="1"/>
  <c r="A170" i="3" s="1"/>
  <c r="N170" i="3" s="1" a="1"/>
  <c r="N170" i="3" s="1"/>
  <c r="A171" i="3" a="1"/>
  <c r="A171" i="3" s="1"/>
  <c r="A172" i="3" a="1"/>
  <c r="A172" i="3" s="1"/>
  <c r="N172" i="3" s="1" a="1"/>
  <c r="N172" i="3" s="1"/>
  <c r="A173" i="3" a="1"/>
  <c r="A173" i="3" s="1"/>
  <c r="A174" i="3" a="1"/>
  <c r="A174" i="3" s="1"/>
  <c r="A175" i="3" a="1"/>
  <c r="A175" i="3" s="1"/>
  <c r="N175" i="3" s="1" a="1"/>
  <c r="N175" i="3" s="1"/>
  <c r="A176" i="3" a="1"/>
  <c r="A176" i="3" s="1"/>
  <c r="A177" i="3" a="1"/>
  <c r="A177" i="3" s="1"/>
  <c r="N177" i="3" s="1" a="1"/>
  <c r="N177" i="3" s="1"/>
  <c r="K177" i="3" a="1"/>
  <c r="K177" i="3" s="1"/>
  <c r="A178" i="3" a="1"/>
  <c r="A178" i="3" s="1"/>
  <c r="N178" i="3" s="1" a="1"/>
  <c r="N178" i="3" s="1"/>
  <c r="A179" i="3" a="1"/>
  <c r="A179" i="3" s="1"/>
  <c r="A180" i="3" a="1"/>
  <c r="A180" i="3" s="1"/>
  <c r="N180" i="3" s="1" a="1"/>
  <c r="N180" i="3" s="1"/>
  <c r="A181" i="3" a="1"/>
  <c r="A181" i="3" s="1"/>
  <c r="N181" i="3" s="1" a="1"/>
  <c r="N181" i="3" s="1"/>
  <c r="A182" i="3" a="1"/>
  <c r="A182" i="3" s="1"/>
  <c r="A183" i="3" a="1"/>
  <c r="A183" i="3" s="1"/>
  <c r="A184" i="3" a="1"/>
  <c r="A184" i="3" s="1"/>
  <c r="N184" i="3" s="1" a="1"/>
  <c r="N184" i="3" s="1"/>
  <c r="A185" i="3" a="1"/>
  <c r="A185" i="3" s="1"/>
  <c r="N185" i="3" s="1" a="1"/>
  <c r="N185" i="3" s="1"/>
  <c r="K185" i="3" a="1"/>
  <c r="K185" i="3" s="1"/>
  <c r="A186" i="3" a="1"/>
  <c r="A186" i="3" s="1"/>
  <c r="N186" i="3" s="1" a="1"/>
  <c r="N186" i="3" s="1"/>
  <c r="A187" i="3" a="1"/>
  <c r="A187" i="3" s="1"/>
  <c r="N187" i="3" s="1" a="1"/>
  <c r="N187" i="3" s="1"/>
  <c r="A188" i="3" a="1"/>
  <c r="A188" i="3" s="1"/>
  <c r="N188" i="3" s="1" a="1"/>
  <c r="N188" i="3" s="1"/>
  <c r="A189" i="3" a="1"/>
  <c r="A189" i="3" s="1"/>
  <c r="A190" i="3" a="1"/>
  <c r="A190" i="3" s="1"/>
  <c r="N190" i="3" s="1" a="1"/>
  <c r="N190" i="3" s="1"/>
  <c r="A191" i="3" a="1"/>
  <c r="A191" i="3" s="1"/>
  <c r="A192" i="3" a="1"/>
  <c r="A192" i="3" s="1"/>
  <c r="N192" i="3" s="1" a="1"/>
  <c r="N192" i="3" s="1"/>
  <c r="A193" i="3" a="1"/>
  <c r="A193" i="3" s="1"/>
  <c r="N193" i="3" s="1" a="1"/>
  <c r="N193" i="3" s="1"/>
  <c r="A194" i="3" a="1"/>
  <c r="A194" i="3" s="1"/>
  <c r="N194" i="3" s="1" a="1"/>
  <c r="N194" i="3" s="1"/>
  <c r="A195" i="3" a="1"/>
  <c r="A195" i="3" s="1"/>
  <c r="N195" i="3" s="1" a="1"/>
  <c r="N195" i="3" s="1"/>
  <c r="A196" i="3" a="1"/>
  <c r="A196" i="3"/>
  <c r="N196" i="3" s="1" a="1"/>
  <c r="N196" i="3" s="1"/>
  <c r="A197" i="3" a="1"/>
  <c r="A197" i="3" s="1"/>
  <c r="C197" i="3" a="1"/>
  <c r="C197" i="3" s="1"/>
  <c r="A198" i="3" a="1"/>
  <c r="A198" i="3" s="1"/>
  <c r="N198" i="3" s="1" a="1"/>
  <c r="N198" i="3" s="1"/>
  <c r="A199" i="3" a="1"/>
  <c r="A199" i="3" s="1"/>
  <c r="A200" i="3" a="1"/>
  <c r="A200" i="3" s="1"/>
  <c r="N200" i="3" s="1" a="1"/>
  <c r="N200" i="3" s="1"/>
  <c r="A201" i="3" a="1"/>
  <c r="A201" i="3" s="1"/>
  <c r="N201" i="3" s="1" a="1"/>
  <c r="N201" i="3" s="1"/>
  <c r="J201" i="3" a="1"/>
  <c r="J201" i="3" s="1"/>
  <c r="A202" i="3" a="1"/>
  <c r="A202" i="3" s="1"/>
  <c r="A203" i="3" a="1"/>
  <c r="A203" i="3" s="1"/>
  <c r="A204" i="3" a="1"/>
  <c r="A204" i="3" s="1"/>
  <c r="O204" i="3" s="1" a="1"/>
  <c r="O204" i="3" s="1"/>
  <c r="C204" i="3" a="1"/>
  <c r="C204" i="3" s="1"/>
  <c r="A205" i="3" a="1"/>
  <c r="A205" i="3" s="1"/>
  <c r="J205" i="3" s="1" a="1"/>
  <c r="J205" i="3" s="1"/>
  <c r="A206" i="3" a="1"/>
  <c r="A206" i="3" s="1"/>
  <c r="F206" i="3" s="1" a="1"/>
  <c r="F206" i="3" s="1"/>
  <c r="A207" i="3" a="1"/>
  <c r="A207" i="3"/>
  <c r="A208" i="3" a="1"/>
  <c r="A208" i="3" s="1"/>
  <c r="A209" i="3" a="1"/>
  <c r="A209" i="3" s="1"/>
  <c r="N209" i="3" s="1" a="1"/>
  <c r="N209" i="3" s="1"/>
  <c r="A210" i="3" a="1"/>
  <c r="A210" i="3" s="1"/>
  <c r="A211" i="3" a="1"/>
  <c r="A211" i="3" s="1"/>
  <c r="N211" i="3" s="1" a="1"/>
  <c r="N211" i="3" s="1"/>
  <c r="A3" i="3" a="1"/>
  <c r="A3" i="3" s="1"/>
  <c r="A4" i="3" a="1"/>
  <c r="A4" i="3" s="1"/>
  <c r="N4" i="3" s="1" a="1"/>
  <c r="N4" i="3" s="1"/>
  <c r="A5" i="3" a="1"/>
  <c r="A5" i="3" s="1"/>
  <c r="N5" i="3" s="1" a="1"/>
  <c r="N5" i="3" s="1"/>
  <c r="A6" i="3" a="1"/>
  <c r="A6" i="3" s="1"/>
  <c r="N6" i="3" s="1" a="1"/>
  <c r="N6" i="3" s="1"/>
  <c r="A7" i="3" a="1"/>
  <c r="A7" i="3" s="1"/>
  <c r="A8" i="3" a="1"/>
  <c r="A8" i="3" s="1"/>
  <c r="A9" i="3" a="1"/>
  <c r="A9" i="3" s="1"/>
  <c r="N9" i="3" s="1" a="1"/>
  <c r="N9" i="3" s="1"/>
  <c r="A10" i="3" a="1"/>
  <c r="A10" i="3" s="1"/>
  <c r="N10" i="3" s="1" a="1"/>
  <c r="N10" i="3" s="1"/>
  <c r="A11" i="3" a="1"/>
  <c r="A11" i="3" s="1"/>
  <c r="A12" i="3" a="1"/>
  <c r="A12" i="3" s="1"/>
  <c r="A13" i="3" a="1"/>
  <c r="A13" i="3" s="1"/>
  <c r="N13" i="3" s="1" a="1"/>
  <c r="N13" i="3" s="1"/>
  <c r="A14" i="3" a="1"/>
  <c r="A14" i="3" s="1"/>
  <c r="A15" i="3" a="1"/>
  <c r="A15" i="3" s="1"/>
  <c r="A16" i="3" a="1"/>
  <c r="A16" i="3" s="1"/>
  <c r="A17" i="3" a="1"/>
  <c r="A17" i="3" s="1"/>
  <c r="A18" i="3" a="1"/>
  <c r="A18" i="3" s="1"/>
  <c r="A19" i="3" a="1"/>
  <c r="A19" i="3" s="1"/>
  <c r="A20" i="3" a="1"/>
  <c r="A20" i="3" s="1"/>
  <c r="N20" i="3" s="1" a="1"/>
  <c r="N20" i="3" s="1"/>
  <c r="A21" i="3" a="1"/>
  <c r="A21" i="3" s="1"/>
  <c r="A22" i="3" a="1"/>
  <c r="A22" i="3" s="1"/>
  <c r="A23" i="3" a="1"/>
  <c r="A23" i="3" s="1"/>
  <c r="N23" i="3" s="1" a="1"/>
  <c r="N23" i="3" s="1"/>
  <c r="A24" i="3" a="1"/>
  <c r="A24" i="3" s="1"/>
  <c r="N24" i="3" s="1" a="1"/>
  <c r="N24" i="3" s="1"/>
  <c r="A25" i="3" a="1"/>
  <c r="A25" i="3" s="1"/>
  <c r="A26" i="3" a="1"/>
  <c r="A26" i="3" s="1"/>
  <c r="A27" i="3" a="1"/>
  <c r="A27" i="3" s="1"/>
  <c r="A28" i="3" a="1"/>
  <c r="A28" i="3" s="1"/>
  <c r="A29" i="3" a="1"/>
  <c r="A29" i="3" s="1"/>
  <c r="A30" i="3" a="1"/>
  <c r="A30" i="3" s="1"/>
  <c r="A31" i="3" a="1"/>
  <c r="A31" i="3" s="1"/>
  <c r="A32" i="3" a="1"/>
  <c r="A32" i="3" s="1"/>
  <c r="A33" i="3" a="1"/>
  <c r="A33" i="3" s="1"/>
  <c r="N33" i="3" s="1" a="1"/>
  <c r="N33" i="3" s="1"/>
  <c r="A34" i="3" a="1"/>
  <c r="A34" i="3" s="1"/>
  <c r="N34" i="3" s="1" a="1"/>
  <c r="N34" i="3" s="1"/>
  <c r="A35" i="3" a="1"/>
  <c r="A35" i="3" s="1"/>
  <c r="A36" i="3" a="1"/>
  <c r="A36" i="3" s="1"/>
  <c r="N36" i="3" s="1" a="1"/>
  <c r="N36" i="3" s="1"/>
  <c r="A37" i="3" a="1"/>
  <c r="A37" i="3" s="1"/>
  <c r="A38" i="3" a="1"/>
  <c r="A38" i="3" s="1"/>
  <c r="A39" i="3" a="1"/>
  <c r="A39" i="3" s="1"/>
  <c r="A40" i="3" a="1"/>
  <c r="A40" i="3" s="1"/>
  <c r="N40" i="3" s="1" a="1"/>
  <c r="N40" i="3" s="1"/>
  <c r="A41" i="3" a="1"/>
  <c r="A41" i="3" s="1"/>
  <c r="A2" i="3" a="1"/>
  <c r="A2" i="3" s="1"/>
  <c r="N2" i="3" s="1" a="1"/>
  <c r="N2" i="3" s="1"/>
  <c r="F71" i="4" l="1" a="1"/>
  <c r="F71" i="4" s="1"/>
  <c r="B71" i="4" a="1"/>
  <c r="B71" i="4" s="1"/>
  <c r="J71" i="4" a="1"/>
  <c r="J71" i="4" s="1"/>
  <c r="N123" i="3" a="1"/>
  <c r="N123" i="3" s="1"/>
  <c r="J123" i="3" a="1"/>
  <c r="J123" i="3" s="1"/>
  <c r="F170" i="4" a="1"/>
  <c r="F170" i="4" s="1"/>
  <c r="B170" i="4" a="1"/>
  <c r="B170" i="4" s="1"/>
  <c r="E170" i="4" a="1"/>
  <c r="E170" i="4" s="1"/>
  <c r="C61" i="4" a="1"/>
  <c r="C61" i="4" s="1"/>
  <c r="F61" i="4" a="1"/>
  <c r="F61" i="4" s="1"/>
  <c r="E61" i="4" a="1"/>
  <c r="E61" i="4" s="1"/>
  <c r="J61" i="4" a="1"/>
  <c r="J61" i="4" s="1"/>
  <c r="N61" i="4" a="1"/>
  <c r="N61" i="4" s="1"/>
  <c r="B61" i="4" a="1"/>
  <c r="B61" i="4" s="1"/>
  <c r="C109" i="4" a="1"/>
  <c r="C109" i="4" s="1"/>
  <c r="F109" i="4" a="1"/>
  <c r="F109" i="4" s="1"/>
  <c r="B109" i="4" a="1"/>
  <c r="B109" i="4" s="1"/>
  <c r="K109" i="4" a="1"/>
  <c r="K109" i="4" s="1"/>
  <c r="N109" i="4" a="1"/>
  <c r="N109" i="4" s="1"/>
  <c r="F63" i="4" a="1"/>
  <c r="F63" i="4" s="1"/>
  <c r="B63" i="4" a="1"/>
  <c r="B63" i="4" s="1"/>
  <c r="N63" i="4" a="1"/>
  <c r="N63" i="4" s="1"/>
  <c r="J63" i="4" a="1"/>
  <c r="J63" i="4" s="1"/>
  <c r="F160" i="4" a="1"/>
  <c r="F160" i="4" s="1"/>
  <c r="B160" i="4" a="1"/>
  <c r="B160" i="4" s="1"/>
  <c r="E160" i="4" a="1"/>
  <c r="E160" i="4" s="1"/>
  <c r="C59" i="4" a="1"/>
  <c r="C59" i="4" s="1"/>
  <c r="F59" i="4" a="1"/>
  <c r="F59" i="4" s="1"/>
  <c r="B59" i="4" a="1"/>
  <c r="B59" i="4" s="1"/>
  <c r="J59" i="4" a="1"/>
  <c r="J59" i="4" s="1"/>
  <c r="N59" i="4" a="1"/>
  <c r="N59" i="4" s="1"/>
  <c r="E59" i="4" a="1"/>
  <c r="E59" i="4" s="1"/>
  <c r="F64" i="4" a="1"/>
  <c r="F64" i="4" s="1"/>
  <c r="O64" i="4" a="1"/>
  <c r="O64" i="4" s="1"/>
  <c r="F156" i="4" a="1"/>
  <c r="F156" i="4" s="1"/>
  <c r="B156" i="4" a="1"/>
  <c r="B156" i="4" s="1"/>
  <c r="B149" i="4" a="1"/>
  <c r="B149" i="4" s="1"/>
  <c r="F149" i="4" a="1"/>
  <c r="F149" i="4" s="1"/>
  <c r="F148" i="4" a="1"/>
  <c r="F148" i="4" s="1"/>
  <c r="C148" i="4" a="1"/>
  <c r="C148" i="4" s="1"/>
  <c r="N148" i="4" a="1"/>
  <c r="N148" i="4" s="1"/>
  <c r="E148" i="4" a="1"/>
  <c r="E148" i="4" s="1"/>
  <c r="O148" i="4" a="1"/>
  <c r="O148" i="4" s="1"/>
  <c r="F142" i="4" a="1"/>
  <c r="F142" i="4" s="1"/>
  <c r="C142" i="4" a="1"/>
  <c r="C142" i="4" s="1"/>
  <c r="O149" i="3" a="1"/>
  <c r="O149" i="3" s="1"/>
  <c r="N84" i="3" a="1"/>
  <c r="N84" i="3" s="1"/>
  <c r="C84" i="3" a="1"/>
  <c r="C84" i="3" s="1"/>
  <c r="B10" i="4" a="1"/>
  <c r="B10" i="4" s="1"/>
  <c r="F10" i="4" a="1"/>
  <c r="F10" i="4" s="1"/>
  <c r="J73" i="4" a="1"/>
  <c r="J73" i="4" s="1"/>
  <c r="C57" i="4" a="1"/>
  <c r="C57" i="4" s="1"/>
  <c r="F57" i="4" a="1"/>
  <c r="F57" i="4" s="1"/>
  <c r="F56" i="4" a="1"/>
  <c r="F56" i="4" s="1"/>
  <c r="O56" i="4" a="1"/>
  <c r="O56" i="4" s="1"/>
  <c r="E46" i="4" a="1"/>
  <c r="E46" i="4" s="1"/>
  <c r="F46" i="4" a="1"/>
  <c r="F46" i="4" s="1"/>
  <c r="C37" i="4" a="1"/>
  <c r="C37" i="4" s="1"/>
  <c r="F37" i="4" a="1"/>
  <c r="F37" i="4" s="1"/>
  <c r="K35" i="4" a="1"/>
  <c r="K35" i="4" s="1"/>
  <c r="N32" i="4" a="1"/>
  <c r="N32" i="4" s="1"/>
  <c r="C30" i="4" a="1"/>
  <c r="C30" i="4" s="1"/>
  <c r="F30" i="4" a="1"/>
  <c r="F30" i="4" s="1"/>
  <c r="C27" i="4" a="1"/>
  <c r="C27" i="4" s="1"/>
  <c r="F27" i="4" a="1"/>
  <c r="F27" i="4" s="1"/>
  <c r="E27" i="4" a="1"/>
  <c r="E27" i="4" s="1"/>
  <c r="C23" i="4" a="1"/>
  <c r="C23" i="4" s="1"/>
  <c r="F23" i="4" a="1"/>
  <c r="F23" i="4" s="1"/>
  <c r="J23" i="4" a="1"/>
  <c r="J23" i="4" s="1"/>
  <c r="J21" i="4" a="1"/>
  <c r="J21" i="4" s="1"/>
  <c r="F21" i="4" a="1"/>
  <c r="F21" i="4" s="1"/>
  <c r="B21" i="4" a="1"/>
  <c r="B21" i="4" s="1"/>
  <c r="E19" i="4" a="1"/>
  <c r="E19" i="4" s="1"/>
  <c r="E17" i="4" a="1"/>
  <c r="E17" i="4" s="1"/>
  <c r="F17" i="4" a="1"/>
  <c r="F17" i="4" s="1"/>
  <c r="B174" i="4" a="1"/>
  <c r="B174" i="4" s="1"/>
  <c r="F174" i="4" a="1"/>
  <c r="F174" i="4" s="1"/>
  <c r="E154" i="4" a="1"/>
  <c r="E154" i="4" s="1"/>
  <c r="F154" i="4" a="1"/>
  <c r="F154" i="4" s="1"/>
  <c r="B154" i="4" a="1"/>
  <c r="B154" i="4" s="1"/>
  <c r="B140" i="4" a="1"/>
  <c r="B140" i="4" s="1"/>
  <c r="F140" i="4" a="1"/>
  <c r="F140" i="4" s="1"/>
  <c r="C140" i="4" a="1"/>
  <c r="C140" i="4" s="1"/>
  <c r="O140" i="4" a="1"/>
  <c r="O140" i="4" s="1"/>
  <c r="E140" i="4" a="1"/>
  <c r="E140" i="4" s="1"/>
  <c r="N133" i="4" a="1"/>
  <c r="N133" i="4" s="1"/>
  <c r="F133" i="4" a="1"/>
  <c r="F133" i="4" s="1"/>
  <c r="E133" i="4" a="1"/>
  <c r="E133" i="4" s="1"/>
  <c r="K133" i="4" a="1"/>
  <c r="K133" i="4" s="1"/>
  <c r="J121" i="4" a="1"/>
  <c r="J121" i="4" s="1"/>
  <c r="F121" i="4" a="1"/>
  <c r="F121" i="4" s="1"/>
  <c r="E121" i="4" a="1"/>
  <c r="E121" i="4" s="1"/>
  <c r="N121" i="4" a="1"/>
  <c r="N121" i="4" s="1"/>
  <c r="B117" i="4" a="1"/>
  <c r="B117" i="4" s="1"/>
  <c r="F117" i="4" a="1"/>
  <c r="F117" i="4" s="1"/>
  <c r="K117" i="4" a="1"/>
  <c r="K117" i="4" s="1"/>
  <c r="J111" i="4" a="1"/>
  <c r="J111" i="4" s="1"/>
  <c r="F104" i="4" a="1"/>
  <c r="F104" i="4" s="1"/>
  <c r="O104" i="4" a="1"/>
  <c r="O104" i="4" s="1"/>
  <c r="F102" i="4" a="1"/>
  <c r="F102" i="4" s="1"/>
  <c r="O102" i="4" a="1"/>
  <c r="O102" i="4" s="1"/>
  <c r="C102" i="4" a="1"/>
  <c r="C102" i="4" s="1"/>
  <c r="F94" i="4" a="1"/>
  <c r="F94" i="4" s="1"/>
  <c r="C94" i="4" a="1"/>
  <c r="C94" i="4" s="1"/>
  <c r="O94" i="4" a="1"/>
  <c r="O94" i="4" s="1"/>
  <c r="E94" i="4" a="1"/>
  <c r="E94" i="4" s="1"/>
  <c r="K85" i="4" a="1"/>
  <c r="K85" i="4" s="1"/>
  <c r="F85" i="4" a="1"/>
  <c r="F85" i="4" s="1"/>
  <c r="B85" i="4" a="1"/>
  <c r="B85" i="4" s="1"/>
  <c r="C85" i="4" a="1"/>
  <c r="C85" i="4" s="1"/>
  <c r="E85" i="4" a="1"/>
  <c r="E85" i="4" s="1"/>
  <c r="E81" i="4" a="1"/>
  <c r="E81" i="4" s="1"/>
  <c r="F81" i="4" a="1"/>
  <c r="F81" i="4" s="1"/>
  <c r="K81" i="4" a="1"/>
  <c r="K81" i="4" s="1"/>
  <c r="F29" i="4" a="1"/>
  <c r="F29" i="4" s="1"/>
  <c r="E29" i="4" a="1"/>
  <c r="E29" i="4" s="1"/>
  <c r="O29" i="4" a="1"/>
  <c r="O29" i="4" s="1"/>
  <c r="F122" i="4" a="1"/>
  <c r="F122" i="4" s="1"/>
  <c r="N122" i="4" a="1"/>
  <c r="N122" i="4" s="1"/>
  <c r="E150" i="3" a="1"/>
  <c r="E150" i="3" s="1"/>
  <c r="F145" i="3" a="1"/>
  <c r="F145" i="3" s="1"/>
  <c r="J144" i="3" a="1"/>
  <c r="J144" i="3" s="1"/>
  <c r="O128" i="3" a="1"/>
  <c r="O128" i="3" s="1"/>
  <c r="B95" i="3" a="1"/>
  <c r="B95" i="3" s="1"/>
  <c r="E85" i="3" a="1"/>
  <c r="E85" i="3" s="1"/>
  <c r="B73" i="4" a="1"/>
  <c r="B73" i="4" s="1"/>
  <c r="F70" i="4" a="1"/>
  <c r="F70" i="4" s="1"/>
  <c r="K70" i="4" a="1"/>
  <c r="K70" i="4" s="1"/>
  <c r="F67" i="4" a="1"/>
  <c r="F67" i="4" s="1"/>
  <c r="J67" i="4" a="1"/>
  <c r="J67" i="4" s="1"/>
  <c r="B65" i="4" a="1"/>
  <c r="B65" i="4" s="1"/>
  <c r="F65" i="4" a="1"/>
  <c r="F65" i="4" s="1"/>
  <c r="C55" i="4" a="1"/>
  <c r="C55" i="4" s="1"/>
  <c r="F55" i="4" a="1"/>
  <c r="F55" i="4" s="1"/>
  <c r="K39" i="4" a="1"/>
  <c r="K39" i="4" s="1"/>
  <c r="C35" i="4" a="1"/>
  <c r="C35" i="4" s="1"/>
  <c r="K33" i="4" a="1"/>
  <c r="K33" i="4" s="1"/>
  <c r="E32" i="4" a="1"/>
  <c r="E32" i="4" s="1"/>
  <c r="N29" i="4" a="1"/>
  <c r="N29" i="4" s="1"/>
  <c r="B29" i="4" a="1"/>
  <c r="B29" i="4" s="1"/>
  <c r="N27" i="4" a="1"/>
  <c r="N27" i="4" s="1"/>
  <c r="N23" i="4" a="1"/>
  <c r="N23" i="4" s="1"/>
  <c r="F22" i="4" a="1"/>
  <c r="F22" i="4" s="1"/>
  <c r="O22" i="4" a="1"/>
  <c r="O22" i="4" s="1"/>
  <c r="C15" i="4" a="1"/>
  <c r="C15" i="4" s="1"/>
  <c r="F15" i="4" a="1"/>
  <c r="F15" i="4" s="1"/>
  <c r="B176" i="4" a="1"/>
  <c r="B176" i="4" s="1"/>
  <c r="F176" i="4" a="1"/>
  <c r="F176" i="4" s="1"/>
  <c r="F158" i="4" a="1"/>
  <c r="F158" i="4" s="1"/>
  <c r="E158" i="4" a="1"/>
  <c r="E158" i="4" s="1"/>
  <c r="E156" i="4" a="1"/>
  <c r="E156" i="4" s="1"/>
  <c r="J148" i="4" a="1"/>
  <c r="J148" i="4" s="1"/>
  <c r="N140" i="4" a="1"/>
  <c r="N140" i="4" s="1"/>
  <c r="F136" i="4" a="1"/>
  <c r="F136" i="4" s="1"/>
  <c r="E136" i="4" a="1"/>
  <c r="E136" i="4" s="1"/>
  <c r="K134" i="4" a="1"/>
  <c r="K134" i="4" s="1"/>
  <c r="J129" i="4" a="1"/>
  <c r="J129" i="4" s="1"/>
  <c r="F129" i="4" a="1"/>
  <c r="F129" i="4" s="1"/>
  <c r="C129" i="4" a="1"/>
  <c r="C129" i="4" s="1"/>
  <c r="J120" i="4" a="1"/>
  <c r="J120" i="4" s="1"/>
  <c r="F120" i="4" a="1"/>
  <c r="F120" i="4" s="1"/>
  <c r="O119" i="4" a="1"/>
  <c r="O119" i="4" s="1"/>
  <c r="F119" i="4" a="1"/>
  <c r="F119" i="4" s="1"/>
  <c r="K119" i="4" a="1"/>
  <c r="K119" i="4" s="1"/>
  <c r="C119" i="4" a="1"/>
  <c r="C119" i="4" s="1"/>
  <c r="N119" i="4" a="1"/>
  <c r="N119" i="4" s="1"/>
  <c r="B99" i="4" a="1"/>
  <c r="B99" i="4" s="1"/>
  <c r="F99" i="4" a="1"/>
  <c r="F99" i="4" s="1"/>
  <c r="K94" i="4" a="1"/>
  <c r="K94" i="4" s="1"/>
  <c r="E38" i="4" a="1"/>
  <c r="E38" i="4" s="1"/>
  <c r="F38" i="4" a="1"/>
  <c r="F38" i="4" s="1"/>
  <c r="E36" i="4" a="1"/>
  <c r="E36" i="4" s="1"/>
  <c r="F36" i="4" a="1"/>
  <c r="F36" i="4" s="1"/>
  <c r="C19" i="4" a="1"/>
  <c r="C19" i="4" s="1"/>
  <c r="F19" i="4" a="1"/>
  <c r="F19" i="4" s="1"/>
  <c r="B111" i="4" a="1"/>
  <c r="B111" i="4" s="1"/>
  <c r="F111" i="4" a="1"/>
  <c r="F111" i="4" s="1"/>
  <c r="E111" i="4" a="1"/>
  <c r="E111" i="4" s="1"/>
  <c r="N111" i="4" a="1"/>
  <c r="N111" i="4" s="1"/>
  <c r="F105" i="4" a="1"/>
  <c r="F105" i="4" s="1"/>
  <c r="B105" i="4" a="1"/>
  <c r="B105" i="4" s="1"/>
  <c r="E105" i="4" a="1"/>
  <c r="E105" i="4" s="1"/>
  <c r="K83" i="4" a="1"/>
  <c r="K83" i="4" s="1"/>
  <c r="F83" i="4" a="1"/>
  <c r="F83" i="4" s="1"/>
  <c r="C185" i="3" a="1"/>
  <c r="C185" i="3" s="1"/>
  <c r="O169" i="3" a="1"/>
  <c r="O169" i="3" s="1"/>
  <c r="B146" i="3" a="1"/>
  <c r="B146" i="3" s="1"/>
  <c r="B129" i="3" a="1"/>
  <c r="B129" i="3" s="1"/>
  <c r="B128" i="3" a="1"/>
  <c r="B128" i="3" s="1"/>
  <c r="K84" i="3" a="1"/>
  <c r="K84" i="3" s="1"/>
  <c r="N82" i="3" a="1"/>
  <c r="N82" i="3" s="1"/>
  <c r="F82" i="3" a="1"/>
  <c r="F82" i="3" s="1"/>
  <c r="C63" i="3" a="1"/>
  <c r="C63" i="3" s="1"/>
  <c r="O66" i="4" a="1"/>
  <c r="O66" i="4" s="1"/>
  <c r="B57" i="4" a="1"/>
  <c r="B57" i="4" s="1"/>
  <c r="C56" i="4" a="1"/>
  <c r="C56" i="4" s="1"/>
  <c r="E54" i="4" a="1"/>
  <c r="E54" i="4" s="1"/>
  <c r="F54" i="4" a="1"/>
  <c r="F54" i="4" s="1"/>
  <c r="B54" i="4" a="1"/>
  <c r="B54" i="4" s="1"/>
  <c r="N54" i="4" a="1"/>
  <c r="N54" i="4" s="1"/>
  <c r="O52" i="4" a="1"/>
  <c r="O52" i="4" s="1"/>
  <c r="E50" i="4" a="1"/>
  <c r="E50" i="4" s="1"/>
  <c r="F50" i="4" a="1"/>
  <c r="F50" i="4" s="1"/>
  <c r="C50" i="4" a="1"/>
  <c r="C50" i="4" s="1"/>
  <c r="J46" i="4" a="1"/>
  <c r="J46" i="4" s="1"/>
  <c r="C45" i="4" a="1"/>
  <c r="C45" i="4" s="1"/>
  <c r="E42" i="4" a="1"/>
  <c r="E42" i="4" s="1"/>
  <c r="F42" i="4" a="1"/>
  <c r="F42" i="4" s="1"/>
  <c r="E40" i="4" a="1"/>
  <c r="E40" i="4" s="1"/>
  <c r="F40" i="4" a="1"/>
  <c r="F40" i="4" s="1"/>
  <c r="B31" i="4" a="1"/>
  <c r="B31" i="4" s="1"/>
  <c r="F31" i="4" a="1"/>
  <c r="F31" i="4" s="1"/>
  <c r="J29" i="4" a="1"/>
  <c r="J29" i="4" s="1"/>
  <c r="B27" i="4" a="1"/>
  <c r="B27" i="4" s="1"/>
  <c r="O24" i="4" a="1"/>
  <c r="O24" i="4" s="1"/>
  <c r="B23" i="4" a="1"/>
  <c r="B23" i="4" s="1"/>
  <c r="C21" i="4" a="1"/>
  <c r="C21" i="4" s="1"/>
  <c r="B172" i="4" a="1"/>
  <c r="B172" i="4" s="1"/>
  <c r="F172" i="4" a="1"/>
  <c r="F172" i="4" s="1"/>
  <c r="F166" i="4" a="1"/>
  <c r="F166" i="4" s="1"/>
  <c r="B166" i="4" a="1"/>
  <c r="B166" i="4" s="1"/>
  <c r="F152" i="4" a="1"/>
  <c r="F152" i="4" s="1"/>
  <c r="E152" i="4" a="1"/>
  <c r="E152" i="4" s="1"/>
  <c r="K141" i="4" a="1"/>
  <c r="K141" i="4" s="1"/>
  <c r="F141" i="4" a="1"/>
  <c r="F141" i="4" s="1"/>
  <c r="B130" i="4" a="1"/>
  <c r="B130" i="4" s="1"/>
  <c r="F130" i="4" a="1"/>
  <c r="F130" i="4" s="1"/>
  <c r="N130" i="4" a="1"/>
  <c r="N130" i="4" s="1"/>
  <c r="F124" i="4" a="1"/>
  <c r="F124" i="4" s="1"/>
  <c r="N124" i="4" a="1"/>
  <c r="N124" i="4" s="1"/>
  <c r="K111" i="4" a="1"/>
  <c r="K111" i="4" s="1"/>
  <c r="E110" i="4" a="1"/>
  <c r="E110" i="4" s="1"/>
  <c r="F110" i="4" a="1"/>
  <c r="F110" i="4" s="1"/>
  <c r="K110" i="4" a="1"/>
  <c r="K110" i="4" s="1"/>
  <c r="E14" i="4" a="1"/>
  <c r="E14" i="4" s="1"/>
  <c r="F14" i="4" a="1"/>
  <c r="F14" i="4" s="1"/>
  <c r="B144" i="4" a="1"/>
  <c r="B144" i="4" s="1"/>
  <c r="F144" i="4" a="1"/>
  <c r="F144" i="4" s="1"/>
  <c r="K139" i="4" a="1"/>
  <c r="K139" i="4" s="1"/>
  <c r="F139" i="4" a="1"/>
  <c r="F139" i="4" s="1"/>
  <c r="B137" i="4" a="1"/>
  <c r="B137" i="4" s="1"/>
  <c r="F137" i="4" a="1"/>
  <c r="F137" i="4" s="1"/>
  <c r="E131" i="4" a="1"/>
  <c r="E131" i="4" s="1"/>
  <c r="F131" i="4" a="1"/>
  <c r="F131" i="4" s="1"/>
  <c r="B125" i="4" a="1"/>
  <c r="B125" i="4" s="1"/>
  <c r="F125" i="4" a="1"/>
  <c r="F125" i="4" s="1"/>
  <c r="B123" i="4" a="1"/>
  <c r="B123" i="4" s="1"/>
  <c r="F123" i="4" a="1"/>
  <c r="F123" i="4" s="1"/>
  <c r="O118" i="4" a="1"/>
  <c r="O118" i="4" s="1"/>
  <c r="F118" i="4" a="1"/>
  <c r="F118" i="4" s="1"/>
  <c r="B116" i="4" a="1"/>
  <c r="B116" i="4" s="1"/>
  <c r="F116" i="4" a="1"/>
  <c r="F116" i="4" s="1"/>
  <c r="O115" i="4" a="1"/>
  <c r="O115" i="4" s="1"/>
  <c r="F115" i="4" a="1"/>
  <c r="F115" i="4" s="1"/>
  <c r="N107" i="4" a="1"/>
  <c r="N107" i="4" s="1"/>
  <c r="F107" i="4" a="1"/>
  <c r="F107" i="4" s="1"/>
  <c r="J98" i="4" a="1"/>
  <c r="J98" i="4" s="1"/>
  <c r="F98" i="4" a="1"/>
  <c r="F98" i="4" s="1"/>
  <c r="B95" i="4" a="1"/>
  <c r="B95" i="4" s="1"/>
  <c r="F95" i="4" a="1"/>
  <c r="F95" i="4" s="1"/>
  <c r="K75" i="4" a="1"/>
  <c r="K75" i="4" s="1"/>
  <c r="B12" i="4" a="1"/>
  <c r="B12" i="4" s="1"/>
  <c r="F12" i="4" a="1"/>
  <c r="F12" i="4" s="1"/>
  <c r="B8" i="4" a="1"/>
  <c r="B8" i="4" s="1"/>
  <c r="F8" i="4" a="1"/>
  <c r="F8" i="4" s="1"/>
  <c r="C60" i="4" a="1"/>
  <c r="C60" i="4" s="1"/>
  <c r="F60" i="4" a="1"/>
  <c r="F60" i="4" s="1"/>
  <c r="O53" i="4" a="1"/>
  <c r="O53" i="4" s="1"/>
  <c r="F53" i="4" a="1"/>
  <c r="F53" i="4" s="1"/>
  <c r="E51" i="4" a="1"/>
  <c r="E51" i="4" s="1"/>
  <c r="F51" i="4" a="1"/>
  <c r="F51" i="4" s="1"/>
  <c r="N49" i="4" a="1"/>
  <c r="N49" i="4" s="1"/>
  <c r="F49" i="4" a="1"/>
  <c r="F49" i="4" s="1"/>
  <c r="E47" i="4" a="1"/>
  <c r="E47" i="4" s="1"/>
  <c r="F47" i="4" a="1"/>
  <c r="F47" i="4" s="1"/>
  <c r="C28" i="4" a="1"/>
  <c r="C28" i="4" s="1"/>
  <c r="F28" i="4" a="1"/>
  <c r="F28" i="4" s="1"/>
  <c r="C26" i="4" a="1"/>
  <c r="C26" i="4" s="1"/>
  <c r="F26" i="4" a="1"/>
  <c r="F26" i="4" s="1"/>
  <c r="B16" i="4" a="1"/>
  <c r="B16" i="4" s="1"/>
  <c r="F16" i="4" a="1"/>
  <c r="F16" i="4" s="1"/>
  <c r="C13" i="4" a="1"/>
  <c r="C13" i="4" s="1"/>
  <c r="F13" i="4" a="1"/>
  <c r="F13" i="4" s="1"/>
  <c r="B151" i="4" a="1"/>
  <c r="B151" i="4" s="1"/>
  <c r="F151" i="4" a="1"/>
  <c r="F151" i="4" s="1"/>
  <c r="O146" i="4" a="1"/>
  <c r="O146" i="4" s="1"/>
  <c r="E146" i="4" a="1"/>
  <c r="E146" i="4" s="1"/>
  <c r="J145" i="4" a="1"/>
  <c r="J145" i="4" s="1"/>
  <c r="F145" i="4" a="1"/>
  <c r="F145" i="4" s="1"/>
  <c r="N143" i="4" a="1"/>
  <c r="N143" i="4" s="1"/>
  <c r="E137" i="4" a="1"/>
  <c r="E137" i="4" s="1"/>
  <c r="O135" i="4" a="1"/>
  <c r="O135" i="4" s="1"/>
  <c r="F135" i="4" a="1"/>
  <c r="F135" i="4" s="1"/>
  <c r="B132" i="4" a="1"/>
  <c r="B132" i="4" s="1"/>
  <c r="F132" i="4" a="1"/>
  <c r="F132" i="4" s="1"/>
  <c r="B127" i="4" a="1"/>
  <c r="B127" i="4" s="1"/>
  <c r="F127" i="4" a="1"/>
  <c r="F127" i="4" s="1"/>
  <c r="N125" i="4" a="1"/>
  <c r="N125" i="4" s="1"/>
  <c r="N116" i="4" a="1"/>
  <c r="N116" i="4" s="1"/>
  <c r="K115" i="4" a="1"/>
  <c r="K115" i="4" s="1"/>
  <c r="C113" i="4" a="1"/>
  <c r="C113" i="4" s="1"/>
  <c r="F113" i="4" a="1"/>
  <c r="F113" i="4" s="1"/>
  <c r="E107" i="4" a="1"/>
  <c r="E107" i="4" s="1"/>
  <c r="E98" i="4" a="1"/>
  <c r="E98" i="4" s="1"/>
  <c r="C92" i="4" a="1"/>
  <c r="C92" i="4" s="1"/>
  <c r="F92" i="4" a="1"/>
  <c r="F92" i="4" s="1"/>
  <c r="K90" i="4" a="1"/>
  <c r="K90" i="4" s="1"/>
  <c r="F90" i="4" a="1"/>
  <c r="F90" i="4" s="1"/>
  <c r="E86" i="4" a="1"/>
  <c r="E86" i="4" s="1"/>
  <c r="C84" i="4" a="1"/>
  <c r="C84" i="4" s="1"/>
  <c r="B82" i="4" a="1"/>
  <c r="B82" i="4" s="1"/>
  <c r="F82" i="4" a="1"/>
  <c r="F82" i="4" s="1"/>
  <c r="C80" i="4" a="1"/>
  <c r="C80" i="4" s="1"/>
  <c r="F80" i="4" a="1"/>
  <c r="F80" i="4" s="1"/>
  <c r="B77" i="4" a="1"/>
  <c r="B77" i="4" s="1"/>
  <c r="F77" i="4" a="1"/>
  <c r="F77" i="4" s="1"/>
  <c r="E75" i="4" a="1"/>
  <c r="E75" i="4" s="1"/>
  <c r="O74" i="4" a="1"/>
  <c r="O74" i="4" s="1"/>
  <c r="O89" i="4" a="1"/>
  <c r="O89" i="4" s="1"/>
  <c r="O88" i="4" a="1"/>
  <c r="O88" i="4" s="1"/>
  <c r="F88" i="4" a="1"/>
  <c r="F88" i="4" s="1"/>
  <c r="O86" i="4" a="1"/>
  <c r="O86" i="4" s="1"/>
  <c r="B78" i="4" a="1"/>
  <c r="B78" i="4" s="1"/>
  <c r="F78" i="4" a="1"/>
  <c r="F78" i="4" s="1"/>
  <c r="B75" i="4" a="1"/>
  <c r="B75" i="4" s="1"/>
  <c r="C86" i="4" a="1"/>
  <c r="C86" i="4" s="1"/>
  <c r="F86" i="4" a="1"/>
  <c r="F86" i="4" s="1"/>
  <c r="C79" i="4" a="1"/>
  <c r="C79" i="4" s="1"/>
  <c r="F79" i="4" a="1"/>
  <c r="F79" i="4" s="1"/>
  <c r="C74" i="4" a="1"/>
  <c r="C74" i="4" s="1"/>
  <c r="F74" i="4" a="1"/>
  <c r="F74" i="4" s="1"/>
  <c r="B6" i="4" a="1"/>
  <c r="B6" i="4" s="1"/>
  <c r="F6" i="4" a="1"/>
  <c r="F6" i="4" s="1"/>
  <c r="B4" i="4" a="1"/>
  <c r="B4" i="4" s="1"/>
  <c r="F4" i="4" a="1"/>
  <c r="F4" i="4" s="1"/>
  <c r="K2" i="4" a="1"/>
  <c r="K2" i="4" s="1"/>
  <c r="F2" i="4" a="1"/>
  <c r="F2" i="4" s="1"/>
  <c r="E182" i="3" a="1"/>
  <c r="E182" i="3" s="1"/>
  <c r="N182" i="3" a="1"/>
  <c r="N182" i="3" s="1"/>
  <c r="B182" i="3" a="1"/>
  <c r="B182" i="3" s="1"/>
  <c r="E164" i="4" a="1"/>
  <c r="E164" i="4" s="1"/>
  <c r="B164" i="4" a="1"/>
  <c r="B164" i="4" s="1"/>
  <c r="B103" i="4" a="1"/>
  <c r="B103" i="4" s="1"/>
  <c r="E103" i="4" a="1"/>
  <c r="E103" i="4" s="1"/>
  <c r="N103" i="4" a="1"/>
  <c r="N103" i="4" s="1"/>
  <c r="E34" i="4" a="1"/>
  <c r="E34" i="4" s="1"/>
  <c r="N34" i="4" a="1"/>
  <c r="N34" i="4" s="1"/>
  <c r="C112" i="4" a="1"/>
  <c r="C112" i="4" s="1"/>
  <c r="K112" i="4" a="1"/>
  <c r="K112" i="4" s="1"/>
  <c r="B112" i="4" a="1"/>
  <c r="B112" i="4" s="1"/>
  <c r="E112" i="4" a="1"/>
  <c r="E112" i="4" s="1"/>
  <c r="F93" i="3" a="1"/>
  <c r="F93" i="3" s="1"/>
  <c r="N93" i="3" a="1"/>
  <c r="N93" i="3" s="1"/>
  <c r="K106" i="4" a="1"/>
  <c r="K106" i="4" s="1"/>
  <c r="C106" i="4" a="1"/>
  <c r="C106" i="4" s="1"/>
  <c r="O106" i="4" a="1"/>
  <c r="O106" i="4" s="1"/>
  <c r="K29" i="3" a="1"/>
  <c r="K29" i="3" s="1"/>
  <c r="N29" i="3" a="1"/>
  <c r="N29" i="3" s="1"/>
  <c r="N127" i="3" a="1"/>
  <c r="N127" i="3" s="1"/>
  <c r="B127" i="3" a="1"/>
  <c r="B127" i="3" s="1"/>
  <c r="C41" i="4" a="1"/>
  <c r="C41" i="4" s="1"/>
  <c r="K41" i="4" a="1"/>
  <c r="K41" i="4" s="1"/>
  <c r="B168" i="4" a="1"/>
  <c r="B168" i="4" s="1"/>
  <c r="E168" i="4" a="1"/>
  <c r="E168" i="4" s="1"/>
  <c r="E44" i="4" a="1"/>
  <c r="E44" i="4" s="1"/>
  <c r="N44" i="4" a="1"/>
  <c r="N44" i="4" s="1"/>
  <c r="E174" i="3" a="1"/>
  <c r="E174" i="3" s="1"/>
  <c r="N174" i="3" a="1"/>
  <c r="N174" i="3" s="1"/>
  <c r="B174" i="3" a="1"/>
  <c r="B174" i="3" s="1"/>
  <c r="J114" i="4" a="1"/>
  <c r="J114" i="4" s="1"/>
  <c r="B114" i="4" a="1"/>
  <c r="B114" i="4" s="1"/>
  <c r="K114" i="4" a="1"/>
  <c r="K114" i="4" s="1"/>
  <c r="N114" i="4" a="1"/>
  <c r="N114" i="4" s="1"/>
  <c r="C114" i="4" a="1"/>
  <c r="C114" i="4" s="1"/>
  <c r="E114" i="4" a="1"/>
  <c r="E114" i="4" s="1"/>
  <c r="B101" i="4" a="1"/>
  <c r="B101" i="4" s="1"/>
  <c r="E101" i="4" a="1"/>
  <c r="E101" i="4" s="1"/>
  <c r="N101" i="4" a="1"/>
  <c r="N101" i="4" s="1"/>
  <c r="C93" i="4" a="1"/>
  <c r="C93" i="4" s="1"/>
  <c r="E93" i="4" a="1"/>
  <c r="E93" i="4" s="1"/>
  <c r="K93" i="4" a="1"/>
  <c r="K93" i="4" s="1"/>
  <c r="K39" i="3" a="1"/>
  <c r="K39" i="3" s="1"/>
  <c r="N39" i="3" a="1"/>
  <c r="N39" i="3" s="1"/>
  <c r="K135" i="3" a="1"/>
  <c r="K135" i="3" s="1"/>
  <c r="N135" i="3" a="1"/>
  <c r="N135" i="3" s="1"/>
  <c r="O126" i="3" a="1"/>
  <c r="O126" i="3" s="1"/>
  <c r="N126" i="3" a="1"/>
  <c r="N126" i="3" s="1"/>
  <c r="B205" i="3" a="1"/>
  <c r="B205" i="3" s="1"/>
  <c r="N205" i="3" a="1"/>
  <c r="N205" i="3" s="1"/>
  <c r="J141" i="3" a="1"/>
  <c r="J141" i="3" s="1"/>
  <c r="N141" i="3" a="1"/>
  <c r="N141" i="3" s="1"/>
  <c r="K37" i="3" a="1"/>
  <c r="K37" i="3" s="1"/>
  <c r="N37" i="3" a="1"/>
  <c r="N37" i="3" s="1"/>
  <c r="F16" i="3" a="1"/>
  <c r="F16" i="3" s="1"/>
  <c r="N16" i="3" a="1"/>
  <c r="N16" i="3" s="1"/>
  <c r="O64" i="3" a="1"/>
  <c r="O64" i="3" s="1"/>
  <c r="N64" i="3" a="1"/>
  <c r="N64" i="3" s="1"/>
  <c r="J15" i="3" a="1"/>
  <c r="J15" i="3" s="1"/>
  <c r="N15" i="3" a="1"/>
  <c r="N15" i="3" s="1"/>
  <c r="E133" i="3" a="1"/>
  <c r="E133" i="3" s="1"/>
  <c r="N133" i="3" a="1"/>
  <c r="N133" i="3" s="1"/>
  <c r="O110" i="3" a="1"/>
  <c r="O110" i="3" s="1"/>
  <c r="N110" i="3" a="1"/>
  <c r="N110" i="3" s="1"/>
  <c r="K53" i="3" a="1"/>
  <c r="K53" i="3" s="1"/>
  <c r="N53" i="3" a="1"/>
  <c r="N53" i="3" s="1"/>
  <c r="F204" i="3" a="1"/>
  <c r="F204" i="3" s="1"/>
  <c r="N204" i="3" a="1"/>
  <c r="N204" i="3" s="1"/>
  <c r="O171" i="3" a="1"/>
  <c r="O171" i="3" s="1"/>
  <c r="N171" i="3" a="1"/>
  <c r="N171" i="3" s="1"/>
  <c r="O127" i="4" a="1"/>
  <c r="O127" i="4" s="1"/>
  <c r="N82" i="4" a="1"/>
  <c r="N82" i="4" s="1"/>
  <c r="E203" i="3" a="1"/>
  <c r="E203" i="3" s="1"/>
  <c r="N203" i="3" a="1"/>
  <c r="N203" i="3" s="1"/>
  <c r="F202" i="3" a="1"/>
  <c r="F202" i="3" s="1"/>
  <c r="N202" i="3" a="1"/>
  <c r="N202" i="3" s="1"/>
  <c r="B154" i="3" a="1"/>
  <c r="B154" i="3" s="1"/>
  <c r="N154" i="3" a="1"/>
  <c r="N154" i="3" s="1"/>
  <c r="C108" i="3" a="1"/>
  <c r="C108" i="3" s="1"/>
  <c r="N108" i="3" a="1"/>
  <c r="N108" i="3" s="1"/>
  <c r="K127" i="4" a="1"/>
  <c r="K127" i="4" s="1"/>
  <c r="K80" i="4" a="1"/>
  <c r="K80" i="4" s="1"/>
  <c r="C161" i="3" a="1"/>
  <c r="C161" i="3" s="1"/>
  <c r="N161" i="3" a="1"/>
  <c r="N161" i="3" s="1"/>
  <c r="K138" i="3" a="1"/>
  <c r="K138" i="3" s="1"/>
  <c r="N138" i="3" a="1"/>
  <c r="N138" i="3" s="1"/>
  <c r="K131" i="3" a="1"/>
  <c r="K131" i="3" s="1"/>
  <c r="N131" i="3" a="1"/>
  <c r="N131" i="3" s="1"/>
  <c r="B2" i="4" a="1"/>
  <c r="B2" i="4" s="1"/>
  <c r="N87" i="4" a="1"/>
  <c r="N87" i="4" s="1"/>
  <c r="B32" i="3" a="1"/>
  <c r="B32" i="3" s="1"/>
  <c r="N32" i="3" a="1"/>
  <c r="N32" i="3" s="1"/>
  <c r="J207" i="3" a="1"/>
  <c r="J207" i="3" s="1"/>
  <c r="N207" i="3" a="1"/>
  <c r="N207" i="3" s="1"/>
  <c r="B152" i="3" a="1"/>
  <c r="B152" i="3" s="1"/>
  <c r="N152" i="3" a="1"/>
  <c r="N152" i="3" s="1"/>
  <c r="B149" i="3" a="1"/>
  <c r="B149" i="3" s="1"/>
  <c r="N149" i="3" a="1"/>
  <c r="N149" i="3" s="1"/>
  <c r="C59" i="3" a="1"/>
  <c r="C59" i="3" s="1"/>
  <c r="N59" i="3" a="1"/>
  <c r="N59" i="3" s="1"/>
  <c r="O21" i="4" a="1"/>
  <c r="O21" i="4" s="1"/>
  <c r="K149" i="4" a="1"/>
  <c r="K149" i="4" s="1"/>
  <c r="N129" i="4" a="1"/>
  <c r="N129" i="4" s="1"/>
  <c r="O90" i="4" a="1"/>
  <c r="O90" i="4" s="1"/>
  <c r="J87" i="4" a="1"/>
  <c r="J87" i="4" s="1"/>
  <c r="E82" i="4" a="1"/>
  <c r="E82" i="4" s="1"/>
  <c r="K31" i="3" a="1"/>
  <c r="K31" i="3" s="1"/>
  <c r="N31" i="3" a="1"/>
  <c r="N31" i="3" s="1"/>
  <c r="J21" i="3" a="1"/>
  <c r="J21" i="3" s="1"/>
  <c r="N21" i="3" a="1"/>
  <c r="N21" i="3" s="1"/>
  <c r="B137" i="3" a="1"/>
  <c r="B137" i="3" s="1"/>
  <c r="O129" i="3" a="1"/>
  <c r="O129" i="3" s="1"/>
  <c r="C122" i="3" a="1"/>
  <c r="C122" i="3" s="1"/>
  <c r="N122" i="3" a="1"/>
  <c r="N122" i="3" s="1"/>
  <c r="K100" i="3" a="1"/>
  <c r="K100" i="3" s="1"/>
  <c r="N100" i="3" a="1"/>
  <c r="N100" i="3" s="1"/>
  <c r="B82" i="3" a="1"/>
  <c r="B82" i="3" s="1"/>
  <c r="K75" i="3" a="1"/>
  <c r="K75" i="3" s="1"/>
  <c r="N75" i="3" a="1"/>
  <c r="N75" i="3" s="1"/>
  <c r="K67" i="3" a="1"/>
  <c r="K67" i="3" s="1"/>
  <c r="N67" i="3" a="1"/>
  <c r="N67" i="3" s="1"/>
  <c r="O62" i="4" a="1"/>
  <c r="O62" i="4" s="1"/>
  <c r="O60" i="4" a="1"/>
  <c r="O60" i="4" s="1"/>
  <c r="N57" i="4" a="1"/>
  <c r="N57" i="4" s="1"/>
  <c r="J55" i="4" a="1"/>
  <c r="J55" i="4" s="1"/>
  <c r="O47" i="4" a="1"/>
  <c r="O47" i="4" s="1"/>
  <c r="J31" i="4" a="1"/>
  <c r="J31" i="4" s="1"/>
  <c r="N21" i="4" a="1"/>
  <c r="N21" i="4" s="1"/>
  <c r="O19" i="4" a="1"/>
  <c r="O19" i="4" s="1"/>
  <c r="O172" i="4" a="1"/>
  <c r="O172" i="4" s="1"/>
  <c r="J151" i="4" a="1"/>
  <c r="J151" i="4" s="1"/>
  <c r="K131" i="4" a="1"/>
  <c r="K131" i="4" s="1"/>
  <c r="E127" i="4" a="1"/>
  <c r="E127" i="4" s="1"/>
  <c r="N98" i="4" a="1"/>
  <c r="N98" i="4" s="1"/>
  <c r="O95" i="4" a="1"/>
  <c r="O95" i="4" s="1"/>
  <c r="N85" i="4" a="1"/>
  <c r="N85" i="4" s="1"/>
  <c r="C82" i="4" a="1"/>
  <c r="C82" i="4" s="1"/>
  <c r="E80" i="4" a="1"/>
  <c r="E80" i="4" s="1"/>
  <c r="K173" i="3" a="1"/>
  <c r="K173" i="3" s="1"/>
  <c r="N173" i="3" a="1"/>
  <c r="N173" i="3" s="1"/>
  <c r="F86" i="3" a="1"/>
  <c r="F86" i="3" s="1"/>
  <c r="N86" i="3" a="1"/>
  <c r="N86" i="3" s="1"/>
  <c r="B38" i="3" a="1"/>
  <c r="B38" i="3" s="1"/>
  <c r="N38" i="3" a="1"/>
  <c r="N38" i="3" s="1"/>
  <c r="K28" i="3" a="1"/>
  <c r="K28" i="3" s="1"/>
  <c r="N28" i="3" a="1"/>
  <c r="N28" i="3" s="1"/>
  <c r="O104" i="3" a="1"/>
  <c r="O104" i="3" s="1"/>
  <c r="N104" i="3" a="1"/>
  <c r="N104" i="3" s="1"/>
  <c r="K98" i="3" a="1"/>
  <c r="K98" i="3" s="1"/>
  <c r="N98" i="3" a="1"/>
  <c r="N98" i="3" s="1"/>
  <c r="O179" i="3" a="1"/>
  <c r="O179" i="3" s="1"/>
  <c r="N179" i="3" a="1"/>
  <c r="N179" i="3" s="1"/>
  <c r="J73" i="3" a="1"/>
  <c r="J73" i="3" s="1"/>
  <c r="N73" i="3" a="1"/>
  <c r="N73" i="3" s="1"/>
  <c r="B54" i="3" a="1"/>
  <c r="B54" i="3" s="1"/>
  <c r="N54" i="3" a="1"/>
  <c r="N54" i="3" s="1"/>
  <c r="E27" i="3" a="1"/>
  <c r="E27" i="3" s="1"/>
  <c r="N27" i="3" a="1"/>
  <c r="N27" i="3" s="1"/>
  <c r="C3" i="3" a="1"/>
  <c r="C3" i="3" s="1"/>
  <c r="N3" i="3" a="1"/>
  <c r="N3" i="3" s="1"/>
  <c r="K197" i="3" a="1"/>
  <c r="K197" i="3" s="1"/>
  <c r="N197" i="3" a="1"/>
  <c r="N197" i="3" s="1"/>
  <c r="J119" i="3" a="1"/>
  <c r="J119" i="3" s="1"/>
  <c r="N119" i="3" a="1"/>
  <c r="N119" i="3" s="1"/>
  <c r="O82" i="4" a="1"/>
  <c r="O82" i="4" s="1"/>
  <c r="B26" i="3" a="1"/>
  <c r="B26" i="3" s="1"/>
  <c r="N26" i="3" a="1"/>
  <c r="N26" i="3" s="1"/>
  <c r="E14" i="3" a="1"/>
  <c r="E14" i="3" s="1"/>
  <c r="N14" i="3" a="1"/>
  <c r="N14" i="3" s="1"/>
  <c r="B109" i="3" a="1"/>
  <c r="B109" i="3" s="1"/>
  <c r="N109" i="3" a="1"/>
  <c r="N109" i="3" s="1"/>
  <c r="O80" i="4" a="1"/>
  <c r="O80" i="4" s="1"/>
  <c r="K25" i="3" a="1"/>
  <c r="K25" i="3" s="1"/>
  <c r="N25" i="3" a="1"/>
  <c r="N25" i="3" s="1"/>
  <c r="F210" i="3" a="1"/>
  <c r="F210" i="3" s="1"/>
  <c r="N210" i="3" a="1"/>
  <c r="N210" i="3" s="1"/>
  <c r="O96" i="3" a="1"/>
  <c r="O96" i="3" s="1"/>
  <c r="N96" i="3" a="1"/>
  <c r="N96" i="3" s="1"/>
  <c r="C77" i="3" a="1"/>
  <c r="C77" i="3" s="1"/>
  <c r="N77" i="3" a="1"/>
  <c r="N77" i="3" s="1"/>
  <c r="K71" i="3" a="1"/>
  <c r="K71" i="3" s="1"/>
  <c r="N71" i="3" a="1"/>
  <c r="N71" i="3" s="1"/>
  <c r="K82" i="4" a="1"/>
  <c r="K82" i="4" s="1"/>
  <c r="O12" i="3" a="1"/>
  <c r="O12" i="3" s="1"/>
  <c r="N12" i="3" a="1"/>
  <c r="N12" i="3" s="1"/>
  <c r="B176" i="3" a="1"/>
  <c r="B176" i="3" s="1"/>
  <c r="N176" i="3" a="1"/>
  <c r="N176" i="3" s="1"/>
  <c r="K83" i="3" a="1"/>
  <c r="K83" i="3" s="1"/>
  <c r="N83" i="3" a="1"/>
  <c r="N83" i="3" s="1"/>
  <c r="N149" i="4" a="1"/>
  <c r="N149" i="4" s="1"/>
  <c r="O87" i="4" a="1"/>
  <c r="O87" i="4" s="1"/>
  <c r="J82" i="4" a="1"/>
  <c r="J82" i="4" s="1"/>
  <c r="E107" i="3" a="1"/>
  <c r="E107" i="3" s="1"/>
  <c r="N107" i="3" a="1"/>
  <c r="N107" i="3" s="1"/>
  <c r="J127" i="4" a="1"/>
  <c r="J127" i="4" s="1"/>
  <c r="O98" i="4" a="1"/>
  <c r="O98" i="4" s="1"/>
  <c r="O22" i="3" a="1"/>
  <c r="O22" i="3" s="1"/>
  <c r="N22" i="3" a="1"/>
  <c r="N22" i="3" s="1"/>
  <c r="O183" i="3" a="1"/>
  <c r="O183" i="3" s="1"/>
  <c r="N183" i="3" a="1"/>
  <c r="N183" i="3" s="1"/>
  <c r="O76" i="3" a="1"/>
  <c r="O76" i="3" s="1"/>
  <c r="N76" i="3" a="1"/>
  <c r="N76" i="3" s="1"/>
  <c r="O41" i="3" a="1"/>
  <c r="O41" i="3" s="1"/>
  <c r="N41" i="3" a="1"/>
  <c r="N41" i="3" s="1"/>
  <c r="B30" i="3" a="1"/>
  <c r="B30" i="3" s="1"/>
  <c r="N30" i="3" a="1"/>
  <c r="N30" i="3" s="1"/>
  <c r="O8" i="3" a="1"/>
  <c r="O8" i="3" s="1"/>
  <c r="N8" i="3" a="1"/>
  <c r="N8" i="3" s="1"/>
  <c r="C199" i="3" a="1"/>
  <c r="C199" i="3" s="1"/>
  <c r="N199" i="3" a="1"/>
  <c r="N199" i="3" s="1"/>
  <c r="O191" i="3" a="1"/>
  <c r="O191" i="3" s="1"/>
  <c r="N191" i="3" a="1"/>
  <c r="N191" i="3" s="1"/>
  <c r="J129" i="3" a="1"/>
  <c r="J129" i="3" s="1"/>
  <c r="C114" i="3" a="1"/>
  <c r="C114" i="3" s="1"/>
  <c r="N114" i="3" a="1"/>
  <c r="N114" i="3" s="1"/>
  <c r="C87" i="3" a="1"/>
  <c r="C87" i="3" s="1"/>
  <c r="N87" i="3" a="1"/>
  <c r="N87" i="3" s="1"/>
  <c r="B48" i="3" a="1"/>
  <c r="B48" i="3" s="1"/>
  <c r="K62" i="4" a="1"/>
  <c r="K62" i="4" s="1"/>
  <c r="K60" i="4" a="1"/>
  <c r="K60" i="4" s="1"/>
  <c r="J57" i="4" a="1"/>
  <c r="J57" i="4" s="1"/>
  <c r="E55" i="4" a="1"/>
  <c r="E55" i="4" s="1"/>
  <c r="O51" i="4" a="1"/>
  <c r="O51" i="4" s="1"/>
  <c r="O49" i="4" a="1"/>
  <c r="O49" i="4" s="1"/>
  <c r="J47" i="4" a="1"/>
  <c r="J47" i="4" s="1"/>
  <c r="K37" i="4" a="1"/>
  <c r="K37" i="4" s="1"/>
  <c r="K21" i="4" a="1"/>
  <c r="K21" i="4" s="1"/>
  <c r="N19" i="4" a="1"/>
  <c r="N19" i="4" s="1"/>
  <c r="E172" i="4" a="1"/>
  <c r="E172" i="4" s="1"/>
  <c r="E149" i="4" a="1"/>
  <c r="E149" i="4" s="1"/>
  <c r="O147" i="4" a="1"/>
  <c r="O147" i="4" s="1"/>
  <c r="O139" i="4" a="1"/>
  <c r="O139" i="4" s="1"/>
  <c r="O133" i="4" a="1"/>
  <c r="O133" i="4" s="1"/>
  <c r="J131" i="4" a="1"/>
  <c r="J131" i="4" s="1"/>
  <c r="C127" i="4" a="1"/>
  <c r="C127" i="4" s="1"/>
  <c r="K123" i="4" a="1"/>
  <c r="K123" i="4" s="1"/>
  <c r="K98" i="4" a="1"/>
  <c r="K98" i="4" s="1"/>
  <c r="J95" i="4" a="1"/>
  <c r="J95" i="4" s="1"/>
  <c r="N90" i="4" a="1"/>
  <c r="N90" i="4" s="1"/>
  <c r="O83" i="4" a="1"/>
  <c r="O83" i="4" s="1"/>
  <c r="K18" i="3" a="1"/>
  <c r="K18" i="3" s="1"/>
  <c r="N18" i="3" a="1"/>
  <c r="N18" i="3" s="1"/>
  <c r="K189" i="3" a="1"/>
  <c r="K189" i="3" s="1"/>
  <c r="N189" i="3" a="1"/>
  <c r="N189" i="3" s="1"/>
  <c r="B17" i="3" a="1"/>
  <c r="B17" i="3" s="1"/>
  <c r="N17" i="3" a="1"/>
  <c r="N17" i="3" s="1"/>
  <c r="O139" i="3" a="1"/>
  <c r="O139" i="3" s="1"/>
  <c r="N139" i="3" a="1"/>
  <c r="N139" i="3" s="1"/>
  <c r="K35" i="3" a="1"/>
  <c r="K35" i="3" s="1"/>
  <c r="N35" i="3" a="1"/>
  <c r="N35" i="3" s="1"/>
  <c r="O43" i="3" a="1"/>
  <c r="O43" i="3" s="1"/>
  <c r="N43" i="3" a="1"/>
  <c r="N43" i="3" s="1"/>
  <c r="N127" i="4" a="1"/>
  <c r="N127" i="4" s="1"/>
  <c r="N80" i="4" a="1"/>
  <c r="N80" i="4" s="1"/>
  <c r="O11" i="3" a="1"/>
  <c r="O11" i="3" s="1"/>
  <c r="N11" i="3" a="1"/>
  <c r="N11" i="3" s="1"/>
  <c r="F208" i="3" a="1"/>
  <c r="F208" i="3" s="1"/>
  <c r="N208" i="3" a="1"/>
  <c r="N208" i="3" s="1"/>
  <c r="N55" i="4" a="1"/>
  <c r="N55" i="4" s="1"/>
  <c r="N31" i="4" a="1"/>
  <c r="N31" i="4" s="1"/>
  <c r="N151" i="4" a="1"/>
  <c r="N151" i="4" s="1"/>
  <c r="O131" i="4" a="1"/>
  <c r="O131" i="4" s="1"/>
  <c r="J19" i="3" a="1"/>
  <c r="J19" i="3" s="1"/>
  <c r="N19" i="3" a="1"/>
  <c r="N19" i="3" s="1"/>
  <c r="E7" i="3" a="1"/>
  <c r="E7" i="3" s="1"/>
  <c r="N7" i="3" a="1"/>
  <c r="N7" i="3" s="1"/>
  <c r="O206" i="3" a="1"/>
  <c r="O206" i="3" s="1"/>
  <c r="N206" i="3" a="1"/>
  <c r="N206" i="3" s="1"/>
  <c r="O173" i="3" a="1"/>
  <c r="O173" i="3" s="1"/>
  <c r="O150" i="3" a="1"/>
  <c r="O150" i="3" s="1"/>
  <c r="K120" i="3" a="1"/>
  <c r="K120" i="3" s="1"/>
  <c r="B105" i="3" a="1"/>
  <c r="B105" i="3" s="1"/>
  <c r="N105" i="3" a="1"/>
  <c r="N105" i="3" s="1"/>
  <c r="F98" i="3" a="1"/>
  <c r="F98" i="3" s="1"/>
  <c r="J92" i="3" a="1"/>
  <c r="J92" i="3" s="1"/>
  <c r="J86" i="3" a="1"/>
  <c r="J86" i="3" s="1"/>
  <c r="K81" i="3" a="1"/>
  <c r="K81" i="3" s="1"/>
  <c r="N81" i="3" a="1"/>
  <c r="N81" i="3" s="1"/>
  <c r="O73" i="3" a="1"/>
  <c r="O73" i="3" s="1"/>
  <c r="K68" i="4" a="1"/>
  <c r="K68" i="4" s="1"/>
  <c r="E57" i="4" a="1"/>
  <c r="E57" i="4" s="1"/>
  <c r="B55" i="4" a="1"/>
  <c r="B55" i="4" s="1"/>
  <c r="J51" i="4" a="1"/>
  <c r="J51" i="4" s="1"/>
  <c r="O28" i="4" a="1"/>
  <c r="O28" i="4" s="1"/>
  <c r="O23" i="4" a="1"/>
  <c r="O23" i="4" s="1"/>
  <c r="J19" i="4" a="1"/>
  <c r="J19" i="4" s="1"/>
  <c r="C149" i="4" a="1"/>
  <c r="C149" i="4" s="1"/>
  <c r="O137" i="4" a="1"/>
  <c r="O137" i="4" s="1"/>
  <c r="E129" i="4" a="1"/>
  <c r="E129" i="4" s="1"/>
  <c r="E123" i="4" a="1"/>
  <c r="E123" i="4" s="1"/>
  <c r="N117" i="4" a="1"/>
  <c r="N117" i="4" s="1"/>
  <c r="B80" i="4" a="1"/>
  <c r="B80" i="4" s="1"/>
  <c r="O17" i="4" a="1"/>
  <c r="O17" i="4" s="1"/>
  <c r="J2" i="4" a="1"/>
  <c r="J2" i="4" s="1"/>
  <c r="N2" i="4" a="1"/>
  <c r="N2" i="4" s="1"/>
  <c r="C16" i="4" a="1"/>
  <c r="C16" i="4" s="1"/>
  <c r="O14" i="4" a="1"/>
  <c r="O14" i="4" s="1"/>
  <c r="J15" i="4" a="1"/>
  <c r="J15" i="4" s="1"/>
  <c r="K14" i="4" a="1"/>
  <c r="K14" i="4" s="1"/>
  <c r="E15" i="4" a="1"/>
  <c r="E15" i="4" s="1"/>
  <c r="O13" i="4" a="1"/>
  <c r="O13" i="4" s="1"/>
  <c r="K17" i="4" a="1"/>
  <c r="K17" i="4" s="1"/>
  <c r="C17" i="4" a="1"/>
  <c r="C17" i="4" s="1"/>
  <c r="C2" i="4" a="1"/>
  <c r="C2" i="4" s="1"/>
  <c r="J17" i="4" a="1"/>
  <c r="J17" i="4" s="1"/>
  <c r="B17" i="4" a="1"/>
  <c r="B17" i="4" s="1"/>
  <c r="N15" i="4" a="1"/>
  <c r="N15" i="4" s="1"/>
  <c r="B15" i="4" a="1"/>
  <c r="B15" i="4" s="1"/>
  <c r="K13" i="4" a="1"/>
  <c r="K13" i="4" s="1"/>
  <c r="C14" i="4" a="1"/>
  <c r="C14" i="4" s="1"/>
  <c r="N17" i="4" a="1"/>
  <c r="N17" i="4" s="1"/>
  <c r="J30" i="3" a="1"/>
  <c r="J30" i="3" s="1"/>
  <c r="B19" i="3" a="1"/>
  <c r="B19" i="3" s="1"/>
  <c r="C28" i="3" a="1"/>
  <c r="C28" i="3" s="1"/>
  <c r="O17" i="3" a="1"/>
  <c r="O17" i="3" s="1"/>
  <c r="K7" i="3" a="1"/>
  <c r="K7" i="3" s="1"/>
  <c r="C7" i="3" a="1"/>
  <c r="C7" i="3" s="1"/>
  <c r="K3" i="3" a="1"/>
  <c r="K3" i="3" s="1"/>
  <c r="J3" i="3" a="1"/>
  <c r="J3" i="3" s="1"/>
  <c r="B7" i="3" a="1"/>
  <c r="B7" i="3" s="1"/>
  <c r="E3" i="3" a="1"/>
  <c r="E3" i="3" s="1"/>
  <c r="O3" i="3" a="1"/>
  <c r="O3" i="3" s="1"/>
  <c r="J36" i="3" a="1"/>
  <c r="J36" i="3" s="1"/>
  <c r="B36" i="3" a="1"/>
  <c r="B36" i="3" s="1"/>
  <c r="C175" i="4" a="1"/>
  <c r="C175" i="4" s="1"/>
  <c r="K175" i="4" a="1"/>
  <c r="K175" i="4" s="1"/>
  <c r="O175" i="4" a="1"/>
  <c r="O175" i="4" s="1"/>
  <c r="E175" i="4" a="1"/>
  <c r="E175" i="4" s="1"/>
  <c r="B175" i="4" a="1"/>
  <c r="B175" i="4" s="1"/>
  <c r="J175" i="4" a="1"/>
  <c r="J175" i="4" s="1"/>
  <c r="N175" i="4" a="1"/>
  <c r="N175" i="4" s="1"/>
  <c r="C177" i="4" a="1"/>
  <c r="C177" i="4" s="1"/>
  <c r="K177" i="4" a="1"/>
  <c r="K177" i="4" s="1"/>
  <c r="O177" i="4" a="1"/>
  <c r="O177" i="4" s="1"/>
  <c r="N177" i="4" a="1"/>
  <c r="N177" i="4" s="1"/>
  <c r="E177" i="4" a="1"/>
  <c r="E177" i="4" s="1"/>
  <c r="B177" i="4" a="1"/>
  <c r="B177" i="4" s="1"/>
  <c r="J177" i="4" a="1"/>
  <c r="J177" i="4" s="1"/>
  <c r="B169" i="4" a="1"/>
  <c r="B169" i="4" s="1"/>
  <c r="E169" i="4" a="1"/>
  <c r="E169" i="4" s="1"/>
  <c r="J169" i="4" a="1"/>
  <c r="J169" i="4" s="1"/>
  <c r="N169" i="4" a="1"/>
  <c r="N169" i="4" s="1"/>
  <c r="K169" i="4" a="1"/>
  <c r="K169" i="4" s="1"/>
  <c r="O169" i="4" a="1"/>
  <c r="O169" i="4" s="1"/>
  <c r="C169" i="4" a="1"/>
  <c r="C169" i="4" s="1"/>
  <c r="B165" i="4" a="1"/>
  <c r="B165" i="4" s="1"/>
  <c r="E165" i="4" a="1"/>
  <c r="E165" i="4" s="1"/>
  <c r="J165" i="4" a="1"/>
  <c r="J165" i="4" s="1"/>
  <c r="N165" i="4" a="1"/>
  <c r="N165" i="4" s="1"/>
  <c r="K165" i="4" a="1"/>
  <c r="K165" i="4" s="1"/>
  <c r="O165" i="4" a="1"/>
  <c r="O165" i="4" s="1"/>
  <c r="C165" i="4" a="1"/>
  <c r="C165" i="4" s="1"/>
  <c r="B161" i="4" a="1"/>
  <c r="B161" i="4" s="1"/>
  <c r="E161" i="4" a="1"/>
  <c r="E161" i="4" s="1"/>
  <c r="J161" i="4" a="1"/>
  <c r="J161" i="4" s="1"/>
  <c r="N161" i="4" a="1"/>
  <c r="N161" i="4" s="1"/>
  <c r="K161" i="4" a="1"/>
  <c r="K161" i="4" s="1"/>
  <c r="C161" i="4" a="1"/>
  <c r="C161" i="4" s="1"/>
  <c r="O161" i="4" a="1"/>
  <c r="O161" i="4" s="1"/>
  <c r="B157" i="4" a="1"/>
  <c r="B157" i="4" s="1"/>
  <c r="E157" i="4" a="1"/>
  <c r="E157" i="4" s="1"/>
  <c r="J157" i="4" a="1"/>
  <c r="J157" i="4" s="1"/>
  <c r="N157" i="4" a="1"/>
  <c r="N157" i="4" s="1"/>
  <c r="K157" i="4" a="1"/>
  <c r="K157" i="4" s="1"/>
  <c r="O157" i="4" a="1"/>
  <c r="O157" i="4" s="1"/>
  <c r="C157" i="4" a="1"/>
  <c r="C157" i="4" s="1"/>
  <c r="B153" i="4" a="1"/>
  <c r="B153" i="4" s="1"/>
  <c r="E153" i="4" a="1"/>
  <c r="E153" i="4" s="1"/>
  <c r="J153" i="4" a="1"/>
  <c r="J153" i="4" s="1"/>
  <c r="N153" i="4" a="1"/>
  <c r="N153" i="4" s="1"/>
  <c r="K153" i="4" a="1"/>
  <c r="K153" i="4" s="1"/>
  <c r="C153" i="4" a="1"/>
  <c r="C153" i="4" s="1"/>
  <c r="O153" i="4" a="1"/>
  <c r="O153" i="4" s="1"/>
  <c r="C173" i="4" a="1"/>
  <c r="C173" i="4" s="1"/>
  <c r="K173" i="4" a="1"/>
  <c r="K173" i="4" s="1"/>
  <c r="O173" i="4" a="1"/>
  <c r="O173" i="4" s="1"/>
  <c r="B173" i="4" a="1"/>
  <c r="B173" i="4" s="1"/>
  <c r="J173" i="4" a="1"/>
  <c r="J173" i="4" s="1"/>
  <c r="E173" i="4" a="1"/>
  <c r="E173" i="4" s="1"/>
  <c r="N173" i="4" a="1"/>
  <c r="N173" i="4" s="1"/>
  <c r="B171" i="4" a="1"/>
  <c r="B171" i="4" s="1"/>
  <c r="E171" i="4" a="1"/>
  <c r="E171" i="4" s="1"/>
  <c r="J171" i="4" a="1"/>
  <c r="J171" i="4" s="1"/>
  <c r="N171" i="4" a="1"/>
  <c r="N171" i="4" s="1"/>
  <c r="K171" i="4" a="1"/>
  <c r="K171" i="4" s="1"/>
  <c r="C171" i="4" a="1"/>
  <c r="C171" i="4" s="1"/>
  <c r="O171" i="4" a="1"/>
  <c r="O171" i="4" s="1"/>
  <c r="B167" i="4" a="1"/>
  <c r="B167" i="4" s="1"/>
  <c r="E167" i="4" a="1"/>
  <c r="E167" i="4" s="1"/>
  <c r="J167" i="4" a="1"/>
  <c r="J167" i="4" s="1"/>
  <c r="N167" i="4" a="1"/>
  <c r="N167" i="4" s="1"/>
  <c r="K167" i="4" a="1"/>
  <c r="K167" i="4" s="1"/>
  <c r="C167" i="4" a="1"/>
  <c r="C167" i="4" s="1"/>
  <c r="O167" i="4" a="1"/>
  <c r="O167" i="4" s="1"/>
  <c r="B163" i="4" a="1"/>
  <c r="B163" i="4" s="1"/>
  <c r="E163" i="4" a="1"/>
  <c r="E163" i="4" s="1"/>
  <c r="J163" i="4" a="1"/>
  <c r="J163" i="4" s="1"/>
  <c r="N163" i="4" a="1"/>
  <c r="N163" i="4" s="1"/>
  <c r="K163" i="4" a="1"/>
  <c r="K163" i="4" s="1"/>
  <c r="C163" i="4" a="1"/>
  <c r="C163" i="4" s="1"/>
  <c r="O163" i="4" a="1"/>
  <c r="O163" i="4" s="1"/>
  <c r="B159" i="4" a="1"/>
  <c r="B159" i="4" s="1"/>
  <c r="E159" i="4" a="1"/>
  <c r="E159" i="4" s="1"/>
  <c r="J159" i="4" a="1"/>
  <c r="J159" i="4" s="1"/>
  <c r="N159" i="4" a="1"/>
  <c r="N159" i="4" s="1"/>
  <c r="K159" i="4" a="1"/>
  <c r="K159" i="4" s="1"/>
  <c r="C159" i="4" a="1"/>
  <c r="C159" i="4" s="1"/>
  <c r="O159" i="4" a="1"/>
  <c r="O159" i="4" s="1"/>
  <c r="B155" i="4" a="1"/>
  <c r="B155" i="4" s="1"/>
  <c r="E155" i="4" a="1"/>
  <c r="E155" i="4" s="1"/>
  <c r="J155" i="4" a="1"/>
  <c r="J155" i="4" s="1"/>
  <c r="N155" i="4" a="1"/>
  <c r="N155" i="4" s="1"/>
  <c r="K155" i="4" a="1"/>
  <c r="K155" i="4" s="1"/>
  <c r="O155" i="4" a="1"/>
  <c r="O155" i="4" s="1"/>
  <c r="C155" i="4" a="1"/>
  <c r="C155" i="4" s="1"/>
  <c r="E145" i="4" a="1"/>
  <c r="E145" i="4" s="1"/>
  <c r="K145" i="4" a="1"/>
  <c r="K145" i="4" s="1"/>
  <c r="B145" i="4" a="1"/>
  <c r="B145" i="4" s="1"/>
  <c r="C141" i="4" a="1"/>
  <c r="C141" i="4" s="1"/>
  <c r="N141" i="4" a="1"/>
  <c r="N141" i="4" s="1"/>
  <c r="J141" i="4" a="1"/>
  <c r="J141" i="4" s="1"/>
  <c r="O141" i="4" a="1"/>
  <c r="O141" i="4" s="1"/>
  <c r="C128" i="4" a="1"/>
  <c r="C128" i="4" s="1"/>
  <c r="N128" i="4" a="1"/>
  <c r="N128" i="4" s="1"/>
  <c r="B128" i="4" a="1"/>
  <c r="B128" i="4" s="1"/>
  <c r="J128" i="4" a="1"/>
  <c r="J128" i="4" s="1"/>
  <c r="K128" i="4" a="1"/>
  <c r="K128" i="4" s="1"/>
  <c r="E128" i="4" a="1"/>
  <c r="E128" i="4" s="1"/>
  <c r="O176" i="4" a="1"/>
  <c r="O176" i="4" s="1"/>
  <c r="K176" i="4" a="1"/>
  <c r="K176" i="4" s="1"/>
  <c r="C176" i="4" a="1"/>
  <c r="C176" i="4" s="1"/>
  <c r="O174" i="4" a="1"/>
  <c r="O174" i="4" s="1"/>
  <c r="K174" i="4" a="1"/>
  <c r="K174" i="4" s="1"/>
  <c r="C174" i="4" a="1"/>
  <c r="C174" i="4" s="1"/>
  <c r="C170" i="4" a="1"/>
  <c r="C170" i="4" s="1"/>
  <c r="K170" i="4" a="1"/>
  <c r="K170" i="4" s="1"/>
  <c r="O170" i="4" a="1"/>
  <c r="O170" i="4" s="1"/>
  <c r="C168" i="4" a="1"/>
  <c r="C168" i="4" s="1"/>
  <c r="K168" i="4" a="1"/>
  <c r="K168" i="4" s="1"/>
  <c r="O168" i="4" a="1"/>
  <c r="O168" i="4" s="1"/>
  <c r="C166" i="4" a="1"/>
  <c r="C166" i="4" s="1"/>
  <c r="K166" i="4" a="1"/>
  <c r="K166" i="4" s="1"/>
  <c r="O166" i="4" a="1"/>
  <c r="O166" i="4" s="1"/>
  <c r="C164" i="4" a="1"/>
  <c r="C164" i="4" s="1"/>
  <c r="K164" i="4" a="1"/>
  <c r="K164" i="4" s="1"/>
  <c r="O164" i="4" a="1"/>
  <c r="O164" i="4" s="1"/>
  <c r="C162" i="4" a="1"/>
  <c r="C162" i="4" s="1"/>
  <c r="K162" i="4" a="1"/>
  <c r="K162" i="4" s="1"/>
  <c r="O162" i="4" a="1"/>
  <c r="O162" i="4" s="1"/>
  <c r="C160" i="4" a="1"/>
  <c r="C160" i="4" s="1"/>
  <c r="K160" i="4" a="1"/>
  <c r="K160" i="4" s="1"/>
  <c r="O160" i="4" a="1"/>
  <c r="O160" i="4" s="1"/>
  <c r="C158" i="4" a="1"/>
  <c r="C158" i="4" s="1"/>
  <c r="K158" i="4" a="1"/>
  <c r="K158" i="4" s="1"/>
  <c r="O158" i="4" a="1"/>
  <c r="O158" i="4" s="1"/>
  <c r="B142" i="4" a="1"/>
  <c r="B142" i="4" s="1"/>
  <c r="K142" i="4" a="1"/>
  <c r="K142" i="4" s="1"/>
  <c r="N142" i="4" a="1"/>
  <c r="N142" i="4" s="1"/>
  <c r="B139" i="4" a="1"/>
  <c r="B139" i="4" s="1"/>
  <c r="C139" i="4" a="1"/>
  <c r="C139" i="4" s="1"/>
  <c r="N139" i="4" a="1"/>
  <c r="N139" i="4" s="1"/>
  <c r="C136" i="4" a="1"/>
  <c r="C136" i="4" s="1"/>
  <c r="N136" i="4" a="1"/>
  <c r="N136" i="4" s="1"/>
  <c r="O136" i="4" a="1"/>
  <c r="O136" i="4" s="1"/>
  <c r="B136" i="4" a="1"/>
  <c r="B136" i="4" s="1"/>
  <c r="J136" i="4" a="1"/>
  <c r="J136" i="4" s="1"/>
  <c r="K136" i="4" a="1"/>
  <c r="K136" i="4" s="1"/>
  <c r="C147" i="4" a="1"/>
  <c r="C147" i="4" s="1"/>
  <c r="N147" i="4" a="1"/>
  <c r="N147" i="4" s="1"/>
  <c r="C172" i="4" a="1"/>
  <c r="C172" i="4" s="1"/>
  <c r="K172" i="4" a="1"/>
  <c r="K172" i="4" s="1"/>
  <c r="C156" i="4" a="1"/>
  <c r="C156" i="4" s="1"/>
  <c r="K156" i="4" a="1"/>
  <c r="K156" i="4" s="1"/>
  <c r="O156" i="4" a="1"/>
  <c r="O156" i="4" s="1"/>
  <c r="C154" i="4" a="1"/>
  <c r="C154" i="4" s="1"/>
  <c r="K154" i="4" a="1"/>
  <c r="K154" i="4" s="1"/>
  <c r="O154" i="4" a="1"/>
  <c r="O154" i="4" s="1"/>
  <c r="C152" i="4" a="1"/>
  <c r="C152" i="4" s="1"/>
  <c r="K152" i="4" a="1"/>
  <c r="K152" i="4" s="1"/>
  <c r="O152" i="4" a="1"/>
  <c r="O152" i="4" s="1"/>
  <c r="N150" i="4" a="1"/>
  <c r="N150" i="4" s="1"/>
  <c r="E147" i="4" a="1"/>
  <c r="E147" i="4" s="1"/>
  <c r="J172" i="4" a="1"/>
  <c r="J172" i="4" s="1"/>
  <c r="J170" i="4" a="1"/>
  <c r="J170" i="4" s="1"/>
  <c r="J168" i="4" a="1"/>
  <c r="J168" i="4" s="1"/>
  <c r="J166" i="4" a="1"/>
  <c r="J166" i="4" s="1"/>
  <c r="J164" i="4" a="1"/>
  <c r="J164" i="4" s="1"/>
  <c r="J162" i="4" a="1"/>
  <c r="J162" i="4" s="1"/>
  <c r="J160" i="4" a="1"/>
  <c r="J160" i="4" s="1"/>
  <c r="J158" i="4" a="1"/>
  <c r="J158" i="4" s="1"/>
  <c r="J156" i="4" a="1"/>
  <c r="J156" i="4" s="1"/>
  <c r="J154" i="4" a="1"/>
  <c r="J154" i="4" s="1"/>
  <c r="J152" i="4" a="1"/>
  <c r="J152" i="4" s="1"/>
  <c r="O151" i="4" a="1"/>
  <c r="O151" i="4" s="1"/>
  <c r="K150" i="4" a="1"/>
  <c r="K150" i="4" s="1"/>
  <c r="E150" i="4" a="1"/>
  <c r="E150" i="4" s="1"/>
  <c r="B148" i="4" a="1"/>
  <c r="B148" i="4" s="1"/>
  <c r="K148" i="4" a="1"/>
  <c r="K148" i="4" s="1"/>
  <c r="K147" i="4" a="1"/>
  <c r="K147" i="4" s="1"/>
  <c r="O145" i="4" a="1"/>
  <c r="O145" i="4" s="1"/>
  <c r="K144" i="4" a="1"/>
  <c r="K144" i="4" s="1"/>
  <c r="J143" i="4" a="1"/>
  <c r="J143" i="4" s="1"/>
  <c r="O143" i="4" a="1"/>
  <c r="O143" i="4" s="1"/>
  <c r="E143" i="4" a="1"/>
  <c r="E143" i="4" s="1"/>
  <c r="K143" i="4" a="1"/>
  <c r="K143" i="4" s="1"/>
  <c r="J142" i="4" a="1"/>
  <c r="J142" i="4" s="1"/>
  <c r="E141" i="4" a="1"/>
  <c r="E141" i="4" s="1"/>
  <c r="J139" i="4" a="1"/>
  <c r="J139" i="4" s="1"/>
  <c r="B134" i="4" a="1"/>
  <c r="B134" i="4" s="1"/>
  <c r="E134" i="4" a="1"/>
  <c r="E134" i="4" s="1"/>
  <c r="N134" i="4" a="1"/>
  <c r="N134" i="4" s="1"/>
  <c r="O134" i="4" a="1"/>
  <c r="O134" i="4" s="1"/>
  <c r="C134" i="4" a="1"/>
  <c r="C134" i="4" s="1"/>
  <c r="J134" i="4" a="1"/>
  <c r="J134" i="4" s="1"/>
  <c r="O128" i="4" a="1"/>
  <c r="O128" i="4" s="1"/>
  <c r="B126" i="4" a="1"/>
  <c r="B126" i="4" s="1"/>
  <c r="O126" i="4" a="1"/>
  <c r="O126" i="4" s="1"/>
  <c r="C126" i="4" a="1"/>
  <c r="C126" i="4" s="1"/>
  <c r="J126" i="4" a="1"/>
  <c r="J126" i="4" s="1"/>
  <c r="K126" i="4" a="1"/>
  <c r="K126" i="4" s="1"/>
  <c r="C120" i="4" a="1"/>
  <c r="C120" i="4" s="1"/>
  <c r="N120" i="4" a="1"/>
  <c r="N120" i="4" s="1"/>
  <c r="K120" i="4" a="1"/>
  <c r="K120" i="4" s="1"/>
  <c r="E120" i="4" a="1"/>
  <c r="E120" i="4" s="1"/>
  <c r="O120" i="4" a="1"/>
  <c r="O120" i="4" s="1"/>
  <c r="N176" i="4" a="1"/>
  <c r="N176" i="4" s="1"/>
  <c r="J176" i="4" a="1"/>
  <c r="J176" i="4" s="1"/>
  <c r="E176" i="4" a="1"/>
  <c r="E176" i="4" s="1"/>
  <c r="N174" i="4" a="1"/>
  <c r="N174" i="4" s="1"/>
  <c r="J174" i="4" a="1"/>
  <c r="J174" i="4" s="1"/>
  <c r="E174" i="4" a="1"/>
  <c r="E174" i="4" s="1"/>
  <c r="N172" i="4" a="1"/>
  <c r="N172" i="4" s="1"/>
  <c r="N170" i="4" a="1"/>
  <c r="N170" i="4" s="1"/>
  <c r="N168" i="4" a="1"/>
  <c r="N168" i="4" s="1"/>
  <c r="N166" i="4" a="1"/>
  <c r="N166" i="4" s="1"/>
  <c r="N164" i="4" a="1"/>
  <c r="N164" i="4" s="1"/>
  <c r="N162" i="4" a="1"/>
  <c r="N162" i="4" s="1"/>
  <c r="N160" i="4" a="1"/>
  <c r="N160" i="4" s="1"/>
  <c r="N158" i="4" a="1"/>
  <c r="N158" i="4" s="1"/>
  <c r="N156" i="4" a="1"/>
  <c r="N156" i="4" s="1"/>
  <c r="N154" i="4" a="1"/>
  <c r="N154" i="4" s="1"/>
  <c r="N152" i="4" a="1"/>
  <c r="N152" i="4" s="1"/>
  <c r="E151" i="4" a="1"/>
  <c r="E151" i="4" s="1"/>
  <c r="K151" i="4" a="1"/>
  <c r="K151" i="4" s="1"/>
  <c r="C150" i="4" a="1"/>
  <c r="C150" i="4" s="1"/>
  <c r="J149" i="4" a="1"/>
  <c r="J149" i="4" s="1"/>
  <c r="O149" i="4" a="1"/>
  <c r="O149" i="4" s="1"/>
  <c r="J147" i="4" a="1"/>
  <c r="J147" i="4" s="1"/>
  <c r="B147" i="4" a="1"/>
  <c r="B147" i="4" s="1"/>
  <c r="N145" i="4" a="1"/>
  <c r="N145" i="4" s="1"/>
  <c r="C145" i="4" a="1"/>
  <c r="C145" i="4" s="1"/>
  <c r="N144" i="4" a="1"/>
  <c r="N144" i="4" s="1"/>
  <c r="C144" i="4" a="1"/>
  <c r="C144" i="4" s="1"/>
  <c r="J144" i="4" a="1"/>
  <c r="J144" i="4" s="1"/>
  <c r="O142" i="4" a="1"/>
  <c r="O142" i="4" s="1"/>
  <c r="E142" i="4" a="1"/>
  <c r="E142" i="4" s="1"/>
  <c r="B141" i="4" a="1"/>
  <c r="B141" i="4" s="1"/>
  <c r="E139" i="4" a="1"/>
  <c r="E139" i="4" s="1"/>
  <c r="E124" i="4" a="1"/>
  <c r="E124" i="4" s="1"/>
  <c r="K124" i="4" a="1"/>
  <c r="K124" i="4" s="1"/>
  <c r="B124" i="4" a="1"/>
  <c r="B124" i="4" s="1"/>
  <c r="O124" i="4" a="1"/>
  <c r="O124" i="4" s="1"/>
  <c r="C124" i="4" a="1"/>
  <c r="C124" i="4" s="1"/>
  <c r="J124" i="4" a="1"/>
  <c r="J124" i="4" s="1"/>
  <c r="J122" i="4" a="1"/>
  <c r="J122" i="4" s="1"/>
  <c r="O122" i="4" a="1"/>
  <c r="O122" i="4" s="1"/>
  <c r="B122" i="4" a="1"/>
  <c r="B122" i="4" s="1"/>
  <c r="C122" i="4" a="1"/>
  <c r="C122" i="4" s="1"/>
  <c r="K122" i="4" a="1"/>
  <c r="K122" i="4" s="1"/>
  <c r="E122" i="4" a="1"/>
  <c r="E122" i="4" s="1"/>
  <c r="B120" i="4" a="1"/>
  <c r="B120" i="4" s="1"/>
  <c r="B118" i="4" a="1"/>
  <c r="B118" i="4" s="1"/>
  <c r="C118" i="4" a="1"/>
  <c r="C118" i="4" s="1"/>
  <c r="J118" i="4" a="1"/>
  <c r="J118" i="4" s="1"/>
  <c r="K118" i="4" a="1"/>
  <c r="K118" i="4" s="1"/>
  <c r="E118" i="4" a="1"/>
  <c r="E118" i="4" s="1"/>
  <c r="N118" i="4" a="1"/>
  <c r="N118" i="4" s="1"/>
  <c r="B108" i="4" a="1"/>
  <c r="B108" i="4" s="1"/>
  <c r="E108" i="4" a="1"/>
  <c r="E108" i="4" s="1"/>
  <c r="J108" i="4" a="1"/>
  <c r="J108" i="4" s="1"/>
  <c r="N108" i="4" a="1"/>
  <c r="N108" i="4" s="1"/>
  <c r="C108" i="4" a="1"/>
  <c r="C108" i="4" s="1"/>
  <c r="K108" i="4" a="1"/>
  <c r="K108" i="4" s="1"/>
  <c r="O108" i="4" a="1"/>
  <c r="O108" i="4" s="1"/>
  <c r="K140" i="4" a="1"/>
  <c r="K140" i="4" s="1"/>
  <c r="C133" i="4" a="1"/>
  <c r="C133" i="4" s="1"/>
  <c r="J133" i="4" a="1"/>
  <c r="J133" i="4" s="1"/>
  <c r="J132" i="4" a="1"/>
  <c r="J132" i="4" s="1"/>
  <c r="C132" i="4" a="1"/>
  <c r="C132" i="4" s="1"/>
  <c r="N131" i="4" a="1"/>
  <c r="N131" i="4" s="1"/>
  <c r="K130" i="4" a="1"/>
  <c r="K130" i="4" s="1"/>
  <c r="C130" i="4" a="1"/>
  <c r="C130" i="4" s="1"/>
  <c r="O129" i="4" a="1"/>
  <c r="O129" i="4" s="1"/>
  <c r="O125" i="4" a="1"/>
  <c r="O125" i="4" s="1"/>
  <c r="O123" i="4" a="1"/>
  <c r="O123" i="4" s="1"/>
  <c r="J123" i="4" a="1"/>
  <c r="J123" i="4" s="1"/>
  <c r="C121" i="4" a="1"/>
  <c r="C121" i="4" s="1"/>
  <c r="E116" i="4" a="1"/>
  <c r="E116" i="4" s="1"/>
  <c r="K116" i="4" a="1"/>
  <c r="K116" i="4" s="1"/>
  <c r="N115" i="4" a="1"/>
  <c r="N115" i="4" s="1"/>
  <c r="C115" i="4" a="1"/>
  <c r="C115" i="4" s="1"/>
  <c r="J115" i="4" a="1"/>
  <c r="J115" i="4" s="1"/>
  <c r="B104" i="4" a="1"/>
  <c r="B104" i="4" s="1"/>
  <c r="E104" i="4" a="1"/>
  <c r="E104" i="4" s="1"/>
  <c r="J104" i="4" a="1"/>
  <c r="J104" i="4" s="1"/>
  <c r="N104" i="4" a="1"/>
  <c r="N104" i="4" s="1"/>
  <c r="C104" i="4" a="1"/>
  <c r="C104" i="4" s="1"/>
  <c r="K104" i="4" a="1"/>
  <c r="K104" i="4" s="1"/>
  <c r="B100" i="4" a="1"/>
  <c r="B100" i="4" s="1"/>
  <c r="E100" i="4" a="1"/>
  <c r="E100" i="4" s="1"/>
  <c r="J100" i="4" a="1"/>
  <c r="J100" i="4" s="1"/>
  <c r="N100" i="4" a="1"/>
  <c r="N100" i="4" s="1"/>
  <c r="C100" i="4" a="1"/>
  <c r="C100" i="4" s="1"/>
  <c r="K100" i="4" a="1"/>
  <c r="K100" i="4" s="1"/>
  <c r="O132" i="4" a="1"/>
  <c r="O132" i="4" s="1"/>
  <c r="B129" i="4" a="1"/>
  <c r="B129" i="4" s="1"/>
  <c r="K129" i="4" a="1"/>
  <c r="K129" i="4" s="1"/>
  <c r="C125" i="4" a="1"/>
  <c r="C125" i="4" s="1"/>
  <c r="J125" i="4" a="1"/>
  <c r="J125" i="4" s="1"/>
  <c r="N123" i="4" a="1"/>
  <c r="N123" i="4" s="1"/>
  <c r="O121" i="4" a="1"/>
  <c r="O121" i="4" s="1"/>
  <c r="O117" i="4" a="1"/>
  <c r="O117" i="4" s="1"/>
  <c r="B113" i="4" a="1"/>
  <c r="B113" i="4" s="1"/>
  <c r="K113" i="4" a="1"/>
  <c r="K113" i="4" s="1"/>
  <c r="N113" i="4" a="1"/>
  <c r="N113" i="4" s="1"/>
  <c r="B110" i="4" a="1"/>
  <c r="B110" i="4" s="1"/>
  <c r="C110" i="4" a="1"/>
  <c r="C110" i="4" s="1"/>
  <c r="N110" i="4" a="1"/>
  <c r="N110" i="4" s="1"/>
  <c r="J110" i="4" a="1"/>
  <c r="J110" i="4" s="1"/>
  <c r="O110" i="4" a="1"/>
  <c r="O110" i="4" s="1"/>
  <c r="E132" i="4" a="1"/>
  <c r="E132" i="4" s="1"/>
  <c r="K132" i="4" a="1"/>
  <c r="K132" i="4" s="1"/>
  <c r="J130" i="4" a="1"/>
  <c r="J130" i="4" s="1"/>
  <c r="O130" i="4" a="1"/>
  <c r="O130" i="4" s="1"/>
  <c r="B121" i="4" a="1"/>
  <c r="B121" i="4" s="1"/>
  <c r="K121" i="4" a="1"/>
  <c r="K121" i="4" s="1"/>
  <c r="C117" i="4" a="1"/>
  <c r="C117" i="4" s="1"/>
  <c r="J117" i="4" a="1"/>
  <c r="J117" i="4" s="1"/>
  <c r="C105" i="4" a="1"/>
  <c r="C105" i="4" s="1"/>
  <c r="K105" i="4" a="1"/>
  <c r="K105" i="4" s="1"/>
  <c r="O105" i="4" a="1"/>
  <c r="O105" i="4" s="1"/>
  <c r="J105" i="4" a="1"/>
  <c r="J105" i="4" s="1"/>
  <c r="C101" i="4" a="1"/>
  <c r="C101" i="4" s="1"/>
  <c r="K101" i="4" a="1"/>
  <c r="K101" i="4" s="1"/>
  <c r="O101" i="4" a="1"/>
  <c r="O101" i="4" s="1"/>
  <c r="J101" i="4" a="1"/>
  <c r="J101" i="4" s="1"/>
  <c r="J97" i="4" a="1"/>
  <c r="J97" i="4" s="1"/>
  <c r="O97" i="4" a="1"/>
  <c r="O97" i="4" s="1"/>
  <c r="B97" i="4" a="1"/>
  <c r="B97" i="4" s="1"/>
  <c r="C97" i="4" a="1"/>
  <c r="C97" i="4" s="1"/>
  <c r="N97" i="4" a="1"/>
  <c r="N97" i="4" s="1"/>
  <c r="E97" i="4" a="1"/>
  <c r="E97" i="4" s="1"/>
  <c r="B96" i="4" a="1"/>
  <c r="B96" i="4" s="1"/>
  <c r="K96" i="4" a="1"/>
  <c r="K96" i="4" s="1"/>
  <c r="C96" i="4" a="1"/>
  <c r="C96" i="4" s="1"/>
  <c r="J96" i="4" a="1"/>
  <c r="J96" i="4" s="1"/>
  <c r="N96" i="4" a="1"/>
  <c r="N96" i="4" s="1"/>
  <c r="E96" i="4" a="1"/>
  <c r="E96" i="4" s="1"/>
  <c r="O96" i="4" a="1"/>
  <c r="O96" i="4" s="1"/>
  <c r="O112" i="4" a="1"/>
  <c r="O112" i="4" s="1"/>
  <c r="J112" i="4" a="1"/>
  <c r="J112" i="4" s="1"/>
  <c r="O109" i="4" a="1"/>
  <c r="O109" i="4" s="1"/>
  <c r="E109" i="4" a="1"/>
  <c r="E109" i="4" s="1"/>
  <c r="B106" i="4" a="1"/>
  <c r="B106" i="4" s="1"/>
  <c r="E106" i="4" a="1"/>
  <c r="E106" i="4" s="1"/>
  <c r="J106" i="4" a="1"/>
  <c r="J106" i="4" s="1"/>
  <c r="N106" i="4" a="1"/>
  <c r="N106" i="4" s="1"/>
  <c r="B102" i="4" a="1"/>
  <c r="B102" i="4" s="1"/>
  <c r="E102" i="4" a="1"/>
  <c r="E102" i="4" s="1"/>
  <c r="J102" i="4" a="1"/>
  <c r="J102" i="4" s="1"/>
  <c r="N102" i="4" a="1"/>
  <c r="N102" i="4" s="1"/>
  <c r="C99" i="4" a="1"/>
  <c r="C99" i="4" s="1"/>
  <c r="N99" i="4" a="1"/>
  <c r="N99" i="4" s="1"/>
  <c r="K99" i="4" a="1"/>
  <c r="K99" i="4" s="1"/>
  <c r="E99" i="4" a="1"/>
  <c r="E99" i="4" s="1"/>
  <c r="O114" i="4" a="1"/>
  <c r="O114" i="4" s="1"/>
  <c r="N112" i="4" a="1"/>
  <c r="N112" i="4" s="1"/>
  <c r="J109" i="4" a="1"/>
  <c r="J109" i="4" s="1"/>
  <c r="C107" i="4" a="1"/>
  <c r="C107" i="4" s="1"/>
  <c r="K107" i="4" a="1"/>
  <c r="K107" i="4" s="1"/>
  <c r="O107" i="4" a="1"/>
  <c r="O107" i="4" s="1"/>
  <c r="J107" i="4" a="1"/>
  <c r="J107" i="4" s="1"/>
  <c r="C103" i="4" a="1"/>
  <c r="C103" i="4" s="1"/>
  <c r="K103" i="4" a="1"/>
  <c r="K103" i="4" s="1"/>
  <c r="O103" i="4" a="1"/>
  <c r="O103" i="4" s="1"/>
  <c r="J103" i="4" a="1"/>
  <c r="J103" i="4" s="1"/>
  <c r="J99" i="4" a="1"/>
  <c r="J99" i="4" s="1"/>
  <c r="K97" i="4" a="1"/>
  <c r="K97" i="4" s="1"/>
  <c r="C91" i="4" a="1"/>
  <c r="C91" i="4" s="1"/>
  <c r="N91" i="4" a="1"/>
  <c r="N91" i="4" s="1"/>
  <c r="K91" i="4" a="1"/>
  <c r="K91" i="4" s="1"/>
  <c r="O91" i="4" a="1"/>
  <c r="O91" i="4" s="1"/>
  <c r="E91" i="4" a="1"/>
  <c r="E91" i="4" s="1"/>
  <c r="J91" i="4" a="1"/>
  <c r="J91" i="4" s="1"/>
  <c r="N93" i="4" a="1"/>
  <c r="N93" i="4" s="1"/>
  <c r="B89" i="4" a="1"/>
  <c r="B89" i="4" s="1"/>
  <c r="C89" i="4" a="1"/>
  <c r="C89" i="4" s="1"/>
  <c r="J89" i="4" a="1"/>
  <c r="J89" i="4" s="1"/>
  <c r="E89" i="4" a="1"/>
  <c r="E89" i="4" s="1"/>
  <c r="N89" i="4" a="1"/>
  <c r="N89" i="4" s="1"/>
  <c r="B84" i="4" a="1"/>
  <c r="B84" i="4" s="1"/>
  <c r="K84" i="4" a="1"/>
  <c r="K84" i="4" s="1"/>
  <c r="J84" i="4" a="1"/>
  <c r="J84" i="4" s="1"/>
  <c r="O84" i="4" a="1"/>
  <c r="O84" i="4" s="1"/>
  <c r="E84" i="4" a="1"/>
  <c r="E84" i="4" s="1"/>
  <c r="N84" i="4" a="1"/>
  <c r="N84" i="4" s="1"/>
  <c r="C95" i="4" a="1"/>
  <c r="C95" i="4" s="1"/>
  <c r="N95" i="4" a="1"/>
  <c r="N95" i="4" s="1"/>
  <c r="E95" i="4" a="1"/>
  <c r="E95" i="4" s="1"/>
  <c r="K95" i="4" a="1"/>
  <c r="K95" i="4" s="1"/>
  <c r="B93" i="4" a="1"/>
  <c r="B93" i="4" s="1"/>
  <c r="J93" i="4" a="1"/>
  <c r="J93" i="4" s="1"/>
  <c r="O93" i="4" a="1"/>
  <c r="O93" i="4" s="1"/>
  <c r="C83" i="4" a="1"/>
  <c r="C83" i="4" s="1"/>
  <c r="N83" i="4" a="1"/>
  <c r="N83" i="4" s="1"/>
  <c r="E83" i="4" a="1"/>
  <c r="E83" i="4" s="1"/>
  <c r="B83" i="4" a="1"/>
  <c r="B83" i="4" s="1"/>
  <c r="J83" i="4" a="1"/>
  <c r="J83" i="4" s="1"/>
  <c r="B81" i="4" a="1"/>
  <c r="B81" i="4" s="1"/>
  <c r="C81" i="4" a="1"/>
  <c r="C81" i="4" s="1"/>
  <c r="N81" i="4" a="1"/>
  <c r="N81" i="4" s="1"/>
  <c r="J81" i="4" a="1"/>
  <c r="J81" i="4" s="1"/>
  <c r="O81" i="4" a="1"/>
  <c r="O81" i="4" s="1"/>
  <c r="B76" i="4" a="1"/>
  <c r="B76" i="4" s="1"/>
  <c r="K76" i="4" a="1"/>
  <c r="K76" i="4" s="1"/>
  <c r="N76" i="4" a="1"/>
  <c r="N76" i="4" s="1"/>
  <c r="C76" i="4" a="1"/>
  <c r="C76" i="4" s="1"/>
  <c r="E76" i="4" a="1"/>
  <c r="E76" i="4" s="1"/>
  <c r="O76" i="4" a="1"/>
  <c r="O76" i="4" s="1"/>
  <c r="J76" i="4" a="1"/>
  <c r="J76" i="4" s="1"/>
  <c r="N94" i="4" a="1"/>
  <c r="N94" i="4" s="1"/>
  <c r="E87" i="4" a="1"/>
  <c r="E87" i="4" s="1"/>
  <c r="K87" i="4" a="1"/>
  <c r="K87" i="4" s="1"/>
  <c r="J85" i="4" a="1"/>
  <c r="J85" i="4" s="1"/>
  <c r="O85" i="4" a="1"/>
  <c r="O85" i="4" s="1"/>
  <c r="O79" i="4" a="1"/>
  <c r="O79" i="4" s="1"/>
  <c r="K78" i="4" a="1"/>
  <c r="K78" i="4" s="1"/>
  <c r="J77" i="4" a="1"/>
  <c r="J77" i="4" s="1"/>
  <c r="O77" i="4" a="1"/>
  <c r="O77" i="4" s="1"/>
  <c r="E77" i="4" a="1"/>
  <c r="E77" i="4" s="1"/>
  <c r="K77" i="4" a="1"/>
  <c r="K77" i="4" s="1"/>
  <c r="N79" i="4" a="1"/>
  <c r="N79" i="4" s="1"/>
  <c r="N78" i="4" a="1"/>
  <c r="N78" i="4" s="1"/>
  <c r="C78" i="4" a="1"/>
  <c r="C78" i="4" s="1"/>
  <c r="J78" i="4" a="1"/>
  <c r="J78" i="4" s="1"/>
  <c r="B92" i="4" a="1"/>
  <c r="B92" i="4" s="1"/>
  <c r="K92" i="4" a="1"/>
  <c r="K92" i="4" s="1"/>
  <c r="C88" i="4" a="1"/>
  <c r="C88" i="4" s="1"/>
  <c r="J88" i="4" a="1"/>
  <c r="J88" i="4" s="1"/>
  <c r="N86" i="4" a="1"/>
  <c r="N86" i="4" s="1"/>
  <c r="E79" i="4" a="1"/>
  <c r="E79" i="4" s="1"/>
  <c r="K79" i="4" a="1"/>
  <c r="K79" i="4" s="1"/>
  <c r="B79" i="4" a="1"/>
  <c r="B79" i="4" s="1"/>
  <c r="C75" i="4" a="1"/>
  <c r="C75" i="4" s="1"/>
  <c r="N75" i="4" a="1"/>
  <c r="N75" i="4" s="1"/>
  <c r="J75" i="4" a="1"/>
  <c r="J75" i="4" s="1"/>
  <c r="O75" i="4" a="1"/>
  <c r="O75" i="4" s="1"/>
  <c r="J80" i="4" a="1"/>
  <c r="J80" i="4" s="1"/>
  <c r="B74" i="4" a="1"/>
  <c r="B74" i="4" s="1"/>
  <c r="E74" i="4" a="1"/>
  <c r="E74" i="4" s="1"/>
  <c r="J74" i="4" a="1"/>
  <c r="J74" i="4" s="1"/>
  <c r="N74" i="4" a="1"/>
  <c r="N74" i="4" s="1"/>
  <c r="C69" i="4" a="1"/>
  <c r="C69" i="4" s="1"/>
  <c r="K69" i="4" a="1"/>
  <c r="K69" i="4" s="1"/>
  <c r="O69" i="4" a="1"/>
  <c r="O69" i="4" s="1"/>
  <c r="B64" i="4" a="1"/>
  <c r="B64" i="4" s="1"/>
  <c r="J64" i="4" a="1"/>
  <c r="J64" i="4" s="1"/>
  <c r="E64" i="4" a="1"/>
  <c r="E64" i="4" s="1"/>
  <c r="N64" i="4" a="1"/>
  <c r="N64" i="4" s="1"/>
  <c r="B58" i="4" a="1"/>
  <c r="B58" i="4" s="1"/>
  <c r="E58" i="4" a="1"/>
  <c r="E58" i="4" s="1"/>
  <c r="J58" i="4" a="1"/>
  <c r="J58" i="4" s="1"/>
  <c r="N58" i="4" a="1"/>
  <c r="N58" i="4" s="1"/>
  <c r="O72" i="4" a="1"/>
  <c r="O72" i="4" s="1"/>
  <c r="C71" i="4" a="1"/>
  <c r="C71" i="4" s="1"/>
  <c r="K71" i="4" a="1"/>
  <c r="K71" i="4" s="1"/>
  <c r="O71" i="4" a="1"/>
  <c r="O71" i="4" s="1"/>
  <c r="N69" i="4" a="1"/>
  <c r="N69" i="4" s="1"/>
  <c r="E69" i="4" a="1"/>
  <c r="E69" i="4" s="1"/>
  <c r="E66" i="4" a="1"/>
  <c r="E66" i="4" s="1"/>
  <c r="J66" i="4" a="1"/>
  <c r="J66" i="4" s="1"/>
  <c r="B66" i="4" a="1"/>
  <c r="B66" i="4" s="1"/>
  <c r="N66" i="4" a="1"/>
  <c r="N66" i="4" s="1"/>
  <c r="J65" i="4" a="1"/>
  <c r="J65" i="4" s="1"/>
  <c r="C63" i="4" a="1"/>
  <c r="C63" i="4" s="1"/>
  <c r="K63" i="4" a="1"/>
  <c r="K63" i="4" s="1"/>
  <c r="O63" i="4" a="1"/>
  <c r="O63" i="4" s="1"/>
  <c r="B60" i="4" a="1"/>
  <c r="B60" i="4" s="1"/>
  <c r="E60" i="4" a="1"/>
  <c r="E60" i="4" s="1"/>
  <c r="J60" i="4" a="1"/>
  <c r="J60" i="4" s="1"/>
  <c r="N60" i="4" a="1"/>
  <c r="N60" i="4" s="1"/>
  <c r="K58" i="4" a="1"/>
  <c r="K58" i="4" s="1"/>
  <c r="B72" i="4" a="1"/>
  <c r="B72" i="4" s="1"/>
  <c r="J72" i="4" a="1"/>
  <c r="J72" i="4" s="1"/>
  <c r="E72" i="4" a="1"/>
  <c r="E72" i="4" s="1"/>
  <c r="N72" i="4" a="1"/>
  <c r="N72" i="4" s="1"/>
  <c r="K72" i="4" a="1"/>
  <c r="K72" i="4" s="1"/>
  <c r="N71" i="4" a="1"/>
  <c r="N71" i="4" s="1"/>
  <c r="O68" i="4" a="1"/>
  <c r="O68" i="4" s="1"/>
  <c r="E63" i="4" a="1"/>
  <c r="E63" i="4" s="1"/>
  <c r="C52" i="4" a="1"/>
  <c r="C52" i="4" s="1"/>
  <c r="K52" i="4" a="1"/>
  <c r="K52" i="4" s="1"/>
  <c r="E52" i="4" a="1"/>
  <c r="E52" i="4" s="1"/>
  <c r="N52" i="4" a="1"/>
  <c r="N52" i="4" s="1"/>
  <c r="B52" i="4" a="1"/>
  <c r="B52" i="4" s="1"/>
  <c r="J52" i="4" a="1"/>
  <c r="J52" i="4" s="1"/>
  <c r="C48" i="4" a="1"/>
  <c r="C48" i="4" s="1"/>
  <c r="K48" i="4" a="1"/>
  <c r="K48" i="4" s="1"/>
  <c r="E48" i="4" a="1"/>
  <c r="E48" i="4" s="1"/>
  <c r="N48" i="4" a="1"/>
  <c r="N48" i="4" s="1"/>
  <c r="B48" i="4" a="1"/>
  <c r="B48" i="4" s="1"/>
  <c r="J48" i="4" a="1"/>
  <c r="J48" i="4" s="1"/>
  <c r="C73" i="4" a="1"/>
  <c r="C73" i="4" s="1"/>
  <c r="K73" i="4" a="1"/>
  <c r="K73" i="4" s="1"/>
  <c r="O73" i="4" a="1"/>
  <c r="O73" i="4" s="1"/>
  <c r="C72" i="4" a="1"/>
  <c r="C72" i="4" s="1"/>
  <c r="E71" i="4" a="1"/>
  <c r="E71" i="4" s="1"/>
  <c r="B68" i="4" a="1"/>
  <c r="B68" i="4" s="1"/>
  <c r="J68" i="4" a="1"/>
  <c r="J68" i="4" s="1"/>
  <c r="E68" i="4" a="1"/>
  <c r="E68" i="4" s="1"/>
  <c r="N68" i="4" a="1"/>
  <c r="N68" i="4" s="1"/>
  <c r="O65" i="4" a="1"/>
  <c r="O65" i="4" s="1"/>
  <c r="C65" i="4" a="1"/>
  <c r="C65" i="4" s="1"/>
  <c r="K65" i="4" a="1"/>
  <c r="K65" i="4" s="1"/>
  <c r="K64" i="4" a="1"/>
  <c r="K64" i="4" s="1"/>
  <c r="C64" i="4" a="1"/>
  <c r="C64" i="4" s="1"/>
  <c r="N73" i="4" a="1"/>
  <c r="N73" i="4" s="1"/>
  <c r="E73" i="4" a="1"/>
  <c r="E73" i="4" s="1"/>
  <c r="B70" i="4" a="1"/>
  <c r="B70" i="4" s="1"/>
  <c r="N70" i="4" a="1"/>
  <c r="N70" i="4" s="1"/>
  <c r="E70" i="4" a="1"/>
  <c r="E70" i="4" s="1"/>
  <c r="J70" i="4" a="1"/>
  <c r="J70" i="4" s="1"/>
  <c r="J69" i="4" a="1"/>
  <c r="J69" i="4" s="1"/>
  <c r="B69" i="4" a="1"/>
  <c r="B69" i="4" s="1"/>
  <c r="C67" i="4" a="1"/>
  <c r="C67" i="4" s="1"/>
  <c r="K67" i="4" a="1"/>
  <c r="K67" i="4" s="1"/>
  <c r="O67" i="4" a="1"/>
  <c r="O67" i="4" s="1"/>
  <c r="K66" i="4" a="1"/>
  <c r="K66" i="4" s="1"/>
  <c r="C66" i="4" a="1"/>
  <c r="C66" i="4" s="1"/>
  <c r="N65" i="4" a="1"/>
  <c r="N65" i="4" s="1"/>
  <c r="E65" i="4" a="1"/>
  <c r="E65" i="4" s="1"/>
  <c r="B62" i="4" a="1"/>
  <c r="B62" i="4" s="1"/>
  <c r="E62" i="4" a="1"/>
  <c r="E62" i="4" s="1"/>
  <c r="J62" i="4" a="1"/>
  <c r="J62" i="4" s="1"/>
  <c r="N62" i="4" a="1"/>
  <c r="N62" i="4" s="1"/>
  <c r="C58" i="4" a="1"/>
  <c r="C58" i="4" s="1"/>
  <c r="B56" i="4" a="1"/>
  <c r="B56" i="4" s="1"/>
  <c r="E56" i="4" a="1"/>
  <c r="E56" i="4" s="1"/>
  <c r="J56" i="4" a="1"/>
  <c r="J56" i="4" s="1"/>
  <c r="N56" i="4" a="1"/>
  <c r="N56" i="4" s="1"/>
  <c r="O59" i="4" a="1"/>
  <c r="O59" i="4" s="1"/>
  <c r="K51" i="4" a="1"/>
  <c r="K51" i="4" s="1"/>
  <c r="C51" i="4" a="1"/>
  <c r="C51" i="4" s="1"/>
  <c r="N50" i="4" a="1"/>
  <c r="N50" i="4" s="1"/>
  <c r="K47" i="4" a="1"/>
  <c r="K47" i="4" s="1"/>
  <c r="C47" i="4" a="1"/>
  <c r="C47" i="4" s="1"/>
  <c r="N46" i="4" a="1"/>
  <c r="N46" i="4" s="1"/>
  <c r="E30" i="4" a="1"/>
  <c r="E30" i="4" s="1"/>
  <c r="N30" i="4" a="1"/>
  <c r="N30" i="4" s="1"/>
  <c r="B30" i="4" a="1"/>
  <c r="B30" i="4" s="1"/>
  <c r="K30" i="4" a="1"/>
  <c r="K30" i="4" s="1"/>
  <c r="C46" i="4" a="1"/>
  <c r="C46" i="4" s="1"/>
  <c r="B46" i="4" a="1"/>
  <c r="B46" i="4" s="1"/>
  <c r="B45" i="4" a="1"/>
  <c r="B45" i="4" s="1"/>
  <c r="E45" i="4" a="1"/>
  <c r="E45" i="4" s="1"/>
  <c r="J45" i="4" a="1"/>
  <c r="J45" i="4" s="1"/>
  <c r="N45" i="4" a="1"/>
  <c r="N45" i="4" s="1"/>
  <c r="O45" i="4" a="1"/>
  <c r="O45" i="4" s="1"/>
  <c r="C44" i="4" a="1"/>
  <c r="C44" i="4" s="1"/>
  <c r="K44" i="4" a="1"/>
  <c r="K44" i="4" s="1"/>
  <c r="O44" i="4" a="1"/>
  <c r="O44" i="4" s="1"/>
  <c r="B44" i="4" a="1"/>
  <c r="B44" i="4" s="1"/>
  <c r="J44" i="4" a="1"/>
  <c r="J44" i="4" s="1"/>
  <c r="B43" i="4" a="1"/>
  <c r="B43" i="4" s="1"/>
  <c r="E43" i="4" a="1"/>
  <c r="E43" i="4" s="1"/>
  <c r="J43" i="4" a="1"/>
  <c r="J43" i="4" s="1"/>
  <c r="N43" i="4" a="1"/>
  <c r="N43" i="4" s="1"/>
  <c r="O43" i="4" a="1"/>
  <c r="O43" i="4" s="1"/>
  <c r="C42" i="4" a="1"/>
  <c r="C42" i="4" s="1"/>
  <c r="K42" i="4" a="1"/>
  <c r="K42" i="4" s="1"/>
  <c r="O42" i="4" a="1"/>
  <c r="O42" i="4" s="1"/>
  <c r="B42" i="4" a="1"/>
  <c r="B42" i="4" s="1"/>
  <c r="J42" i="4" a="1"/>
  <c r="J42" i="4" s="1"/>
  <c r="B41" i="4" a="1"/>
  <c r="B41" i="4" s="1"/>
  <c r="E41" i="4" a="1"/>
  <c r="E41" i="4" s="1"/>
  <c r="J41" i="4" a="1"/>
  <c r="J41" i="4" s="1"/>
  <c r="N41" i="4" a="1"/>
  <c r="N41" i="4" s="1"/>
  <c r="O41" i="4" a="1"/>
  <c r="O41" i="4" s="1"/>
  <c r="C40" i="4" a="1"/>
  <c r="C40" i="4" s="1"/>
  <c r="K40" i="4" a="1"/>
  <c r="K40" i="4" s="1"/>
  <c r="O40" i="4" a="1"/>
  <c r="O40" i="4" s="1"/>
  <c r="B40" i="4" a="1"/>
  <c r="B40" i="4" s="1"/>
  <c r="J40" i="4" a="1"/>
  <c r="J40" i="4" s="1"/>
  <c r="B39" i="4" a="1"/>
  <c r="B39" i="4" s="1"/>
  <c r="E39" i="4" a="1"/>
  <c r="E39" i="4" s="1"/>
  <c r="J39" i="4" a="1"/>
  <c r="J39" i="4" s="1"/>
  <c r="N39" i="4" a="1"/>
  <c r="N39" i="4" s="1"/>
  <c r="O39" i="4" a="1"/>
  <c r="O39" i="4" s="1"/>
  <c r="C38" i="4" a="1"/>
  <c r="C38" i="4" s="1"/>
  <c r="K38" i="4" a="1"/>
  <c r="K38" i="4" s="1"/>
  <c r="O38" i="4" a="1"/>
  <c r="O38" i="4" s="1"/>
  <c r="B38" i="4" a="1"/>
  <c r="B38" i="4" s="1"/>
  <c r="J38" i="4" a="1"/>
  <c r="J38" i="4" s="1"/>
  <c r="B37" i="4" a="1"/>
  <c r="B37" i="4" s="1"/>
  <c r="E37" i="4" a="1"/>
  <c r="E37" i="4" s="1"/>
  <c r="J37" i="4" a="1"/>
  <c r="J37" i="4" s="1"/>
  <c r="N37" i="4" a="1"/>
  <c r="N37" i="4" s="1"/>
  <c r="O37" i="4" a="1"/>
  <c r="O37" i="4" s="1"/>
  <c r="C36" i="4" a="1"/>
  <c r="C36" i="4" s="1"/>
  <c r="K36" i="4" a="1"/>
  <c r="K36" i="4" s="1"/>
  <c r="O36" i="4" a="1"/>
  <c r="O36" i="4" s="1"/>
  <c r="B36" i="4" a="1"/>
  <c r="B36" i="4" s="1"/>
  <c r="J36" i="4" a="1"/>
  <c r="J36" i="4" s="1"/>
  <c r="B35" i="4" a="1"/>
  <c r="B35" i="4" s="1"/>
  <c r="E35" i="4" a="1"/>
  <c r="E35" i="4" s="1"/>
  <c r="J35" i="4" a="1"/>
  <c r="J35" i="4" s="1"/>
  <c r="N35" i="4" a="1"/>
  <c r="N35" i="4" s="1"/>
  <c r="O35" i="4" a="1"/>
  <c r="O35" i="4" s="1"/>
  <c r="C34" i="4" a="1"/>
  <c r="C34" i="4" s="1"/>
  <c r="K34" i="4" a="1"/>
  <c r="K34" i="4" s="1"/>
  <c r="O34" i="4" a="1"/>
  <c r="O34" i="4" s="1"/>
  <c r="B34" i="4" a="1"/>
  <c r="B34" i="4" s="1"/>
  <c r="J34" i="4" a="1"/>
  <c r="J34" i="4" s="1"/>
  <c r="B33" i="4" a="1"/>
  <c r="B33" i="4" s="1"/>
  <c r="E33" i="4" a="1"/>
  <c r="E33" i="4" s="1"/>
  <c r="J33" i="4" a="1"/>
  <c r="J33" i="4" s="1"/>
  <c r="N33" i="4" a="1"/>
  <c r="N33" i="4" s="1"/>
  <c r="O33" i="4" a="1"/>
  <c r="O33" i="4" s="1"/>
  <c r="C32" i="4" a="1"/>
  <c r="C32" i="4" s="1"/>
  <c r="K32" i="4" a="1"/>
  <c r="K32" i="4" s="1"/>
  <c r="O32" i="4" a="1"/>
  <c r="O32" i="4" s="1"/>
  <c r="B32" i="4" a="1"/>
  <c r="B32" i="4" s="1"/>
  <c r="J32" i="4" a="1"/>
  <c r="J32" i="4" s="1"/>
  <c r="O30" i="4" a="1"/>
  <c r="O30" i="4" s="1"/>
  <c r="O61" i="4" a="1"/>
  <c r="O61" i="4" s="1"/>
  <c r="K61" i="4" a="1"/>
  <c r="K61" i="4" s="1"/>
  <c r="K59" i="4" a="1"/>
  <c r="K59" i="4" s="1"/>
  <c r="O57" i="4" a="1"/>
  <c r="O57" i="4" s="1"/>
  <c r="K57" i="4" a="1"/>
  <c r="K57" i="4" s="1"/>
  <c r="O55" i="4" a="1"/>
  <c r="O55" i="4" s="1"/>
  <c r="K55" i="4" a="1"/>
  <c r="K55" i="4" s="1"/>
  <c r="N51" i="4" a="1"/>
  <c r="N51" i="4" s="1"/>
  <c r="N47" i="4" a="1"/>
  <c r="N47" i="4" s="1"/>
  <c r="O46" i="4" a="1"/>
  <c r="O46" i="4" s="1"/>
  <c r="J30" i="4" a="1"/>
  <c r="J30" i="4" s="1"/>
  <c r="B24" i="4" a="1"/>
  <c r="B24" i="4" s="1"/>
  <c r="J24" i="4" a="1"/>
  <c r="J24" i="4" s="1"/>
  <c r="E24" i="4" a="1"/>
  <c r="E24" i="4" s="1"/>
  <c r="N24" i="4" a="1"/>
  <c r="N24" i="4" s="1"/>
  <c r="E22" i="4" a="1"/>
  <c r="E22" i="4" s="1"/>
  <c r="N22" i="4" a="1"/>
  <c r="N22" i="4" s="1"/>
  <c r="B22" i="4" a="1"/>
  <c r="B22" i="4" s="1"/>
  <c r="J22" i="4" a="1"/>
  <c r="J22" i="4" s="1"/>
  <c r="E18" i="4" a="1"/>
  <c r="E18" i="4" s="1"/>
  <c r="N18" i="4" a="1"/>
  <c r="N18" i="4" s="1"/>
  <c r="B18" i="4" a="1"/>
  <c r="B18" i="4" s="1"/>
  <c r="J18" i="4" a="1"/>
  <c r="J18" i="4" s="1"/>
  <c r="C18" i="4" a="1"/>
  <c r="C18" i="4" s="1"/>
  <c r="K18" i="4" a="1"/>
  <c r="K18" i="4" s="1"/>
  <c r="C31" i="4" a="1"/>
  <c r="C31" i="4" s="1"/>
  <c r="K31" i="4" a="1"/>
  <c r="K31" i="4" s="1"/>
  <c r="K24" i="4" a="1"/>
  <c r="K24" i="4" s="1"/>
  <c r="K22" i="4" a="1"/>
  <c r="K22" i="4" s="1"/>
  <c r="B28" i="4" a="1"/>
  <c r="B28" i="4" s="1"/>
  <c r="J28" i="4" a="1"/>
  <c r="J28" i="4" s="1"/>
  <c r="E28" i="4" a="1"/>
  <c r="E28" i="4" s="1"/>
  <c r="N28" i="4" a="1"/>
  <c r="N28" i="4" s="1"/>
  <c r="E26" i="4" a="1"/>
  <c r="E26" i="4" s="1"/>
  <c r="N26" i="4" a="1"/>
  <c r="N26" i="4" s="1"/>
  <c r="B26" i="4" a="1"/>
  <c r="B26" i="4" s="1"/>
  <c r="J26" i="4" a="1"/>
  <c r="J26" i="4" s="1"/>
  <c r="B20" i="4" a="1"/>
  <c r="B20" i="4" s="1"/>
  <c r="J20" i="4" a="1"/>
  <c r="J20" i="4" s="1"/>
  <c r="E20" i="4" a="1"/>
  <c r="E20" i="4" s="1"/>
  <c r="N20" i="4" a="1"/>
  <c r="N20" i="4" s="1"/>
  <c r="O18" i="4" a="1"/>
  <c r="O18" i="4" s="1"/>
  <c r="O31" i="4" a="1"/>
  <c r="O31" i="4" s="1"/>
  <c r="E31" i="4" a="1"/>
  <c r="E31" i="4" s="1"/>
  <c r="K28" i="4" a="1"/>
  <c r="K28" i="4" s="1"/>
  <c r="K26" i="4" a="1"/>
  <c r="K26" i="4" s="1"/>
  <c r="C24" i="4" a="1"/>
  <c r="C24" i="4" s="1"/>
  <c r="C22" i="4" a="1"/>
  <c r="C22" i="4" s="1"/>
  <c r="K20" i="4" a="1"/>
  <c r="K20" i="4" s="1"/>
  <c r="N16" i="4" a="1"/>
  <c r="N16" i="4" s="1"/>
  <c r="E16" i="4" a="1"/>
  <c r="E16" i="4" s="1"/>
  <c r="J14" i="4" a="1"/>
  <c r="J14" i="4" s="1"/>
  <c r="B14" i="4" a="1"/>
  <c r="B14" i="4" s="1"/>
  <c r="K27" i="4" a="1"/>
  <c r="K27" i="4" s="1"/>
  <c r="K23" i="4" a="1"/>
  <c r="K23" i="4" s="1"/>
  <c r="K19" i="4" a="1"/>
  <c r="K19" i="4" s="1"/>
  <c r="J16" i="4" a="1"/>
  <c r="J16" i="4" s="1"/>
  <c r="K15" i="4" a="1"/>
  <c r="K15" i="4" s="1"/>
  <c r="N14" i="4" a="1"/>
  <c r="N14" i="4" s="1"/>
  <c r="B13" i="4" a="1"/>
  <c r="B13" i="4" s="1"/>
  <c r="E13" i="4" a="1"/>
  <c r="E13" i="4" s="1"/>
  <c r="J13" i="4" a="1"/>
  <c r="J13" i="4" s="1"/>
  <c r="N13" i="4" a="1"/>
  <c r="N13" i="4" s="1"/>
  <c r="C7" i="4" a="1"/>
  <c r="C7" i="4" s="1"/>
  <c r="K7" i="4" a="1"/>
  <c r="K7" i="4" s="1"/>
  <c r="O7" i="4" a="1"/>
  <c r="O7" i="4" s="1"/>
  <c r="B7" i="4" a="1"/>
  <c r="B7" i="4" s="1"/>
  <c r="E7" i="4" a="1"/>
  <c r="E7" i="4" s="1"/>
  <c r="J7" i="4" a="1"/>
  <c r="J7" i="4" s="1"/>
  <c r="N7" i="4" a="1"/>
  <c r="N7" i="4" s="1"/>
  <c r="C9" i="4" a="1"/>
  <c r="C9" i="4" s="1"/>
  <c r="K9" i="4" a="1"/>
  <c r="K9" i="4" s="1"/>
  <c r="O9" i="4" a="1"/>
  <c r="O9" i="4" s="1"/>
  <c r="B9" i="4" a="1"/>
  <c r="B9" i="4" s="1"/>
  <c r="E9" i="4" a="1"/>
  <c r="E9" i="4" s="1"/>
  <c r="J9" i="4" a="1"/>
  <c r="J9" i="4" s="1"/>
  <c r="N9" i="4" a="1"/>
  <c r="N9" i="4" s="1"/>
  <c r="C5" i="4" a="1"/>
  <c r="C5" i="4" s="1"/>
  <c r="K5" i="4" a="1"/>
  <c r="K5" i="4" s="1"/>
  <c r="O5" i="4" a="1"/>
  <c r="O5" i="4" s="1"/>
  <c r="B5" i="4" a="1"/>
  <c r="B5" i="4" s="1"/>
  <c r="E5" i="4" a="1"/>
  <c r="E5" i="4" s="1"/>
  <c r="J5" i="4" a="1"/>
  <c r="J5" i="4" s="1"/>
  <c r="N5" i="4" a="1"/>
  <c r="N5" i="4" s="1"/>
  <c r="C11" i="4" a="1"/>
  <c r="C11" i="4" s="1"/>
  <c r="K11" i="4" a="1"/>
  <c r="K11" i="4" s="1"/>
  <c r="O11" i="4" a="1"/>
  <c r="O11" i="4" s="1"/>
  <c r="B11" i="4" a="1"/>
  <c r="B11" i="4" s="1"/>
  <c r="E11" i="4" a="1"/>
  <c r="E11" i="4" s="1"/>
  <c r="J11" i="4" a="1"/>
  <c r="J11" i="4" s="1"/>
  <c r="N11" i="4" a="1"/>
  <c r="N11" i="4" s="1"/>
  <c r="C3" i="4" a="1"/>
  <c r="C3" i="4" s="1"/>
  <c r="K3" i="4" a="1"/>
  <c r="K3" i="4" s="1"/>
  <c r="O3" i="4" a="1"/>
  <c r="O3" i="4" s="1"/>
  <c r="B3" i="4" a="1"/>
  <c r="B3" i="4" s="1"/>
  <c r="E3" i="4" a="1"/>
  <c r="E3" i="4" s="1"/>
  <c r="J3" i="4" a="1"/>
  <c r="J3" i="4" s="1"/>
  <c r="N3" i="4" a="1"/>
  <c r="N3" i="4" s="1"/>
  <c r="O12" i="4" a="1"/>
  <c r="O12" i="4" s="1"/>
  <c r="K12" i="4" a="1"/>
  <c r="K12" i="4" s="1"/>
  <c r="C12" i="4" a="1"/>
  <c r="C12" i="4" s="1"/>
  <c r="O10" i="4" a="1"/>
  <c r="O10" i="4" s="1"/>
  <c r="K10" i="4" a="1"/>
  <c r="K10" i="4" s="1"/>
  <c r="C10" i="4" a="1"/>
  <c r="C10" i="4" s="1"/>
  <c r="O8" i="4" a="1"/>
  <c r="O8" i="4" s="1"/>
  <c r="K8" i="4" a="1"/>
  <c r="K8" i="4" s="1"/>
  <c r="C8" i="4" a="1"/>
  <c r="C8" i="4" s="1"/>
  <c r="O6" i="4" a="1"/>
  <c r="O6" i="4" s="1"/>
  <c r="K6" i="4" a="1"/>
  <c r="K6" i="4" s="1"/>
  <c r="C6" i="4" a="1"/>
  <c r="C6" i="4" s="1"/>
  <c r="O4" i="4" a="1"/>
  <c r="O4" i="4" s="1"/>
  <c r="K4" i="4" a="1"/>
  <c r="K4" i="4" s="1"/>
  <c r="C4" i="4" a="1"/>
  <c r="C4" i="4" s="1"/>
  <c r="N12" i="4" a="1"/>
  <c r="N12" i="4" s="1"/>
  <c r="J12" i="4" a="1"/>
  <c r="J12" i="4" s="1"/>
  <c r="E12" i="4" a="1"/>
  <c r="E12" i="4" s="1"/>
  <c r="N10" i="4" a="1"/>
  <c r="N10" i="4" s="1"/>
  <c r="J10" i="4" a="1"/>
  <c r="J10" i="4" s="1"/>
  <c r="E10" i="4" a="1"/>
  <c r="E10" i="4" s="1"/>
  <c r="N8" i="4" a="1"/>
  <c r="N8" i="4" s="1"/>
  <c r="J8" i="4" a="1"/>
  <c r="J8" i="4" s="1"/>
  <c r="E8" i="4" a="1"/>
  <c r="E8" i="4" s="1"/>
  <c r="N6" i="4" a="1"/>
  <c r="N6" i="4" s="1"/>
  <c r="J6" i="4" a="1"/>
  <c r="J6" i="4" s="1"/>
  <c r="E6" i="4" a="1"/>
  <c r="E6" i="4" s="1"/>
  <c r="N4" i="4" a="1"/>
  <c r="N4" i="4" s="1"/>
  <c r="J4" i="4" a="1"/>
  <c r="J4" i="4" s="1"/>
  <c r="E4" i="4" a="1"/>
  <c r="E4" i="4" s="1"/>
  <c r="O2" i="4" a="1"/>
  <c r="O2" i="4" s="1"/>
  <c r="E2" i="4" a="1"/>
  <c r="E2" i="4" s="1"/>
  <c r="B192" i="3" a="1"/>
  <c r="B192" i="3" s="1"/>
  <c r="E166" i="3" a="1"/>
  <c r="E166" i="3" s="1"/>
  <c r="B166" i="3" a="1"/>
  <c r="B166" i="3" s="1"/>
  <c r="E194" i="3" a="1"/>
  <c r="E194" i="3" s="1"/>
  <c r="O157" i="3" a="1"/>
  <c r="O157" i="3" s="1"/>
  <c r="C157" i="3" a="1"/>
  <c r="C157" i="3" s="1"/>
  <c r="K157" i="3" a="1"/>
  <c r="K157" i="3" s="1"/>
  <c r="J34" i="3" a="1"/>
  <c r="J34" i="3" s="1"/>
  <c r="B34" i="3" a="1"/>
  <c r="B34" i="3" s="1"/>
  <c r="J101" i="3" a="1"/>
  <c r="J101" i="3" s="1"/>
  <c r="B101" i="3" a="1"/>
  <c r="B101" i="3" s="1"/>
  <c r="C23" i="3" a="1"/>
  <c r="C23" i="3" s="1"/>
  <c r="E23" i="3" a="1"/>
  <c r="E23" i="3" s="1"/>
  <c r="B196" i="3" a="1"/>
  <c r="B196" i="3" s="1"/>
  <c r="B158" i="3" a="1"/>
  <c r="B158" i="3" s="1"/>
  <c r="E158" i="3" a="1"/>
  <c r="E158" i="3" s="1"/>
  <c r="C148" i="3" a="1"/>
  <c r="C148" i="3" s="1"/>
  <c r="B148" i="3" a="1"/>
  <c r="B148" i="3" s="1"/>
  <c r="F148" i="3" a="1"/>
  <c r="F148" i="3" s="1"/>
  <c r="B103" i="3" a="1"/>
  <c r="B103" i="3" s="1"/>
  <c r="E103" i="3" a="1"/>
  <c r="E103" i="3" s="1"/>
  <c r="J103" i="3" a="1"/>
  <c r="J103" i="3" s="1"/>
  <c r="B78" i="3" a="1"/>
  <c r="B78" i="3" s="1"/>
  <c r="F78" i="3" a="1"/>
  <c r="F78" i="3" s="1"/>
  <c r="B72" i="3" a="1"/>
  <c r="B72" i="3" s="1"/>
  <c r="E72" i="3" a="1"/>
  <c r="E72" i="3" s="1"/>
  <c r="E44" i="3" a="1"/>
  <c r="E44" i="3" s="1"/>
  <c r="B44" i="3" a="1"/>
  <c r="B44" i="3" s="1"/>
  <c r="K33" i="3" a="1"/>
  <c r="K33" i="3" s="1"/>
  <c r="C33" i="3" a="1"/>
  <c r="C33" i="3" s="1"/>
  <c r="C25" i="3" a="1"/>
  <c r="C25" i="3" s="1"/>
  <c r="B25" i="3" a="1"/>
  <c r="B25" i="3" s="1"/>
  <c r="F25" i="3" a="1"/>
  <c r="F25" i="3" s="1"/>
  <c r="F23" i="3" a="1"/>
  <c r="F23" i="3" s="1"/>
  <c r="C19" i="3" a="1"/>
  <c r="C19" i="3" s="1"/>
  <c r="K19" i="3" a="1"/>
  <c r="K19" i="3" s="1"/>
  <c r="B11" i="3" a="1"/>
  <c r="B11" i="3" s="1"/>
  <c r="B140" i="3" a="1"/>
  <c r="B140" i="3" s="1"/>
  <c r="F140" i="3" a="1"/>
  <c r="F140" i="3" s="1"/>
  <c r="O134" i="3" a="1"/>
  <c r="O134" i="3" s="1"/>
  <c r="F134" i="3" a="1"/>
  <c r="F134" i="3" s="1"/>
  <c r="J134" i="3" a="1"/>
  <c r="J134" i="3" s="1"/>
  <c r="B68" i="3" a="1"/>
  <c r="B68" i="3" s="1"/>
  <c r="C68" i="3" a="1"/>
  <c r="C68" i="3" s="1"/>
  <c r="J68" i="3" a="1"/>
  <c r="J68" i="3" s="1"/>
  <c r="K41" i="3" a="1"/>
  <c r="K41" i="3" s="1"/>
  <c r="C31" i="3" a="1"/>
  <c r="C31" i="3" s="1"/>
  <c r="C22" i="3" a="1"/>
  <c r="C22" i="3" s="1"/>
  <c r="J22" i="3" a="1"/>
  <c r="J22" i="3" s="1"/>
  <c r="F19" i="3" a="1"/>
  <c r="F19" i="3" s="1"/>
  <c r="B209" i="3" a="1"/>
  <c r="B209" i="3" s="1"/>
  <c r="J209" i="3" a="1"/>
  <c r="J209" i="3" s="1"/>
  <c r="O148" i="3" a="1"/>
  <c r="O148" i="3" s="1"/>
  <c r="F132" i="3" a="1"/>
  <c r="F132" i="3" s="1"/>
  <c r="B132" i="3" a="1"/>
  <c r="B132" i="3" s="1"/>
  <c r="O132" i="3" a="1"/>
  <c r="O132" i="3" s="1"/>
  <c r="C132" i="3" a="1"/>
  <c r="C132" i="3" s="1"/>
  <c r="C124" i="3" a="1"/>
  <c r="C124" i="3" s="1"/>
  <c r="K124" i="3" a="1"/>
  <c r="K124" i="3" s="1"/>
  <c r="C79" i="3" a="1"/>
  <c r="C79" i="3" s="1"/>
  <c r="K79" i="3" a="1"/>
  <c r="K79" i="3" s="1"/>
  <c r="K72" i="3" a="1"/>
  <c r="K72" i="3" s="1"/>
  <c r="E46" i="3" a="1"/>
  <c r="E46" i="3" s="1"/>
  <c r="B46" i="3" a="1"/>
  <c r="B46" i="3" s="1"/>
  <c r="K23" i="3" a="1"/>
  <c r="K23" i="3" s="1"/>
  <c r="E170" i="3" a="1"/>
  <c r="E170" i="3" s="1"/>
  <c r="B170" i="3" a="1"/>
  <c r="B170" i="3" s="1"/>
  <c r="J28" i="3" a="1"/>
  <c r="J28" i="3" s="1"/>
  <c r="B28" i="3" a="1"/>
  <c r="B28" i="3" s="1"/>
  <c r="C27" i="3" a="1"/>
  <c r="C27" i="3" s="1"/>
  <c r="J27" i="3" a="1"/>
  <c r="J27" i="3" s="1"/>
  <c r="B8" i="3" a="1"/>
  <c r="B8" i="3" s="1"/>
  <c r="F8" i="3" a="1"/>
  <c r="F8" i="3" s="1"/>
  <c r="E162" i="3" a="1"/>
  <c r="E162" i="3" s="1"/>
  <c r="J127" i="3" a="1"/>
  <c r="J127" i="3" s="1"/>
  <c r="E127" i="3" a="1"/>
  <c r="E127" i="3" s="1"/>
  <c r="C80" i="3" a="1"/>
  <c r="C80" i="3" s="1"/>
  <c r="J80" i="3" a="1"/>
  <c r="J80" i="3" s="1"/>
  <c r="E64" i="3" a="1"/>
  <c r="E64" i="3" s="1"/>
  <c r="B64" i="3" a="1"/>
  <c r="B64" i="3" s="1"/>
  <c r="C64" i="3" a="1"/>
  <c r="C64" i="3" s="1"/>
  <c r="E38" i="3" a="1"/>
  <c r="E38" i="3" s="1"/>
  <c r="C35" i="3" a="1"/>
  <c r="C35" i="3" s="1"/>
  <c r="J32" i="3" a="1"/>
  <c r="J32" i="3" s="1"/>
  <c r="C29" i="3" a="1"/>
  <c r="C29" i="3" s="1"/>
  <c r="F28" i="3" a="1"/>
  <c r="F28" i="3" s="1"/>
  <c r="O27" i="3" a="1"/>
  <c r="O27" i="3" s="1"/>
  <c r="E25" i="3" a="1"/>
  <c r="E25" i="3" s="1"/>
  <c r="O23" i="3" a="1"/>
  <c r="O23" i="3" s="1"/>
  <c r="B23" i="3" a="1"/>
  <c r="B23" i="3" s="1"/>
  <c r="O19" i="3" a="1"/>
  <c r="O19" i="3" s="1"/>
  <c r="E19" i="3" a="1"/>
  <c r="E19" i="3" s="1"/>
  <c r="E18" i="3" a="1"/>
  <c r="E18" i="3" s="1"/>
  <c r="F17" i="3" a="1"/>
  <c r="F17" i="3" s="1"/>
  <c r="B9" i="3" a="1"/>
  <c r="B9" i="3" s="1"/>
  <c r="F9" i="3" a="1"/>
  <c r="F9" i="3" s="1"/>
  <c r="K9" i="3" a="1"/>
  <c r="K9" i="3" s="1"/>
  <c r="E186" i="3" a="1"/>
  <c r="E186" i="3" s="1"/>
  <c r="B186" i="3" a="1"/>
  <c r="B186" i="3" s="1"/>
  <c r="B172" i="3" a="1"/>
  <c r="B172" i="3" s="1"/>
  <c r="E144" i="3" a="1"/>
  <c r="E144" i="3" s="1"/>
  <c r="B144" i="3" a="1"/>
  <c r="B144" i="3" s="1"/>
  <c r="K144" i="3" a="1"/>
  <c r="K144" i="3" s="1"/>
  <c r="C144" i="3" a="1"/>
  <c r="C144" i="3" s="1"/>
  <c r="O127" i="3" a="1"/>
  <c r="O127" i="3" s="1"/>
  <c r="E84" i="3" a="1"/>
  <c r="E84" i="3" s="1"/>
  <c r="J84" i="3" a="1"/>
  <c r="J84" i="3" s="1"/>
  <c r="O78" i="3" a="1"/>
  <c r="O78" i="3" s="1"/>
  <c r="B75" i="3" a="1"/>
  <c r="B75" i="3" s="1"/>
  <c r="F72" i="3" a="1"/>
  <c r="F72" i="3" s="1"/>
  <c r="J64" i="3" a="1"/>
  <c r="J64" i="3" s="1"/>
  <c r="J7" i="3" a="1"/>
  <c r="J7" i="3" s="1"/>
  <c r="K146" i="3" a="1"/>
  <c r="K146" i="3" s="1"/>
  <c r="O145" i="3" a="1"/>
  <c r="O145" i="3" s="1"/>
  <c r="B40" i="3" a="1"/>
  <c r="B40" i="3" s="1"/>
  <c r="E40" i="3" a="1"/>
  <c r="E40" i="3" s="1"/>
  <c r="C181" i="3" a="1"/>
  <c r="C181" i="3" s="1"/>
  <c r="K181" i="3" a="1"/>
  <c r="K181" i="3" s="1"/>
  <c r="O181" i="3" a="1"/>
  <c r="O181" i="3" s="1"/>
  <c r="E10" i="3" a="1"/>
  <c r="E10" i="3" s="1"/>
  <c r="O10" i="3" a="1"/>
  <c r="O10" i="3" s="1"/>
  <c r="B178" i="3" a="1"/>
  <c r="B178" i="3" s="1"/>
  <c r="E178" i="3" a="1"/>
  <c r="E178" i="3" s="1"/>
  <c r="O2" i="3" a="1"/>
  <c r="O2" i="3" s="1"/>
  <c r="B2" i="3" a="1"/>
  <c r="B2" i="3" s="1"/>
  <c r="C2" i="3" a="1"/>
  <c r="C2" i="3" s="1"/>
  <c r="C165" i="3" a="1"/>
  <c r="C165" i="3" s="1"/>
  <c r="K165" i="3" a="1"/>
  <c r="K165" i="3" s="1"/>
  <c r="B130" i="3" a="1"/>
  <c r="B130" i="3" s="1"/>
  <c r="F130" i="3" a="1"/>
  <c r="F130" i="3" s="1"/>
  <c r="O130" i="3" a="1"/>
  <c r="O130" i="3" s="1"/>
  <c r="C169" i="3" a="1"/>
  <c r="C169" i="3" s="1"/>
  <c r="K169" i="3" a="1"/>
  <c r="K169" i="3" s="1"/>
  <c r="J115" i="3" a="1"/>
  <c r="J115" i="3" s="1"/>
  <c r="B115" i="3" a="1"/>
  <c r="B115" i="3" s="1"/>
  <c r="E115" i="3" a="1"/>
  <c r="E115" i="3" s="1"/>
  <c r="E113" i="3" a="1"/>
  <c r="E113" i="3" s="1"/>
  <c r="C106" i="3" a="1"/>
  <c r="C106" i="3" s="1"/>
  <c r="F106" i="3" a="1"/>
  <c r="F106" i="3" s="1"/>
  <c r="K106" i="3" a="1"/>
  <c r="K106" i="3" s="1"/>
  <c r="O106" i="3" a="1"/>
  <c r="O106" i="3" s="1"/>
  <c r="B92" i="3" a="1"/>
  <c r="B92" i="3" s="1"/>
  <c r="C92" i="3" a="1"/>
  <c r="C92" i="3" s="1"/>
  <c r="O92" i="3" a="1"/>
  <c r="O92" i="3" s="1"/>
  <c r="E92" i="3" a="1"/>
  <c r="E92" i="3" s="1"/>
  <c r="F92" i="3" a="1"/>
  <c r="F92" i="3" s="1"/>
  <c r="B60" i="3" a="1"/>
  <c r="B60" i="3" s="1"/>
  <c r="B50" i="3" a="1"/>
  <c r="B50" i="3" s="1"/>
  <c r="E50" i="3" a="1"/>
  <c r="E50" i="3" s="1"/>
  <c r="C13" i="3" a="1"/>
  <c r="C13" i="3" s="1"/>
  <c r="E13" i="3" a="1"/>
  <c r="E13" i="3" s="1"/>
  <c r="E5" i="3" a="1"/>
  <c r="E5" i="3" s="1"/>
  <c r="F5" i="3" a="1"/>
  <c r="F5" i="3" s="1"/>
  <c r="K4" i="3" a="1"/>
  <c r="K4" i="3" s="1"/>
  <c r="B4" i="3" a="1"/>
  <c r="B4" i="3" s="1"/>
  <c r="O4" i="3" a="1"/>
  <c r="O4" i="3" s="1"/>
  <c r="F116" i="3" a="1"/>
  <c r="F116" i="3" s="1"/>
  <c r="C116" i="3" a="1"/>
  <c r="C116" i="3" s="1"/>
  <c r="K116" i="3" a="1"/>
  <c r="K116" i="3" s="1"/>
  <c r="O116" i="3" a="1"/>
  <c r="O116" i="3" s="1"/>
  <c r="F88" i="3" a="1"/>
  <c r="F88" i="3" s="1"/>
  <c r="E88" i="3" a="1"/>
  <c r="E88" i="3" s="1"/>
  <c r="B88" i="3" a="1"/>
  <c r="B88" i="3" s="1"/>
  <c r="K88" i="3" a="1"/>
  <c r="K88" i="3" s="1"/>
  <c r="J2" i="3" a="1"/>
  <c r="J2" i="3" s="1"/>
  <c r="E26" i="3" a="1"/>
  <c r="E26" i="3" s="1"/>
  <c r="F26" i="3" a="1"/>
  <c r="F26" i="3" s="1"/>
  <c r="O13" i="3" a="1"/>
  <c r="O13" i="3" s="1"/>
  <c r="C11" i="3" a="1"/>
  <c r="C11" i="3" s="1"/>
  <c r="J11" i="3" a="1"/>
  <c r="J11" i="3" s="1"/>
  <c r="E11" i="3" a="1"/>
  <c r="E11" i="3" s="1"/>
  <c r="K11" i="3" a="1"/>
  <c r="K11" i="3" s="1"/>
  <c r="B190" i="3" a="1"/>
  <c r="B190" i="3" s="1"/>
  <c r="E190" i="3" a="1"/>
  <c r="E190" i="3" s="1"/>
  <c r="E2" i="3" a="1"/>
  <c r="E2" i="3" s="1"/>
  <c r="K2" i="3" a="1"/>
  <c r="K2" i="3" s="1"/>
  <c r="C36" i="3" a="1"/>
  <c r="C36" i="3" s="1"/>
  <c r="E36" i="3" a="1"/>
  <c r="E36" i="3" s="1"/>
  <c r="C34" i="3" a="1"/>
  <c r="C34" i="3" s="1"/>
  <c r="E34" i="3" a="1"/>
  <c r="E34" i="3" s="1"/>
  <c r="C32" i="3" a="1"/>
  <c r="C32" i="3" s="1"/>
  <c r="E32" i="3" a="1"/>
  <c r="E32" i="3" s="1"/>
  <c r="C30" i="3" a="1"/>
  <c r="C30" i="3" s="1"/>
  <c r="E30" i="3" a="1"/>
  <c r="E30" i="3" s="1"/>
  <c r="C21" i="3" a="1"/>
  <c r="C21" i="3" s="1"/>
  <c r="O21" i="3" a="1"/>
  <c r="O21" i="3" s="1"/>
  <c r="F21" i="3" a="1"/>
  <c r="F21" i="3" s="1"/>
  <c r="B15" i="3" a="1"/>
  <c r="B15" i="3" s="1"/>
  <c r="O15" i="3" a="1"/>
  <c r="O15" i="3" s="1"/>
  <c r="C15" i="3" a="1"/>
  <c r="C15" i="3" s="1"/>
  <c r="J13" i="3" a="1"/>
  <c r="J13" i="3" s="1"/>
  <c r="F11" i="3" a="1"/>
  <c r="F11" i="3" s="1"/>
  <c r="J4" i="3" a="1"/>
  <c r="J4" i="3" s="1"/>
  <c r="B3" i="3" a="1"/>
  <c r="B3" i="3" s="1"/>
  <c r="F3" i="3" a="1"/>
  <c r="F3" i="3" s="1"/>
  <c r="E205" i="3" a="1"/>
  <c r="E205" i="3" s="1"/>
  <c r="C173" i="3" a="1"/>
  <c r="C173" i="3" s="1"/>
  <c r="B162" i="3" a="1"/>
  <c r="B162" i="3" s="1"/>
  <c r="K161" i="3" a="1"/>
  <c r="K161" i="3" s="1"/>
  <c r="C152" i="3" a="1"/>
  <c r="C152" i="3" s="1"/>
  <c r="J152" i="3" a="1"/>
  <c r="J152" i="3" s="1"/>
  <c r="E147" i="3" a="1"/>
  <c r="E147" i="3" s="1"/>
  <c r="O147" i="3" a="1"/>
  <c r="O147" i="3" s="1"/>
  <c r="B143" i="3" a="1"/>
  <c r="B143" i="3" s="1"/>
  <c r="K141" i="3" a="1"/>
  <c r="K141" i="3" s="1"/>
  <c r="B141" i="3" a="1"/>
  <c r="B141" i="3" s="1"/>
  <c r="O141" i="3" a="1"/>
  <c r="O141" i="3" s="1"/>
  <c r="F141" i="3" a="1"/>
  <c r="F141" i="3" s="1"/>
  <c r="B135" i="3" a="1"/>
  <c r="B135" i="3" s="1"/>
  <c r="C135" i="3" a="1"/>
  <c r="C135" i="3" s="1"/>
  <c r="F135" i="3" a="1"/>
  <c r="F135" i="3" s="1"/>
  <c r="F112" i="3" a="1"/>
  <c r="F112" i="3" s="1"/>
  <c r="C112" i="3" a="1"/>
  <c r="C112" i="3" s="1"/>
  <c r="K112" i="3" a="1"/>
  <c r="K112" i="3" s="1"/>
  <c r="O112" i="3" a="1"/>
  <c r="O112" i="3" s="1"/>
  <c r="B97" i="3" a="1"/>
  <c r="B97" i="3" s="1"/>
  <c r="E97" i="3" a="1"/>
  <c r="E97" i="3" s="1"/>
  <c r="B56" i="3" a="1"/>
  <c r="B56" i="3" s="1"/>
  <c r="E56" i="3" a="1"/>
  <c r="E56" i="3" s="1"/>
  <c r="E142" i="3" a="1"/>
  <c r="E142" i="3" s="1"/>
  <c r="F142" i="3" a="1"/>
  <c r="F142" i="3" s="1"/>
  <c r="O202" i="3" a="1"/>
  <c r="O202" i="3" s="1"/>
  <c r="F2" i="3" a="1"/>
  <c r="F2" i="3" s="1"/>
  <c r="K26" i="3" a="1"/>
  <c r="K26" i="3" s="1"/>
  <c r="F13" i="3" a="1"/>
  <c r="F13" i="3" s="1"/>
  <c r="E9" i="3" a="1"/>
  <c r="E9" i="3" s="1"/>
  <c r="O9" i="3" a="1"/>
  <c r="O9" i="3" s="1"/>
  <c r="F4" i="3" a="1"/>
  <c r="F4" i="3" s="1"/>
  <c r="C210" i="3" a="1"/>
  <c r="C210" i="3" s="1"/>
  <c r="O210" i="3" a="1"/>
  <c r="O210" i="3" s="1"/>
  <c r="B207" i="3" a="1"/>
  <c r="B207" i="3" s="1"/>
  <c r="C202" i="3" a="1"/>
  <c r="C202" i="3" s="1"/>
  <c r="C189" i="3" a="1"/>
  <c r="C189" i="3" s="1"/>
  <c r="B184" i="3" a="1"/>
  <c r="B184" i="3" s="1"/>
  <c r="O177" i="3" a="1"/>
  <c r="O177" i="3" s="1"/>
  <c r="C177" i="3" a="1"/>
  <c r="C177" i="3" s="1"/>
  <c r="O165" i="3" a="1"/>
  <c r="O165" i="3" s="1"/>
  <c r="C153" i="3" a="1"/>
  <c r="C153" i="3" s="1"/>
  <c r="J153" i="3" a="1"/>
  <c r="J153" i="3" s="1"/>
  <c r="C131" i="3" a="1"/>
  <c r="C131" i="3" s="1"/>
  <c r="O131" i="3" a="1"/>
  <c r="O131" i="3" s="1"/>
  <c r="J131" i="3" a="1"/>
  <c r="J131" i="3" s="1"/>
  <c r="B125" i="3" a="1"/>
  <c r="B125" i="3" s="1"/>
  <c r="J125" i="3" a="1"/>
  <c r="J125" i="3" s="1"/>
  <c r="B117" i="3" a="1"/>
  <c r="B117" i="3" s="1"/>
  <c r="J117" i="3" a="1"/>
  <c r="J117" i="3" s="1"/>
  <c r="J111" i="3" a="1"/>
  <c r="J111" i="3" s="1"/>
  <c r="B111" i="3" a="1"/>
  <c r="B111" i="3" s="1"/>
  <c r="E111" i="3" a="1"/>
  <c r="E111" i="3" s="1"/>
  <c r="O88" i="3" a="1"/>
  <c r="O88" i="3" s="1"/>
  <c r="F70" i="3" a="1"/>
  <c r="F70" i="3" s="1"/>
  <c r="B52" i="3" a="1"/>
  <c r="B52" i="3" s="1"/>
  <c r="E52" i="3" a="1"/>
  <c r="E52" i="3" s="1"/>
  <c r="C140" i="3" a="1"/>
  <c r="C140" i="3" s="1"/>
  <c r="J140" i="3" a="1"/>
  <c r="J140" i="3" s="1"/>
  <c r="O140" i="3" a="1"/>
  <c r="O140" i="3" s="1"/>
  <c r="F137" i="3" a="1"/>
  <c r="F137" i="3" s="1"/>
  <c r="O137" i="3" a="1"/>
  <c r="O137" i="3" s="1"/>
  <c r="B93" i="3" a="1"/>
  <c r="B93" i="3" s="1"/>
  <c r="E93" i="3" a="1"/>
  <c r="E93" i="3" s="1"/>
  <c r="F75" i="3" a="1"/>
  <c r="F75" i="3" s="1"/>
  <c r="K148" i="3" a="1"/>
  <c r="K148" i="3" s="1"/>
  <c r="E148" i="3" a="1"/>
  <c r="E148" i="3" s="1"/>
  <c r="O146" i="3" a="1"/>
  <c r="O146" i="3" s="1"/>
  <c r="E146" i="3" a="1"/>
  <c r="E146" i="3" s="1"/>
  <c r="E140" i="3" a="1"/>
  <c r="E140" i="3" s="1"/>
  <c r="E136" i="3" a="1"/>
  <c r="E136" i="3" s="1"/>
  <c r="K136" i="3" a="1"/>
  <c r="K136" i="3" s="1"/>
  <c r="O114" i="3" a="1"/>
  <c r="O114" i="3" s="1"/>
  <c r="O108" i="3" a="1"/>
  <c r="O108" i="3" s="1"/>
  <c r="E90" i="3" a="1"/>
  <c r="E90" i="3" s="1"/>
  <c r="K90" i="3" a="1"/>
  <c r="K90" i="3" s="1"/>
  <c r="B84" i="3" a="1"/>
  <c r="B84" i="3" s="1"/>
  <c r="F84" i="3" a="1"/>
  <c r="F84" i="3" s="1"/>
  <c r="O84" i="3" a="1"/>
  <c r="O84" i="3" s="1"/>
  <c r="K80" i="3" a="1"/>
  <c r="K80" i="3" s="1"/>
  <c r="E75" i="3" a="1"/>
  <c r="E75" i="3" s="1"/>
  <c r="C72" i="3" a="1"/>
  <c r="C72" i="3" s="1"/>
  <c r="J72" i="3" a="1"/>
  <c r="J72" i="3" s="1"/>
  <c r="O72" i="3" a="1"/>
  <c r="O72" i="3" s="1"/>
  <c r="K68" i="3" a="1"/>
  <c r="K68" i="3" s="1"/>
  <c r="E28" i="3" a="1"/>
  <c r="E28" i="3" s="1"/>
  <c r="O25" i="3" a="1"/>
  <c r="O25" i="3" s="1"/>
  <c r="J25" i="3" a="1"/>
  <c r="J25" i="3" s="1"/>
  <c r="O7" i="3" a="1"/>
  <c r="O7" i="3" s="1"/>
  <c r="J148" i="3" a="1"/>
  <c r="J148" i="3" s="1"/>
  <c r="O144" i="3" a="1"/>
  <c r="O144" i="3" s="1"/>
  <c r="K140" i="3" a="1"/>
  <c r="K140" i="3" s="1"/>
  <c r="C137" i="3" a="1"/>
  <c r="C137" i="3" s="1"/>
  <c r="E132" i="3" a="1"/>
  <c r="E132" i="3" s="1"/>
  <c r="O122" i="3" a="1"/>
  <c r="O122" i="3" s="1"/>
  <c r="K114" i="3" a="1"/>
  <c r="K114" i="3" s="1"/>
  <c r="K108" i="3" a="1"/>
  <c r="K108" i="3" s="1"/>
  <c r="O98" i="3" a="1"/>
  <c r="O98" i="3" s="1"/>
  <c r="K93" i="3" a="1"/>
  <c r="K93" i="3" s="1"/>
  <c r="O90" i="3" a="1"/>
  <c r="O90" i="3" s="1"/>
  <c r="O86" i="3" a="1"/>
  <c r="O86" i="3" s="1"/>
  <c r="B80" i="3" a="1"/>
  <c r="B80" i="3" s="1"/>
  <c r="F80" i="3" a="1"/>
  <c r="F80" i="3" s="1"/>
  <c r="O80" i="3" a="1"/>
  <c r="O80" i="3" s="1"/>
  <c r="B77" i="3" a="1"/>
  <c r="B77" i="3" s="1"/>
  <c r="F77" i="3" a="1"/>
  <c r="F77" i="3" s="1"/>
  <c r="C75" i="3" a="1"/>
  <c r="C75" i="3" s="1"/>
  <c r="F68" i="3" a="1"/>
  <c r="F68" i="3" s="1"/>
  <c r="E68" i="3" a="1"/>
  <c r="E68" i="3" s="1"/>
  <c r="O68" i="3" a="1"/>
  <c r="O68" i="3" s="1"/>
  <c r="E42" i="3" a="1"/>
  <c r="E42" i="3" s="1"/>
  <c r="B42" i="3" a="1"/>
  <c r="B42" i="3" s="1"/>
  <c r="K64" i="3" a="1"/>
  <c r="K64" i="3" s="1"/>
  <c r="B195" i="3" a="1"/>
  <c r="B195" i="3" s="1"/>
  <c r="E195" i="3" a="1"/>
  <c r="E195" i="3" s="1"/>
  <c r="J195" i="3" a="1"/>
  <c r="J195" i="3" s="1"/>
  <c r="F195" i="3" a="1"/>
  <c r="F195" i="3" s="1"/>
  <c r="K195" i="3" a="1"/>
  <c r="K195" i="3" s="1"/>
  <c r="C195" i="3" a="1"/>
  <c r="C195" i="3" s="1"/>
  <c r="O195" i="3" a="1"/>
  <c r="O195" i="3" s="1"/>
  <c r="B187" i="3" a="1"/>
  <c r="B187" i="3" s="1"/>
  <c r="E187" i="3" a="1"/>
  <c r="E187" i="3" s="1"/>
  <c r="J187" i="3" a="1"/>
  <c r="J187" i="3" s="1"/>
  <c r="F187" i="3" a="1"/>
  <c r="F187" i="3" s="1"/>
  <c r="C187" i="3" a="1"/>
  <c r="C187" i="3" s="1"/>
  <c r="K187" i="3" a="1"/>
  <c r="K187" i="3" s="1"/>
  <c r="O187" i="3" a="1"/>
  <c r="O187" i="3" s="1"/>
  <c r="B175" i="3" a="1"/>
  <c r="B175" i="3" s="1"/>
  <c r="E175" i="3" a="1"/>
  <c r="E175" i="3" s="1"/>
  <c r="J175" i="3" a="1"/>
  <c r="J175" i="3" s="1"/>
  <c r="F175" i="3" a="1"/>
  <c r="F175" i="3" s="1"/>
  <c r="C175" i="3" a="1"/>
  <c r="C175" i="3" s="1"/>
  <c r="K175" i="3" a="1"/>
  <c r="K175" i="3" s="1"/>
  <c r="O175" i="3" a="1"/>
  <c r="O175" i="3" s="1"/>
  <c r="C211" i="3" a="1"/>
  <c r="C211" i="3" s="1"/>
  <c r="F211" i="3" a="1"/>
  <c r="F211" i="3" s="1"/>
  <c r="K211" i="3" a="1"/>
  <c r="K211" i="3" s="1"/>
  <c r="O211" i="3" a="1"/>
  <c r="O211" i="3" s="1"/>
  <c r="B201" i="3" a="1"/>
  <c r="B201" i="3" s="1"/>
  <c r="E201" i="3" a="1"/>
  <c r="E201" i="3" s="1"/>
  <c r="F201" i="3" a="1"/>
  <c r="F201" i="3" s="1"/>
  <c r="K201" i="3" a="1"/>
  <c r="K201" i="3" s="1"/>
  <c r="O201" i="3" a="1"/>
  <c r="O201" i="3" s="1"/>
  <c r="C200" i="3" a="1"/>
  <c r="C200" i="3" s="1"/>
  <c r="F200" i="3" a="1"/>
  <c r="F200" i="3" s="1"/>
  <c r="K200" i="3" a="1"/>
  <c r="K200" i="3" s="1"/>
  <c r="O200" i="3" a="1"/>
  <c r="O200" i="3" s="1"/>
  <c r="J200" i="3" a="1"/>
  <c r="J200" i="3" s="1"/>
  <c r="E200" i="3" a="1"/>
  <c r="E200" i="3" s="1"/>
  <c r="B193" i="3" a="1"/>
  <c r="B193" i="3" s="1"/>
  <c r="E193" i="3" a="1"/>
  <c r="E193" i="3" s="1"/>
  <c r="J193" i="3" a="1"/>
  <c r="J193" i="3" s="1"/>
  <c r="F193" i="3" a="1"/>
  <c r="F193" i="3" s="1"/>
  <c r="O193" i="3" a="1"/>
  <c r="O193" i="3" s="1"/>
  <c r="B191" i="3" a="1"/>
  <c r="B191" i="3" s="1"/>
  <c r="E191" i="3" a="1"/>
  <c r="E191" i="3" s="1"/>
  <c r="J191" i="3" a="1"/>
  <c r="J191" i="3" s="1"/>
  <c r="F191" i="3" a="1"/>
  <c r="F191" i="3" s="1"/>
  <c r="C191" i="3" a="1"/>
  <c r="C191" i="3" s="1"/>
  <c r="K191" i="3" a="1"/>
  <c r="K191" i="3" s="1"/>
  <c r="C180" i="3" a="1"/>
  <c r="C180" i="3" s="1"/>
  <c r="F180" i="3" a="1"/>
  <c r="F180" i="3" s="1"/>
  <c r="K180" i="3" a="1"/>
  <c r="K180" i="3" s="1"/>
  <c r="O180" i="3" a="1"/>
  <c r="O180" i="3" s="1"/>
  <c r="J180" i="3" a="1"/>
  <c r="J180" i="3" s="1"/>
  <c r="E180" i="3" a="1"/>
  <c r="E180" i="3" s="1"/>
  <c r="B171" i="3" a="1"/>
  <c r="B171" i="3" s="1"/>
  <c r="E171" i="3" a="1"/>
  <c r="E171" i="3" s="1"/>
  <c r="J171" i="3" a="1"/>
  <c r="J171" i="3" s="1"/>
  <c r="F171" i="3" a="1"/>
  <c r="F171" i="3" s="1"/>
  <c r="C171" i="3" a="1"/>
  <c r="C171" i="3" s="1"/>
  <c r="K171" i="3" a="1"/>
  <c r="K171" i="3" s="1"/>
  <c r="C164" i="3" a="1"/>
  <c r="C164" i="3" s="1"/>
  <c r="F164" i="3" a="1"/>
  <c r="F164" i="3" s="1"/>
  <c r="K164" i="3" a="1"/>
  <c r="K164" i="3" s="1"/>
  <c r="O164" i="3" a="1"/>
  <c r="O164" i="3" s="1"/>
  <c r="J164" i="3" a="1"/>
  <c r="J164" i="3" s="1"/>
  <c r="B164" i="3" a="1"/>
  <c r="B164" i="3" s="1"/>
  <c r="E164" i="3" a="1"/>
  <c r="E164" i="3" s="1"/>
  <c r="B163" i="3" a="1"/>
  <c r="B163" i="3" s="1"/>
  <c r="E163" i="3" a="1"/>
  <c r="E163" i="3" s="1"/>
  <c r="J163" i="3" a="1"/>
  <c r="J163" i="3" s="1"/>
  <c r="F163" i="3" a="1"/>
  <c r="F163" i="3" s="1"/>
  <c r="O163" i="3" a="1"/>
  <c r="O163" i="3" s="1"/>
  <c r="C163" i="3" a="1"/>
  <c r="C163" i="3" s="1"/>
  <c r="K163" i="3" a="1"/>
  <c r="K163" i="3" s="1"/>
  <c r="J151" i="3" a="1"/>
  <c r="J151" i="3" s="1"/>
  <c r="O151" i="3" a="1"/>
  <c r="O151" i="3" s="1"/>
  <c r="B151" i="3" a="1"/>
  <c r="B151" i="3" s="1"/>
  <c r="C151" i="3" a="1"/>
  <c r="C151" i="3" s="1"/>
  <c r="E151" i="3" a="1"/>
  <c r="E151" i="3" s="1"/>
  <c r="F151" i="3" a="1"/>
  <c r="F151" i="3" s="1"/>
  <c r="E211" i="3" a="1"/>
  <c r="E211" i="3" s="1"/>
  <c r="C209" i="3" a="1"/>
  <c r="C209" i="3" s="1"/>
  <c r="F209" i="3" a="1"/>
  <c r="F209" i="3" s="1"/>
  <c r="K209" i="3" a="1"/>
  <c r="K209" i="3" s="1"/>
  <c r="O209" i="3" a="1"/>
  <c r="O209" i="3" s="1"/>
  <c r="B206" i="3" a="1"/>
  <c r="B206" i="3" s="1"/>
  <c r="E206" i="3" a="1"/>
  <c r="E206" i="3" s="1"/>
  <c r="J206" i="3" a="1"/>
  <c r="J206" i="3" s="1"/>
  <c r="K206" i="3" a="1"/>
  <c r="K206" i="3" s="1"/>
  <c r="B199" i="3" a="1"/>
  <c r="B199" i="3" s="1"/>
  <c r="E199" i="3" a="1"/>
  <c r="E199" i="3" s="1"/>
  <c r="J199" i="3" a="1"/>
  <c r="J199" i="3" s="1"/>
  <c r="F199" i="3" a="1"/>
  <c r="F199" i="3" s="1"/>
  <c r="K199" i="3" a="1"/>
  <c r="K199" i="3" s="1"/>
  <c r="C198" i="3" a="1"/>
  <c r="C198" i="3" s="1"/>
  <c r="F198" i="3" a="1"/>
  <c r="F198" i="3" s="1"/>
  <c r="K198" i="3" a="1"/>
  <c r="K198" i="3" s="1"/>
  <c r="O198" i="3" a="1"/>
  <c r="O198" i="3" s="1"/>
  <c r="J198" i="3" a="1"/>
  <c r="J198" i="3" s="1"/>
  <c r="B198" i="3" a="1"/>
  <c r="B198" i="3" s="1"/>
  <c r="B185" i="3" a="1"/>
  <c r="B185" i="3" s="1"/>
  <c r="E185" i="3" a="1"/>
  <c r="E185" i="3" s="1"/>
  <c r="J185" i="3" a="1"/>
  <c r="J185" i="3" s="1"/>
  <c r="F185" i="3" a="1"/>
  <c r="F185" i="3" s="1"/>
  <c r="O185" i="3" a="1"/>
  <c r="O185" i="3" s="1"/>
  <c r="B183" i="3" a="1"/>
  <c r="B183" i="3" s="1"/>
  <c r="E183" i="3" a="1"/>
  <c r="E183" i="3" s="1"/>
  <c r="J183" i="3" a="1"/>
  <c r="J183" i="3" s="1"/>
  <c r="F183" i="3" a="1"/>
  <c r="F183" i="3" s="1"/>
  <c r="C183" i="3" a="1"/>
  <c r="C183" i="3" s="1"/>
  <c r="K183" i="3" a="1"/>
  <c r="K183" i="3" s="1"/>
  <c r="C176" i="3" a="1"/>
  <c r="C176" i="3" s="1"/>
  <c r="F176" i="3" a="1"/>
  <c r="F176" i="3" s="1"/>
  <c r="K176" i="3" a="1"/>
  <c r="K176" i="3" s="1"/>
  <c r="O176" i="3" a="1"/>
  <c r="O176" i="3" s="1"/>
  <c r="J176" i="3" a="1"/>
  <c r="J176" i="3" s="1"/>
  <c r="E176" i="3" a="1"/>
  <c r="E176" i="3" s="1"/>
  <c r="C160" i="3" a="1"/>
  <c r="C160" i="3" s="1"/>
  <c r="F160" i="3" a="1"/>
  <c r="F160" i="3" s="1"/>
  <c r="K160" i="3" a="1"/>
  <c r="K160" i="3" s="1"/>
  <c r="O160" i="3" a="1"/>
  <c r="O160" i="3" s="1"/>
  <c r="J160" i="3" a="1"/>
  <c r="J160" i="3" s="1"/>
  <c r="B160" i="3" a="1"/>
  <c r="B160" i="3" s="1"/>
  <c r="E160" i="3" a="1"/>
  <c r="E160" i="3" s="1"/>
  <c r="B159" i="3" a="1"/>
  <c r="B159" i="3" s="1"/>
  <c r="E159" i="3" a="1"/>
  <c r="E159" i="3" s="1"/>
  <c r="J159" i="3" a="1"/>
  <c r="J159" i="3" s="1"/>
  <c r="F159" i="3" a="1"/>
  <c r="F159" i="3" s="1"/>
  <c r="O159" i="3" a="1"/>
  <c r="O159" i="3" s="1"/>
  <c r="C159" i="3" a="1"/>
  <c r="C159" i="3" s="1"/>
  <c r="K159" i="3" a="1"/>
  <c r="K159" i="3" s="1"/>
  <c r="B139" i="3" a="1"/>
  <c r="B139" i="3" s="1"/>
  <c r="F139" i="3" a="1"/>
  <c r="F139" i="3" s="1"/>
  <c r="K139" i="3" a="1"/>
  <c r="K139" i="3" s="1"/>
  <c r="E139" i="3" a="1"/>
  <c r="E139" i="3" s="1"/>
  <c r="C139" i="3" a="1"/>
  <c r="C139" i="3" s="1"/>
  <c r="J139" i="3" a="1"/>
  <c r="J139" i="3" s="1"/>
  <c r="B208" i="3" a="1"/>
  <c r="B208" i="3" s="1"/>
  <c r="E208" i="3" a="1"/>
  <c r="E208" i="3" s="1"/>
  <c r="J208" i="3" a="1"/>
  <c r="J208" i="3" s="1"/>
  <c r="K208" i="3" a="1"/>
  <c r="K208" i="3" s="1"/>
  <c r="C203" i="3" a="1"/>
  <c r="C203" i="3" s="1"/>
  <c r="F203" i="3" a="1"/>
  <c r="F203" i="3" s="1"/>
  <c r="K203" i="3" a="1"/>
  <c r="K203" i="3" s="1"/>
  <c r="O203" i="3" a="1"/>
  <c r="O203" i="3" s="1"/>
  <c r="C188" i="3" a="1"/>
  <c r="C188" i="3" s="1"/>
  <c r="F188" i="3" a="1"/>
  <c r="F188" i="3" s="1"/>
  <c r="K188" i="3" a="1"/>
  <c r="K188" i="3" s="1"/>
  <c r="O188" i="3" a="1"/>
  <c r="O188" i="3" s="1"/>
  <c r="J188" i="3" a="1"/>
  <c r="J188" i="3" s="1"/>
  <c r="E188" i="3" a="1"/>
  <c r="E188" i="3" s="1"/>
  <c r="B47" i="3" a="1"/>
  <c r="B47" i="3" s="1"/>
  <c r="E47" i="3" a="1"/>
  <c r="E47" i="3" s="1"/>
  <c r="J47" i="3" a="1"/>
  <c r="J47" i="3" s="1"/>
  <c r="F47" i="3" a="1"/>
  <c r="F47" i="3" s="1"/>
  <c r="C47" i="3" a="1"/>
  <c r="C47" i="3" s="1"/>
  <c r="K47" i="3" a="1"/>
  <c r="K47" i="3" s="1"/>
  <c r="O47" i="3" a="1"/>
  <c r="O47" i="3" s="1"/>
  <c r="E209" i="3" a="1"/>
  <c r="E209" i="3" s="1"/>
  <c r="C208" i="3" a="1"/>
  <c r="C208" i="3" s="1"/>
  <c r="C207" i="3" a="1"/>
  <c r="C207" i="3" s="1"/>
  <c r="F207" i="3" a="1"/>
  <c r="F207" i="3" s="1"/>
  <c r="K207" i="3" a="1"/>
  <c r="K207" i="3" s="1"/>
  <c r="O207" i="3" a="1"/>
  <c r="O207" i="3" s="1"/>
  <c r="B204" i="3" a="1"/>
  <c r="B204" i="3" s="1"/>
  <c r="E204" i="3" a="1"/>
  <c r="E204" i="3" s="1"/>
  <c r="J204" i="3" a="1"/>
  <c r="J204" i="3" s="1"/>
  <c r="K204" i="3" a="1"/>
  <c r="K204" i="3" s="1"/>
  <c r="B197" i="3" a="1"/>
  <c r="B197" i="3" s="1"/>
  <c r="E197" i="3" a="1"/>
  <c r="E197" i="3" s="1"/>
  <c r="J197" i="3" a="1"/>
  <c r="J197" i="3" s="1"/>
  <c r="F197" i="3" a="1"/>
  <c r="F197" i="3" s="1"/>
  <c r="O197" i="3" a="1"/>
  <c r="O197" i="3" s="1"/>
  <c r="C196" i="3" a="1"/>
  <c r="C196" i="3" s="1"/>
  <c r="F196" i="3" a="1"/>
  <c r="F196" i="3" s="1"/>
  <c r="K196" i="3" a="1"/>
  <c r="K196" i="3" s="1"/>
  <c r="O196" i="3" a="1"/>
  <c r="O196" i="3" s="1"/>
  <c r="J196" i="3" a="1"/>
  <c r="J196" i="3" s="1"/>
  <c r="E196" i="3" a="1"/>
  <c r="E196" i="3" s="1"/>
  <c r="C192" i="3" a="1"/>
  <c r="C192" i="3" s="1"/>
  <c r="F192" i="3" a="1"/>
  <c r="F192" i="3" s="1"/>
  <c r="K192" i="3" a="1"/>
  <c r="K192" i="3" s="1"/>
  <c r="O192" i="3" a="1"/>
  <c r="O192" i="3" s="1"/>
  <c r="J192" i="3" a="1"/>
  <c r="J192" i="3" s="1"/>
  <c r="E192" i="3" a="1"/>
  <c r="E192" i="3" s="1"/>
  <c r="B189" i="3" a="1"/>
  <c r="B189" i="3" s="1"/>
  <c r="E189" i="3" a="1"/>
  <c r="E189" i="3" s="1"/>
  <c r="J189" i="3" a="1"/>
  <c r="J189" i="3" s="1"/>
  <c r="F189" i="3" a="1"/>
  <c r="F189" i="3" s="1"/>
  <c r="O189" i="3" a="1"/>
  <c r="O189" i="3" s="1"/>
  <c r="B179" i="3" a="1"/>
  <c r="B179" i="3" s="1"/>
  <c r="E179" i="3" a="1"/>
  <c r="E179" i="3" s="1"/>
  <c r="J179" i="3" a="1"/>
  <c r="J179" i="3" s="1"/>
  <c r="F179" i="3" a="1"/>
  <c r="F179" i="3" s="1"/>
  <c r="C179" i="3" a="1"/>
  <c r="C179" i="3" s="1"/>
  <c r="K179" i="3" a="1"/>
  <c r="K179" i="3" s="1"/>
  <c r="C172" i="3" a="1"/>
  <c r="C172" i="3" s="1"/>
  <c r="F172" i="3" a="1"/>
  <c r="F172" i="3" s="1"/>
  <c r="K172" i="3" a="1"/>
  <c r="K172" i="3" s="1"/>
  <c r="O172" i="3" a="1"/>
  <c r="O172" i="3" s="1"/>
  <c r="J172" i="3" a="1"/>
  <c r="J172" i="3" s="1"/>
  <c r="E172" i="3" a="1"/>
  <c r="E172" i="3" s="1"/>
  <c r="C156" i="3" a="1"/>
  <c r="C156" i="3" s="1"/>
  <c r="F156" i="3" a="1"/>
  <c r="F156" i="3" s="1"/>
  <c r="K156" i="3" a="1"/>
  <c r="K156" i="3" s="1"/>
  <c r="O156" i="3" a="1"/>
  <c r="O156" i="3" s="1"/>
  <c r="J156" i="3" a="1"/>
  <c r="J156" i="3" s="1"/>
  <c r="B156" i="3" a="1"/>
  <c r="B156" i="3" s="1"/>
  <c r="E156" i="3" a="1"/>
  <c r="E156" i="3" s="1"/>
  <c r="B155" i="3" a="1"/>
  <c r="B155" i="3" s="1"/>
  <c r="E155" i="3" a="1"/>
  <c r="E155" i="3" s="1"/>
  <c r="J155" i="3" a="1"/>
  <c r="J155" i="3" s="1"/>
  <c r="F155" i="3" a="1"/>
  <c r="F155" i="3" s="1"/>
  <c r="O155" i="3" a="1"/>
  <c r="O155" i="3" s="1"/>
  <c r="C155" i="3" a="1"/>
  <c r="C155" i="3" s="1"/>
  <c r="K155" i="3" a="1"/>
  <c r="K155" i="3" s="1"/>
  <c r="J211" i="3" a="1"/>
  <c r="J211" i="3" s="1"/>
  <c r="B211" i="3" a="1"/>
  <c r="B211" i="3" s="1"/>
  <c r="B210" i="3" a="1"/>
  <c r="B210" i="3" s="1"/>
  <c r="E210" i="3" a="1"/>
  <c r="E210" i="3" s="1"/>
  <c r="J210" i="3" a="1"/>
  <c r="J210" i="3" s="1"/>
  <c r="K210" i="3" a="1"/>
  <c r="K210" i="3" s="1"/>
  <c r="O208" i="3" a="1"/>
  <c r="O208" i="3" s="1"/>
  <c r="E207" i="3" a="1"/>
  <c r="E207" i="3" s="1"/>
  <c r="C206" i="3" a="1"/>
  <c r="C206" i="3" s="1"/>
  <c r="C205" i="3" a="1"/>
  <c r="C205" i="3" s="1"/>
  <c r="F205" i="3" a="1"/>
  <c r="F205" i="3" s="1"/>
  <c r="K205" i="3" a="1"/>
  <c r="K205" i="3" s="1"/>
  <c r="O205" i="3" a="1"/>
  <c r="O205" i="3" s="1"/>
  <c r="J203" i="3" a="1"/>
  <c r="J203" i="3" s="1"/>
  <c r="B203" i="3" a="1"/>
  <c r="B203" i="3" s="1"/>
  <c r="B202" i="3" a="1"/>
  <c r="B202" i="3" s="1"/>
  <c r="E202" i="3" a="1"/>
  <c r="E202" i="3" s="1"/>
  <c r="J202" i="3" a="1"/>
  <c r="J202" i="3" s="1"/>
  <c r="K202" i="3" a="1"/>
  <c r="K202" i="3" s="1"/>
  <c r="C201" i="3" a="1"/>
  <c r="C201" i="3" s="1"/>
  <c r="B200" i="3" a="1"/>
  <c r="B200" i="3" s="1"/>
  <c r="O199" i="3" a="1"/>
  <c r="O199" i="3" s="1"/>
  <c r="E198" i="3" a="1"/>
  <c r="E198" i="3" s="1"/>
  <c r="C194" i="3" a="1"/>
  <c r="C194" i="3" s="1"/>
  <c r="F194" i="3" a="1"/>
  <c r="F194" i="3" s="1"/>
  <c r="K194" i="3" a="1"/>
  <c r="K194" i="3" s="1"/>
  <c r="O194" i="3" a="1"/>
  <c r="O194" i="3" s="1"/>
  <c r="J194" i="3" a="1"/>
  <c r="J194" i="3" s="1"/>
  <c r="B194" i="3" a="1"/>
  <c r="B194" i="3" s="1"/>
  <c r="K193" i="3" a="1"/>
  <c r="K193" i="3" s="1"/>
  <c r="C193" i="3" a="1"/>
  <c r="C193" i="3" s="1"/>
  <c r="B188" i="3" a="1"/>
  <c r="B188" i="3" s="1"/>
  <c r="C184" i="3" a="1"/>
  <c r="C184" i="3" s="1"/>
  <c r="F184" i="3" a="1"/>
  <c r="F184" i="3" s="1"/>
  <c r="K184" i="3" a="1"/>
  <c r="K184" i="3" s="1"/>
  <c r="O184" i="3" a="1"/>
  <c r="O184" i="3" s="1"/>
  <c r="J184" i="3" a="1"/>
  <c r="J184" i="3" s="1"/>
  <c r="E184" i="3" a="1"/>
  <c r="E184" i="3" s="1"/>
  <c r="B180" i="3" a="1"/>
  <c r="B180" i="3" s="1"/>
  <c r="C168" i="3" a="1"/>
  <c r="C168" i="3" s="1"/>
  <c r="F168" i="3" a="1"/>
  <c r="F168" i="3" s="1"/>
  <c r="K168" i="3" a="1"/>
  <c r="K168" i="3" s="1"/>
  <c r="O168" i="3" a="1"/>
  <c r="O168" i="3" s="1"/>
  <c r="J168" i="3" a="1"/>
  <c r="J168" i="3" s="1"/>
  <c r="B168" i="3" a="1"/>
  <c r="B168" i="3" s="1"/>
  <c r="E168" i="3" a="1"/>
  <c r="E168" i="3" s="1"/>
  <c r="B167" i="3" a="1"/>
  <c r="B167" i="3" s="1"/>
  <c r="E167" i="3" a="1"/>
  <c r="E167" i="3" s="1"/>
  <c r="J167" i="3" a="1"/>
  <c r="J167" i="3" s="1"/>
  <c r="F167" i="3" a="1"/>
  <c r="F167" i="3" s="1"/>
  <c r="O167" i="3" a="1"/>
  <c r="O167" i="3" s="1"/>
  <c r="C167" i="3" a="1"/>
  <c r="C167" i="3" s="1"/>
  <c r="K167" i="3" a="1"/>
  <c r="K167" i="3" s="1"/>
  <c r="K151" i="3" a="1"/>
  <c r="K151" i="3" s="1"/>
  <c r="B181" i="3" a="1"/>
  <c r="B181" i="3" s="1"/>
  <c r="E181" i="3" a="1"/>
  <c r="E181" i="3" s="1"/>
  <c r="J181" i="3" a="1"/>
  <c r="J181" i="3" s="1"/>
  <c r="F181" i="3" a="1"/>
  <c r="F181" i="3" s="1"/>
  <c r="B177" i="3" a="1"/>
  <c r="B177" i="3" s="1"/>
  <c r="E177" i="3" a="1"/>
  <c r="E177" i="3" s="1"/>
  <c r="J177" i="3" a="1"/>
  <c r="J177" i="3" s="1"/>
  <c r="F177" i="3" a="1"/>
  <c r="F177" i="3" s="1"/>
  <c r="B173" i="3" a="1"/>
  <c r="B173" i="3" s="1"/>
  <c r="E173" i="3" a="1"/>
  <c r="E173" i="3" s="1"/>
  <c r="J173" i="3" a="1"/>
  <c r="J173" i="3" s="1"/>
  <c r="F173" i="3" a="1"/>
  <c r="F173" i="3" s="1"/>
  <c r="B169" i="3" a="1"/>
  <c r="B169" i="3" s="1"/>
  <c r="E169" i="3" a="1"/>
  <c r="E169" i="3" s="1"/>
  <c r="J169" i="3" a="1"/>
  <c r="J169" i="3" s="1"/>
  <c r="F169" i="3" a="1"/>
  <c r="F169" i="3" s="1"/>
  <c r="B165" i="3" a="1"/>
  <c r="B165" i="3" s="1"/>
  <c r="E165" i="3" a="1"/>
  <c r="E165" i="3" s="1"/>
  <c r="J165" i="3" a="1"/>
  <c r="J165" i="3" s="1"/>
  <c r="F165" i="3" a="1"/>
  <c r="F165" i="3" s="1"/>
  <c r="B161" i="3" a="1"/>
  <c r="B161" i="3" s="1"/>
  <c r="E161" i="3" a="1"/>
  <c r="E161" i="3" s="1"/>
  <c r="J161" i="3" a="1"/>
  <c r="J161" i="3" s="1"/>
  <c r="F161" i="3" a="1"/>
  <c r="F161" i="3" s="1"/>
  <c r="B157" i="3" a="1"/>
  <c r="B157" i="3" s="1"/>
  <c r="E157" i="3" a="1"/>
  <c r="E157" i="3" s="1"/>
  <c r="J157" i="3" a="1"/>
  <c r="J157" i="3" s="1"/>
  <c r="F157" i="3" a="1"/>
  <c r="F157" i="3" s="1"/>
  <c r="E153" i="3" a="1"/>
  <c r="E153" i="3" s="1"/>
  <c r="K153" i="3" a="1"/>
  <c r="K153" i="3" s="1"/>
  <c r="B153" i="3" a="1"/>
  <c r="B153" i="3" s="1"/>
  <c r="O153" i="3" a="1"/>
  <c r="O153" i="3" s="1"/>
  <c r="F152" i="3" a="1"/>
  <c r="F152" i="3" s="1"/>
  <c r="E152" i="3" a="1"/>
  <c r="E152" i="3" s="1"/>
  <c r="K152" i="3" a="1"/>
  <c r="K152" i="3" s="1"/>
  <c r="F149" i="3" a="1"/>
  <c r="F149" i="3" s="1"/>
  <c r="B147" i="3" a="1"/>
  <c r="B147" i="3" s="1"/>
  <c r="F147" i="3" a="1"/>
  <c r="F147" i="3" s="1"/>
  <c r="C147" i="3" a="1"/>
  <c r="C147" i="3" s="1"/>
  <c r="J147" i="3" a="1"/>
  <c r="J147" i="3" s="1"/>
  <c r="K147" i="3" a="1"/>
  <c r="K147" i="3" s="1"/>
  <c r="E145" i="3" a="1"/>
  <c r="E145" i="3" s="1"/>
  <c r="K145" i="3" a="1"/>
  <c r="K145" i="3" s="1"/>
  <c r="C145" i="3" a="1"/>
  <c r="C145" i="3" s="1"/>
  <c r="J145" i="3" a="1"/>
  <c r="J145" i="3" s="1"/>
  <c r="F143" i="3" a="1"/>
  <c r="F143" i="3" s="1"/>
  <c r="B142" i="3" a="1"/>
  <c r="B142" i="3" s="1"/>
  <c r="K142" i="3" a="1"/>
  <c r="K142" i="3" s="1"/>
  <c r="J142" i="3" a="1"/>
  <c r="J142" i="3" s="1"/>
  <c r="O142" i="3" a="1"/>
  <c r="O142" i="3" s="1"/>
  <c r="C142" i="3" a="1"/>
  <c r="C142" i="3" s="1"/>
  <c r="C123" i="3" a="1"/>
  <c r="C123" i="3" s="1"/>
  <c r="F123" i="3" a="1"/>
  <c r="F123" i="3" s="1"/>
  <c r="K123" i="3" a="1"/>
  <c r="K123" i="3" s="1"/>
  <c r="O123" i="3" a="1"/>
  <c r="O123" i="3" s="1"/>
  <c r="B123" i="3" a="1"/>
  <c r="B123" i="3" s="1"/>
  <c r="E123" i="3" a="1"/>
  <c r="E123" i="3" s="1"/>
  <c r="B102" i="3" a="1"/>
  <c r="B102" i="3" s="1"/>
  <c r="E102" i="3" a="1"/>
  <c r="E102" i="3" s="1"/>
  <c r="J102" i="3" a="1"/>
  <c r="J102" i="3" s="1"/>
  <c r="C102" i="3" a="1"/>
  <c r="C102" i="3" s="1"/>
  <c r="K102" i="3" a="1"/>
  <c r="K102" i="3" s="1"/>
  <c r="F102" i="3" a="1"/>
  <c r="F102" i="3" s="1"/>
  <c r="O102" i="3" a="1"/>
  <c r="O102" i="3" s="1"/>
  <c r="C190" i="3" a="1"/>
  <c r="C190" i="3" s="1"/>
  <c r="F190" i="3" a="1"/>
  <c r="F190" i="3" s="1"/>
  <c r="K190" i="3" a="1"/>
  <c r="K190" i="3" s="1"/>
  <c r="O190" i="3" a="1"/>
  <c r="O190" i="3" s="1"/>
  <c r="J190" i="3" a="1"/>
  <c r="J190" i="3" s="1"/>
  <c r="C186" i="3" a="1"/>
  <c r="C186" i="3" s="1"/>
  <c r="F186" i="3" a="1"/>
  <c r="F186" i="3" s="1"/>
  <c r="K186" i="3" a="1"/>
  <c r="K186" i="3" s="1"/>
  <c r="O186" i="3" a="1"/>
  <c r="O186" i="3" s="1"/>
  <c r="J186" i="3" a="1"/>
  <c r="J186" i="3" s="1"/>
  <c r="C182" i="3" a="1"/>
  <c r="C182" i="3" s="1"/>
  <c r="F182" i="3" a="1"/>
  <c r="F182" i="3" s="1"/>
  <c r="K182" i="3" a="1"/>
  <c r="K182" i="3" s="1"/>
  <c r="O182" i="3" a="1"/>
  <c r="O182" i="3" s="1"/>
  <c r="J182" i="3" a="1"/>
  <c r="J182" i="3" s="1"/>
  <c r="C178" i="3" a="1"/>
  <c r="C178" i="3" s="1"/>
  <c r="F178" i="3" a="1"/>
  <c r="F178" i="3" s="1"/>
  <c r="K178" i="3" a="1"/>
  <c r="K178" i="3" s="1"/>
  <c r="O178" i="3" a="1"/>
  <c r="O178" i="3" s="1"/>
  <c r="J178" i="3" a="1"/>
  <c r="J178" i="3" s="1"/>
  <c r="C174" i="3" a="1"/>
  <c r="C174" i="3" s="1"/>
  <c r="F174" i="3" a="1"/>
  <c r="F174" i="3" s="1"/>
  <c r="K174" i="3" a="1"/>
  <c r="K174" i="3" s="1"/>
  <c r="O174" i="3" a="1"/>
  <c r="O174" i="3" s="1"/>
  <c r="J174" i="3" a="1"/>
  <c r="J174" i="3" s="1"/>
  <c r="C170" i="3" a="1"/>
  <c r="C170" i="3" s="1"/>
  <c r="F170" i="3" a="1"/>
  <c r="F170" i="3" s="1"/>
  <c r="K170" i="3" a="1"/>
  <c r="K170" i="3" s="1"/>
  <c r="O170" i="3" a="1"/>
  <c r="O170" i="3" s="1"/>
  <c r="J170" i="3" a="1"/>
  <c r="J170" i="3" s="1"/>
  <c r="C166" i="3" a="1"/>
  <c r="C166" i="3" s="1"/>
  <c r="F166" i="3" a="1"/>
  <c r="F166" i="3" s="1"/>
  <c r="K166" i="3" a="1"/>
  <c r="K166" i="3" s="1"/>
  <c r="O166" i="3" a="1"/>
  <c r="O166" i="3" s="1"/>
  <c r="J166" i="3" a="1"/>
  <c r="J166" i="3" s="1"/>
  <c r="C162" i="3" a="1"/>
  <c r="C162" i="3" s="1"/>
  <c r="F162" i="3" a="1"/>
  <c r="F162" i="3" s="1"/>
  <c r="K162" i="3" a="1"/>
  <c r="K162" i="3" s="1"/>
  <c r="O162" i="3" a="1"/>
  <c r="O162" i="3" s="1"/>
  <c r="J162" i="3" a="1"/>
  <c r="J162" i="3" s="1"/>
  <c r="C158" i="3" a="1"/>
  <c r="C158" i="3" s="1"/>
  <c r="F158" i="3" a="1"/>
  <c r="F158" i="3" s="1"/>
  <c r="K158" i="3" a="1"/>
  <c r="K158" i="3" s="1"/>
  <c r="O158" i="3" a="1"/>
  <c r="O158" i="3" s="1"/>
  <c r="J158" i="3" a="1"/>
  <c r="J158" i="3" s="1"/>
  <c r="C154" i="3" a="1"/>
  <c r="C154" i="3" s="1"/>
  <c r="F154" i="3" a="1"/>
  <c r="F154" i="3" s="1"/>
  <c r="K154" i="3" a="1"/>
  <c r="K154" i="3" s="1"/>
  <c r="O154" i="3" a="1"/>
  <c r="O154" i="3" s="1"/>
  <c r="J154" i="3" a="1"/>
  <c r="J154" i="3" s="1"/>
  <c r="F153" i="3" a="1"/>
  <c r="F153" i="3" s="1"/>
  <c r="O152" i="3" a="1"/>
  <c r="O152" i="3" s="1"/>
  <c r="C138" i="3" a="1"/>
  <c r="C138" i="3" s="1"/>
  <c r="J138" i="3" a="1"/>
  <c r="J138" i="3" s="1"/>
  <c r="B138" i="3" a="1"/>
  <c r="B138" i="3" s="1"/>
  <c r="F138" i="3" a="1"/>
  <c r="F138" i="3" s="1"/>
  <c r="O138" i="3" a="1"/>
  <c r="O138" i="3" s="1"/>
  <c r="B134" i="3" a="1"/>
  <c r="B134" i="3" s="1"/>
  <c r="K134" i="3" a="1"/>
  <c r="K134" i="3" s="1"/>
  <c r="C134" i="3" a="1"/>
  <c r="C134" i="3" s="1"/>
  <c r="E134" i="3" a="1"/>
  <c r="E134" i="3" s="1"/>
  <c r="B118" i="3" a="1"/>
  <c r="B118" i="3" s="1"/>
  <c r="E118" i="3" a="1"/>
  <c r="E118" i="3" s="1"/>
  <c r="J118" i="3" a="1"/>
  <c r="J118" i="3" s="1"/>
  <c r="C118" i="3" a="1"/>
  <c r="C118" i="3" s="1"/>
  <c r="K118" i="3" a="1"/>
  <c r="K118" i="3" s="1"/>
  <c r="O118" i="3" a="1"/>
  <c r="O118" i="3" s="1"/>
  <c r="F118" i="3" a="1"/>
  <c r="F118" i="3" s="1"/>
  <c r="C149" i="3" a="1"/>
  <c r="C149" i="3" s="1"/>
  <c r="K149" i="3" a="1"/>
  <c r="K149" i="3" s="1"/>
  <c r="E149" i="3" a="1"/>
  <c r="E149" i="3" s="1"/>
  <c r="J143" i="3" a="1"/>
  <c r="J143" i="3" s="1"/>
  <c r="O143" i="3" a="1"/>
  <c r="O143" i="3" s="1"/>
  <c r="C143" i="3" a="1"/>
  <c r="C143" i="3" s="1"/>
  <c r="K143" i="3" a="1"/>
  <c r="K143" i="3" s="1"/>
  <c r="E143" i="3" a="1"/>
  <c r="E143" i="3" s="1"/>
  <c r="F136" i="3" a="1"/>
  <c r="F136" i="3" s="1"/>
  <c r="B136" i="3" a="1"/>
  <c r="B136" i="3" s="1"/>
  <c r="J136" i="3" a="1"/>
  <c r="J136" i="3" s="1"/>
  <c r="O136" i="3" a="1"/>
  <c r="O136" i="3" s="1"/>
  <c r="C136" i="3" a="1"/>
  <c r="C136" i="3" s="1"/>
  <c r="C133" i="3" a="1"/>
  <c r="C133" i="3" s="1"/>
  <c r="F133" i="3" a="1"/>
  <c r="F133" i="3" s="1"/>
  <c r="O133" i="3" a="1"/>
  <c r="O133" i="3" s="1"/>
  <c r="B133" i="3" a="1"/>
  <c r="B133" i="3" s="1"/>
  <c r="J133" i="3" a="1"/>
  <c r="J133" i="3" s="1"/>
  <c r="B110" i="3" a="1"/>
  <c r="B110" i="3" s="1"/>
  <c r="E110" i="3" a="1"/>
  <c r="E110" i="3" s="1"/>
  <c r="J110" i="3" a="1"/>
  <c r="J110" i="3" s="1"/>
  <c r="C110" i="3" a="1"/>
  <c r="C110" i="3" s="1"/>
  <c r="K110" i="3" a="1"/>
  <c r="K110" i="3" s="1"/>
  <c r="F110" i="3" a="1"/>
  <c r="F110" i="3" s="1"/>
  <c r="C130" i="3" a="1"/>
  <c r="C130" i="3" s="1"/>
  <c r="J130" i="3" a="1"/>
  <c r="J130" i="3" s="1"/>
  <c r="F128" i="3" a="1"/>
  <c r="F128" i="3" s="1"/>
  <c r="C125" i="3" a="1"/>
  <c r="C125" i="3" s="1"/>
  <c r="F125" i="3" a="1"/>
  <c r="F125" i="3" s="1"/>
  <c r="K125" i="3" a="1"/>
  <c r="K125" i="3" s="1"/>
  <c r="O125" i="3" a="1"/>
  <c r="O125" i="3" s="1"/>
  <c r="E125" i="3" a="1"/>
  <c r="E125" i="3" s="1"/>
  <c r="B124" i="3" a="1"/>
  <c r="B124" i="3" s="1"/>
  <c r="E124" i="3" a="1"/>
  <c r="E124" i="3" s="1"/>
  <c r="J124" i="3" a="1"/>
  <c r="J124" i="3" s="1"/>
  <c r="C121" i="3" a="1"/>
  <c r="C121" i="3" s="1"/>
  <c r="F121" i="3" a="1"/>
  <c r="F121" i="3" s="1"/>
  <c r="K121" i="3" a="1"/>
  <c r="K121" i="3" s="1"/>
  <c r="O121" i="3" a="1"/>
  <c r="O121" i="3" s="1"/>
  <c r="B121" i="3" a="1"/>
  <c r="B121" i="3" s="1"/>
  <c r="J121" i="3" a="1"/>
  <c r="J121" i="3" s="1"/>
  <c r="B120" i="3" a="1"/>
  <c r="B120" i="3" s="1"/>
  <c r="E120" i="3" a="1"/>
  <c r="E120" i="3" s="1"/>
  <c r="J120" i="3" a="1"/>
  <c r="J120" i="3" s="1"/>
  <c r="C109" i="3" a="1"/>
  <c r="C109" i="3" s="1"/>
  <c r="F109" i="3" a="1"/>
  <c r="F109" i="3" s="1"/>
  <c r="K109" i="3" a="1"/>
  <c r="K109" i="3" s="1"/>
  <c r="O109" i="3" a="1"/>
  <c r="O109" i="3" s="1"/>
  <c r="E109" i="3" a="1"/>
  <c r="E109" i="3" s="1"/>
  <c r="B91" i="3" a="1"/>
  <c r="B91" i="3" s="1"/>
  <c r="F91" i="3" a="1"/>
  <c r="F91" i="3" s="1"/>
  <c r="C91" i="3" a="1"/>
  <c r="C91" i="3" s="1"/>
  <c r="O91" i="3" a="1"/>
  <c r="O91" i="3" s="1"/>
  <c r="E91" i="3" a="1"/>
  <c r="E91" i="3" s="1"/>
  <c r="J91" i="3" a="1"/>
  <c r="J91" i="3" s="1"/>
  <c r="E89" i="3" a="1"/>
  <c r="E89" i="3" s="1"/>
  <c r="K89" i="3" a="1"/>
  <c r="K89" i="3" s="1"/>
  <c r="B89" i="3" a="1"/>
  <c r="B89" i="3" s="1"/>
  <c r="F89" i="3" a="1"/>
  <c r="F89" i="3" s="1"/>
  <c r="C89" i="3" a="1"/>
  <c r="C89" i="3" s="1"/>
  <c r="J89" i="3" a="1"/>
  <c r="J89" i="3" s="1"/>
  <c r="O89" i="3" a="1"/>
  <c r="O89" i="3" s="1"/>
  <c r="C141" i="3" a="1"/>
  <c r="C141" i="3" s="1"/>
  <c r="E137" i="3" a="1"/>
  <c r="E137" i="3" s="1"/>
  <c r="K137" i="3" a="1"/>
  <c r="K137" i="3" s="1"/>
  <c r="J135" i="3" a="1"/>
  <c r="J135" i="3" s="1"/>
  <c r="O135" i="3" a="1"/>
  <c r="O135" i="3" s="1"/>
  <c r="B131" i="3" a="1"/>
  <c r="B131" i="3" s="1"/>
  <c r="F131" i="3" a="1"/>
  <c r="F131" i="3" s="1"/>
  <c r="K130" i="3" a="1"/>
  <c r="K130" i="3" s="1"/>
  <c r="E130" i="3" a="1"/>
  <c r="E130" i="3" s="1"/>
  <c r="K128" i="3" a="1"/>
  <c r="K128" i="3" s="1"/>
  <c r="E128" i="3" a="1"/>
  <c r="E128" i="3" s="1"/>
  <c r="B126" i="3" a="1"/>
  <c r="B126" i="3" s="1"/>
  <c r="E126" i="3" a="1"/>
  <c r="E126" i="3" s="1"/>
  <c r="J126" i="3" a="1"/>
  <c r="J126" i="3" s="1"/>
  <c r="C126" i="3" a="1"/>
  <c r="C126" i="3" s="1"/>
  <c r="K126" i="3" a="1"/>
  <c r="K126" i="3" s="1"/>
  <c r="F124" i="3" a="1"/>
  <c r="F124" i="3" s="1"/>
  <c r="F120" i="3" a="1"/>
  <c r="F120" i="3" s="1"/>
  <c r="C115" i="3" a="1"/>
  <c r="C115" i="3" s="1"/>
  <c r="F115" i="3" a="1"/>
  <c r="F115" i="3" s="1"/>
  <c r="K115" i="3" a="1"/>
  <c r="K115" i="3" s="1"/>
  <c r="O115" i="3" a="1"/>
  <c r="O115" i="3" s="1"/>
  <c r="J109" i="3" a="1"/>
  <c r="J109" i="3" s="1"/>
  <c r="C107" i="3" a="1"/>
  <c r="C107" i="3" s="1"/>
  <c r="F107" i="3" a="1"/>
  <c r="F107" i="3" s="1"/>
  <c r="K107" i="3" a="1"/>
  <c r="K107" i="3" s="1"/>
  <c r="O107" i="3" a="1"/>
  <c r="O107" i="3" s="1"/>
  <c r="B107" i="3" a="1"/>
  <c r="B107" i="3" s="1"/>
  <c r="J107" i="3" a="1"/>
  <c r="J107" i="3" s="1"/>
  <c r="C99" i="3" a="1"/>
  <c r="C99" i="3" s="1"/>
  <c r="F99" i="3" a="1"/>
  <c r="F99" i="3" s="1"/>
  <c r="K99" i="3" a="1"/>
  <c r="K99" i="3" s="1"/>
  <c r="O99" i="3" a="1"/>
  <c r="O99" i="3" s="1"/>
  <c r="B99" i="3" a="1"/>
  <c r="B99" i="3" s="1"/>
  <c r="J99" i="3" a="1"/>
  <c r="J99" i="3" s="1"/>
  <c r="E99" i="3" a="1"/>
  <c r="E99" i="3" s="1"/>
  <c r="B94" i="3" a="1"/>
  <c r="B94" i="3" s="1"/>
  <c r="K94" i="3" a="1"/>
  <c r="K94" i="3" s="1"/>
  <c r="F94" i="3" a="1"/>
  <c r="F94" i="3" s="1"/>
  <c r="C94" i="3" a="1"/>
  <c r="C94" i="3" s="1"/>
  <c r="E94" i="3" a="1"/>
  <c r="E94" i="3" s="1"/>
  <c r="O94" i="3" a="1"/>
  <c r="O94" i="3" s="1"/>
  <c r="J94" i="3" a="1"/>
  <c r="J94" i="3" s="1"/>
  <c r="B150" i="3" a="1"/>
  <c r="B150" i="3" s="1"/>
  <c r="K150" i="3" a="1"/>
  <c r="K150" i="3" s="1"/>
  <c r="C146" i="3" a="1"/>
  <c r="C146" i="3" s="1"/>
  <c r="J146" i="3" a="1"/>
  <c r="J146" i="3" s="1"/>
  <c r="F144" i="3" a="1"/>
  <c r="F144" i="3" s="1"/>
  <c r="E141" i="3" a="1"/>
  <c r="E141" i="3" s="1"/>
  <c r="E135" i="3" a="1"/>
  <c r="E135" i="3" s="1"/>
  <c r="E131" i="3" a="1"/>
  <c r="E131" i="3" s="1"/>
  <c r="E129" i="3" a="1"/>
  <c r="E129" i="3" s="1"/>
  <c r="K129" i="3" a="1"/>
  <c r="K129" i="3" s="1"/>
  <c r="C128" i="3" a="1"/>
  <c r="C128" i="3" s="1"/>
  <c r="F126" i="3" a="1"/>
  <c r="F126" i="3" s="1"/>
  <c r="O124" i="3" a="1"/>
  <c r="O124" i="3" s="1"/>
  <c r="E121" i="3" a="1"/>
  <c r="E121" i="3" s="1"/>
  <c r="O120" i="3" a="1"/>
  <c r="O120" i="3" s="1"/>
  <c r="C120" i="3" a="1"/>
  <c r="C120" i="3" s="1"/>
  <c r="C117" i="3" a="1"/>
  <c r="C117" i="3" s="1"/>
  <c r="F117" i="3" a="1"/>
  <c r="F117" i="3" s="1"/>
  <c r="K117" i="3" a="1"/>
  <c r="K117" i="3" s="1"/>
  <c r="O117" i="3" a="1"/>
  <c r="O117" i="3" s="1"/>
  <c r="E117" i="3" a="1"/>
  <c r="E117" i="3" s="1"/>
  <c r="B116" i="3" a="1"/>
  <c r="B116" i="3" s="1"/>
  <c r="E116" i="3" a="1"/>
  <c r="E116" i="3" s="1"/>
  <c r="J116" i="3" a="1"/>
  <c r="J116" i="3" s="1"/>
  <c r="C113" i="3" a="1"/>
  <c r="C113" i="3" s="1"/>
  <c r="F113" i="3" a="1"/>
  <c r="F113" i="3" s="1"/>
  <c r="K113" i="3" a="1"/>
  <c r="K113" i="3" s="1"/>
  <c r="O113" i="3" a="1"/>
  <c r="O113" i="3" s="1"/>
  <c r="B113" i="3" a="1"/>
  <c r="B113" i="3" s="1"/>
  <c r="J113" i="3" a="1"/>
  <c r="J113" i="3" s="1"/>
  <c r="B112" i="3" a="1"/>
  <c r="B112" i="3" s="1"/>
  <c r="E112" i="3" a="1"/>
  <c r="E112" i="3" s="1"/>
  <c r="J112" i="3" a="1"/>
  <c r="J112" i="3" s="1"/>
  <c r="B104" i="3" a="1"/>
  <c r="B104" i="3" s="1"/>
  <c r="E104" i="3" a="1"/>
  <c r="E104" i="3" s="1"/>
  <c r="J104" i="3" a="1"/>
  <c r="J104" i="3" s="1"/>
  <c r="C101" i="3" a="1"/>
  <c r="C101" i="3" s="1"/>
  <c r="F101" i="3" a="1"/>
  <c r="F101" i="3" s="1"/>
  <c r="K101" i="3" a="1"/>
  <c r="K101" i="3" s="1"/>
  <c r="O101" i="3" a="1"/>
  <c r="O101" i="3" s="1"/>
  <c r="B96" i="3" a="1"/>
  <c r="B96" i="3" s="1"/>
  <c r="E96" i="3" a="1"/>
  <c r="E96" i="3" s="1"/>
  <c r="J96" i="3" a="1"/>
  <c r="J96" i="3" s="1"/>
  <c r="J95" i="3" a="1"/>
  <c r="J95" i="3" s="1"/>
  <c r="E95" i="3" a="1"/>
  <c r="E95" i="3" s="1"/>
  <c r="K95" i="3" a="1"/>
  <c r="K95" i="3" s="1"/>
  <c r="O95" i="3" a="1"/>
  <c r="O95" i="3" s="1"/>
  <c r="C127" i="3" a="1"/>
  <c r="C127" i="3" s="1"/>
  <c r="F127" i="3" a="1"/>
  <c r="F127" i="3" s="1"/>
  <c r="K127" i="3" a="1"/>
  <c r="K127" i="3" s="1"/>
  <c r="B122" i="3" a="1"/>
  <c r="B122" i="3" s="1"/>
  <c r="E122" i="3" a="1"/>
  <c r="E122" i="3" s="1"/>
  <c r="J122" i="3" a="1"/>
  <c r="J122" i="3" s="1"/>
  <c r="C119" i="3" a="1"/>
  <c r="C119" i="3" s="1"/>
  <c r="F119" i="3" a="1"/>
  <c r="F119" i="3" s="1"/>
  <c r="K119" i="3" a="1"/>
  <c r="K119" i="3" s="1"/>
  <c r="O119" i="3" a="1"/>
  <c r="O119" i="3" s="1"/>
  <c r="B114" i="3" a="1"/>
  <c r="B114" i="3" s="1"/>
  <c r="E114" i="3" a="1"/>
  <c r="E114" i="3" s="1"/>
  <c r="J114" i="3" a="1"/>
  <c r="J114" i="3" s="1"/>
  <c r="C111" i="3" a="1"/>
  <c r="C111" i="3" s="1"/>
  <c r="F111" i="3" a="1"/>
  <c r="F111" i="3" s="1"/>
  <c r="K111" i="3" a="1"/>
  <c r="K111" i="3" s="1"/>
  <c r="O111" i="3" a="1"/>
  <c r="O111" i="3" s="1"/>
  <c r="B106" i="3" a="1"/>
  <c r="B106" i="3" s="1"/>
  <c r="E106" i="3" a="1"/>
  <c r="E106" i="3" s="1"/>
  <c r="J106" i="3" a="1"/>
  <c r="J106" i="3" s="1"/>
  <c r="J105" i="3" a="1"/>
  <c r="J105" i="3" s="1"/>
  <c r="C103" i="3" a="1"/>
  <c r="C103" i="3" s="1"/>
  <c r="F103" i="3" a="1"/>
  <c r="F103" i="3" s="1"/>
  <c r="K103" i="3" a="1"/>
  <c r="K103" i="3" s="1"/>
  <c r="O103" i="3" a="1"/>
  <c r="O103" i="3" s="1"/>
  <c r="E101" i="3" a="1"/>
  <c r="E101" i="3" s="1"/>
  <c r="B98" i="3" a="1"/>
  <c r="B98" i="3" s="1"/>
  <c r="E98" i="3" a="1"/>
  <c r="E98" i="3" s="1"/>
  <c r="J98" i="3" a="1"/>
  <c r="J98" i="3" s="1"/>
  <c r="J97" i="3" a="1"/>
  <c r="J97" i="3" s="1"/>
  <c r="F95" i="3" a="1"/>
  <c r="F95" i="3" s="1"/>
  <c r="J87" i="3" a="1"/>
  <c r="J87" i="3" s="1"/>
  <c r="O87" i="3" a="1"/>
  <c r="O87" i="3" s="1"/>
  <c r="E87" i="3" a="1"/>
  <c r="E87" i="3" s="1"/>
  <c r="K87" i="3" a="1"/>
  <c r="K87" i="3" s="1"/>
  <c r="B87" i="3" a="1"/>
  <c r="B87" i="3" s="1"/>
  <c r="F87" i="3" a="1"/>
  <c r="F87" i="3" s="1"/>
  <c r="C85" i="3" a="1"/>
  <c r="C85" i="3" s="1"/>
  <c r="F85" i="3" a="1"/>
  <c r="F85" i="3" s="1"/>
  <c r="O85" i="3" a="1"/>
  <c r="O85" i="3" s="1"/>
  <c r="B85" i="3" a="1"/>
  <c r="B85" i="3" s="1"/>
  <c r="J85" i="3" a="1"/>
  <c r="J85" i="3" s="1"/>
  <c r="K85" i="3" a="1"/>
  <c r="K85" i="3" s="1"/>
  <c r="C81" i="3" a="1"/>
  <c r="C81" i="3" s="1"/>
  <c r="B81" i="3" a="1"/>
  <c r="B81" i="3" s="1"/>
  <c r="J81" i="3" a="1"/>
  <c r="J81" i="3" s="1"/>
  <c r="E81" i="3" a="1"/>
  <c r="E81" i="3" s="1"/>
  <c r="O81" i="3" a="1"/>
  <c r="O81" i="3" s="1"/>
  <c r="F81" i="3" a="1"/>
  <c r="F81" i="3" s="1"/>
  <c r="C69" i="3" a="1"/>
  <c r="C69" i="3" s="1"/>
  <c r="E69" i="3" a="1"/>
  <c r="E69" i="3" s="1"/>
  <c r="K69" i="3" a="1"/>
  <c r="K69" i="3" s="1"/>
  <c r="B69" i="3" a="1"/>
  <c r="B69" i="3" s="1"/>
  <c r="O69" i="3" a="1"/>
  <c r="O69" i="3" s="1"/>
  <c r="F69" i="3" a="1"/>
  <c r="F69" i="3" s="1"/>
  <c r="J69" i="3" a="1"/>
  <c r="J69" i="3" s="1"/>
  <c r="B108" i="3" a="1"/>
  <c r="B108" i="3" s="1"/>
  <c r="E108" i="3" a="1"/>
  <c r="E108" i="3" s="1"/>
  <c r="J108" i="3" a="1"/>
  <c r="J108" i="3" s="1"/>
  <c r="C105" i="3" a="1"/>
  <c r="C105" i="3" s="1"/>
  <c r="F105" i="3" a="1"/>
  <c r="F105" i="3" s="1"/>
  <c r="K105" i="3" a="1"/>
  <c r="K105" i="3" s="1"/>
  <c r="O105" i="3" a="1"/>
  <c r="O105" i="3" s="1"/>
  <c r="K104" i="3" a="1"/>
  <c r="K104" i="3" s="1"/>
  <c r="C104" i="3" a="1"/>
  <c r="C104" i="3" s="1"/>
  <c r="B100" i="3" a="1"/>
  <c r="B100" i="3" s="1"/>
  <c r="E100" i="3" a="1"/>
  <c r="E100" i="3" s="1"/>
  <c r="J100" i="3" a="1"/>
  <c r="J100" i="3" s="1"/>
  <c r="C97" i="3" a="1"/>
  <c r="C97" i="3" s="1"/>
  <c r="F97" i="3" a="1"/>
  <c r="F97" i="3" s="1"/>
  <c r="K97" i="3" a="1"/>
  <c r="K97" i="3" s="1"/>
  <c r="O97" i="3" a="1"/>
  <c r="O97" i="3" s="1"/>
  <c r="K96" i="3" a="1"/>
  <c r="K96" i="3" s="1"/>
  <c r="C96" i="3" a="1"/>
  <c r="C96" i="3" s="1"/>
  <c r="C95" i="3" a="1"/>
  <c r="C95" i="3" s="1"/>
  <c r="C93" i="3" a="1"/>
  <c r="C93" i="3" s="1"/>
  <c r="J93" i="3" a="1"/>
  <c r="J93" i="3" s="1"/>
  <c r="O93" i="3" a="1"/>
  <c r="O93" i="3" s="1"/>
  <c r="B83" i="3" a="1"/>
  <c r="B83" i="3" s="1"/>
  <c r="F83" i="3" a="1"/>
  <c r="F83" i="3" s="1"/>
  <c r="E83" i="3" a="1"/>
  <c r="E83" i="3" s="1"/>
  <c r="O83" i="3" a="1"/>
  <c r="O83" i="3" s="1"/>
  <c r="C83" i="3" a="1"/>
  <c r="C83" i="3" s="1"/>
  <c r="J83" i="3" a="1"/>
  <c r="J83" i="3" s="1"/>
  <c r="B86" i="3" a="1"/>
  <c r="B86" i="3" s="1"/>
  <c r="K86" i="3" a="1"/>
  <c r="K86" i="3" s="1"/>
  <c r="C82" i="3" a="1"/>
  <c r="C82" i="3" s="1"/>
  <c r="J82" i="3" a="1"/>
  <c r="J82" i="3" s="1"/>
  <c r="B79" i="3" a="1"/>
  <c r="B79" i="3" s="1"/>
  <c r="F79" i="3" a="1"/>
  <c r="F79" i="3" s="1"/>
  <c r="E79" i="3" a="1"/>
  <c r="E79" i="3" s="1"/>
  <c r="O79" i="3" a="1"/>
  <c r="O79" i="3" s="1"/>
  <c r="C74" i="3" a="1"/>
  <c r="C74" i="3" s="1"/>
  <c r="J74" i="3" a="1"/>
  <c r="J74" i="3" s="1"/>
  <c r="B74" i="3" a="1"/>
  <c r="B74" i="3" s="1"/>
  <c r="K74" i="3" a="1"/>
  <c r="K74" i="3" s="1"/>
  <c r="E74" i="3" a="1"/>
  <c r="E74" i="3" s="1"/>
  <c r="F74" i="3" a="1"/>
  <c r="F74" i="3" s="1"/>
  <c r="O74" i="3" a="1"/>
  <c r="O74" i="3" s="1"/>
  <c r="C66" i="3" a="1"/>
  <c r="C66" i="3" s="1"/>
  <c r="J66" i="3" a="1"/>
  <c r="J66" i="3" s="1"/>
  <c r="B66" i="3" a="1"/>
  <c r="B66" i="3" s="1"/>
  <c r="K66" i="3" a="1"/>
  <c r="K66" i="3" s="1"/>
  <c r="E66" i="3" a="1"/>
  <c r="E66" i="3" s="1"/>
  <c r="O66" i="3" a="1"/>
  <c r="O66" i="3" s="1"/>
  <c r="F66" i="3" a="1"/>
  <c r="F66" i="3" s="1"/>
  <c r="B49" i="3" a="1"/>
  <c r="B49" i="3" s="1"/>
  <c r="E49" i="3" a="1"/>
  <c r="E49" i="3" s="1"/>
  <c r="J49" i="3" a="1"/>
  <c r="J49" i="3" s="1"/>
  <c r="F49" i="3" a="1"/>
  <c r="F49" i="3" s="1"/>
  <c r="C49" i="3" a="1"/>
  <c r="C49" i="3" s="1"/>
  <c r="K49" i="3" a="1"/>
  <c r="K49" i="3" s="1"/>
  <c r="O49" i="3" a="1"/>
  <c r="O49" i="3" s="1"/>
  <c r="K92" i="3" a="1"/>
  <c r="K92" i="3" s="1"/>
  <c r="J88" i="3" a="1"/>
  <c r="J88" i="3" s="1"/>
  <c r="C88" i="3" a="1"/>
  <c r="C88" i="3" s="1"/>
  <c r="E86" i="3" a="1"/>
  <c r="E86" i="3" s="1"/>
  <c r="K82" i="3" a="1"/>
  <c r="K82" i="3" s="1"/>
  <c r="E82" i="3" a="1"/>
  <c r="E82" i="3" s="1"/>
  <c r="J79" i="3" a="1"/>
  <c r="J79" i="3" s="1"/>
  <c r="B67" i="3" a="1"/>
  <c r="B67" i="3" s="1"/>
  <c r="F67" i="3" a="1"/>
  <c r="F67" i="3" s="1"/>
  <c r="J67" i="3" a="1"/>
  <c r="J67" i="3" s="1"/>
  <c r="O67" i="3" a="1"/>
  <c r="O67" i="3" s="1"/>
  <c r="C67" i="3" a="1"/>
  <c r="C67" i="3" s="1"/>
  <c r="E67" i="3" a="1"/>
  <c r="E67" i="3" s="1"/>
  <c r="E65" i="3" a="1"/>
  <c r="E65" i="3" s="1"/>
  <c r="K65" i="3" a="1"/>
  <c r="K65" i="3" s="1"/>
  <c r="B65" i="3" a="1"/>
  <c r="B65" i="3" s="1"/>
  <c r="F65" i="3" a="1"/>
  <c r="F65" i="3" s="1"/>
  <c r="C65" i="3" a="1"/>
  <c r="C65" i="3" s="1"/>
  <c r="J65" i="3" a="1"/>
  <c r="J65" i="3" s="1"/>
  <c r="O65" i="3" a="1"/>
  <c r="O65" i="3" s="1"/>
  <c r="C86" i="3" a="1"/>
  <c r="C86" i="3" s="1"/>
  <c r="B45" i="3" a="1"/>
  <c r="B45" i="3" s="1"/>
  <c r="E45" i="3" a="1"/>
  <c r="E45" i="3" s="1"/>
  <c r="J45" i="3" a="1"/>
  <c r="J45" i="3" s="1"/>
  <c r="F45" i="3" a="1"/>
  <c r="F45" i="3" s="1"/>
  <c r="C45" i="3" a="1"/>
  <c r="C45" i="3" s="1"/>
  <c r="O45" i="3" a="1"/>
  <c r="O45" i="3" s="1"/>
  <c r="K45" i="3" a="1"/>
  <c r="K45" i="3" s="1"/>
  <c r="C78" i="3" a="1"/>
  <c r="C78" i="3" s="1"/>
  <c r="J78" i="3" a="1"/>
  <c r="J78" i="3" s="1"/>
  <c r="F76" i="3" a="1"/>
  <c r="F76" i="3" s="1"/>
  <c r="J71" i="3" a="1"/>
  <c r="J71" i="3" s="1"/>
  <c r="O71" i="3" a="1"/>
  <c r="O71" i="3" s="1"/>
  <c r="B71" i="3" a="1"/>
  <c r="B71" i="3" s="1"/>
  <c r="F71" i="3" a="1"/>
  <c r="F71" i="3" s="1"/>
  <c r="B70" i="3" a="1"/>
  <c r="B70" i="3" s="1"/>
  <c r="K70" i="3" a="1"/>
  <c r="K70" i="3" s="1"/>
  <c r="C70" i="3" a="1"/>
  <c r="C70" i="3" s="1"/>
  <c r="J70" i="3" a="1"/>
  <c r="J70" i="3" s="1"/>
  <c r="B51" i="3" a="1"/>
  <c r="B51" i="3" s="1"/>
  <c r="E51" i="3" a="1"/>
  <c r="E51" i="3" s="1"/>
  <c r="J51" i="3" a="1"/>
  <c r="J51" i="3" s="1"/>
  <c r="F51" i="3" a="1"/>
  <c r="F51" i="3" s="1"/>
  <c r="C51" i="3" a="1"/>
  <c r="C51" i="3" s="1"/>
  <c r="K51" i="3" a="1"/>
  <c r="K51" i="3" s="1"/>
  <c r="K78" i="3" a="1"/>
  <c r="K78" i="3" s="1"/>
  <c r="E78" i="3" a="1"/>
  <c r="E78" i="3" s="1"/>
  <c r="O77" i="3" a="1"/>
  <c r="O77" i="3" s="1"/>
  <c r="K76" i="3" a="1"/>
  <c r="K76" i="3" s="1"/>
  <c r="E76" i="3" a="1"/>
  <c r="E76" i="3" s="1"/>
  <c r="C62" i="3" a="1"/>
  <c r="C62" i="3" s="1"/>
  <c r="F62" i="3" a="1"/>
  <c r="F62" i="3" s="1"/>
  <c r="K62" i="3" a="1"/>
  <c r="K62" i="3" s="1"/>
  <c r="O62" i="3" a="1"/>
  <c r="O62" i="3" s="1"/>
  <c r="J62" i="3" a="1"/>
  <c r="J62" i="3" s="1"/>
  <c r="B62" i="3" a="1"/>
  <c r="B62" i="3" s="1"/>
  <c r="E62" i="3" a="1"/>
  <c r="E62" i="3" s="1"/>
  <c r="B61" i="3" a="1"/>
  <c r="B61" i="3" s="1"/>
  <c r="E61" i="3" a="1"/>
  <c r="E61" i="3" s="1"/>
  <c r="J61" i="3" a="1"/>
  <c r="J61" i="3" s="1"/>
  <c r="F61" i="3" a="1"/>
  <c r="F61" i="3" s="1"/>
  <c r="O61" i="3" a="1"/>
  <c r="O61" i="3" s="1"/>
  <c r="C61" i="3" a="1"/>
  <c r="C61" i="3" s="1"/>
  <c r="K61" i="3" a="1"/>
  <c r="K61" i="3" s="1"/>
  <c r="C58" i="3" a="1"/>
  <c r="C58" i="3" s="1"/>
  <c r="F58" i="3" a="1"/>
  <c r="F58" i="3" s="1"/>
  <c r="K58" i="3" a="1"/>
  <c r="K58" i="3" s="1"/>
  <c r="O58" i="3" a="1"/>
  <c r="O58" i="3" s="1"/>
  <c r="J58" i="3" a="1"/>
  <c r="J58" i="3" s="1"/>
  <c r="B58" i="3" a="1"/>
  <c r="B58" i="3" s="1"/>
  <c r="E58" i="3" a="1"/>
  <c r="E58" i="3" s="1"/>
  <c r="B57" i="3" a="1"/>
  <c r="B57" i="3" s="1"/>
  <c r="E57" i="3" a="1"/>
  <c r="E57" i="3" s="1"/>
  <c r="J57" i="3" a="1"/>
  <c r="J57" i="3" s="1"/>
  <c r="F57" i="3" a="1"/>
  <c r="F57" i="3" s="1"/>
  <c r="C57" i="3" a="1"/>
  <c r="C57" i="3" s="1"/>
  <c r="O57" i="3" a="1"/>
  <c r="O57" i="3" s="1"/>
  <c r="K57" i="3" a="1"/>
  <c r="K57" i="3" s="1"/>
  <c r="B55" i="3" a="1"/>
  <c r="B55" i="3" s="1"/>
  <c r="E55" i="3" a="1"/>
  <c r="E55" i="3" s="1"/>
  <c r="J55" i="3" a="1"/>
  <c r="J55" i="3" s="1"/>
  <c r="F55" i="3" a="1"/>
  <c r="F55" i="3" s="1"/>
  <c r="C55" i="3" a="1"/>
  <c r="C55" i="3" s="1"/>
  <c r="K55" i="3" a="1"/>
  <c r="K55" i="3" s="1"/>
  <c r="O55" i="3" a="1"/>
  <c r="O55" i="3" s="1"/>
  <c r="B53" i="3" a="1"/>
  <c r="B53" i="3" s="1"/>
  <c r="E53" i="3" a="1"/>
  <c r="E53" i="3" s="1"/>
  <c r="J53" i="3" a="1"/>
  <c r="J53" i="3" s="1"/>
  <c r="F53" i="3" a="1"/>
  <c r="F53" i="3" s="1"/>
  <c r="C53" i="3" a="1"/>
  <c r="C53" i="3" s="1"/>
  <c r="O53" i="3" a="1"/>
  <c r="O53" i="3" s="1"/>
  <c r="E77" i="3" a="1"/>
  <c r="E77" i="3" s="1"/>
  <c r="K77" i="3" a="1"/>
  <c r="K77" i="3" s="1"/>
  <c r="C76" i="3" a="1"/>
  <c r="C76" i="3" s="1"/>
  <c r="J75" i="3" a="1"/>
  <c r="J75" i="3" s="1"/>
  <c r="O75" i="3" a="1"/>
  <c r="O75" i="3" s="1"/>
  <c r="E73" i="3" a="1"/>
  <c r="E73" i="3" s="1"/>
  <c r="K73" i="3" a="1"/>
  <c r="K73" i="3" s="1"/>
  <c r="C73" i="3" a="1"/>
  <c r="C73" i="3" s="1"/>
  <c r="E71" i="3" a="1"/>
  <c r="E71" i="3" s="1"/>
  <c r="O70" i="3" a="1"/>
  <c r="O70" i="3" s="1"/>
  <c r="E70" i="3" a="1"/>
  <c r="E70" i="3" s="1"/>
  <c r="B63" i="3" a="1"/>
  <c r="B63" i="3" s="1"/>
  <c r="J63" i="3" a="1"/>
  <c r="J63" i="3" s="1"/>
  <c r="O63" i="3" a="1"/>
  <c r="O63" i="3" s="1"/>
  <c r="E63" i="3" a="1"/>
  <c r="E63" i="3" s="1"/>
  <c r="K63" i="3" a="1"/>
  <c r="K63" i="3" s="1"/>
  <c r="F63" i="3" a="1"/>
  <c r="F63" i="3" s="1"/>
  <c r="B59" i="3" a="1"/>
  <c r="B59" i="3" s="1"/>
  <c r="E59" i="3" a="1"/>
  <c r="E59" i="3" s="1"/>
  <c r="J59" i="3" a="1"/>
  <c r="J59" i="3" s="1"/>
  <c r="F59" i="3" a="1"/>
  <c r="F59" i="3" s="1"/>
  <c r="K59" i="3" a="1"/>
  <c r="K59" i="3" s="1"/>
  <c r="O59" i="3" a="1"/>
  <c r="O59" i="3" s="1"/>
  <c r="O51" i="3" a="1"/>
  <c r="O51" i="3" s="1"/>
  <c r="B43" i="3" a="1"/>
  <c r="B43" i="3" s="1"/>
  <c r="E43" i="3" a="1"/>
  <c r="E43" i="3" s="1"/>
  <c r="J43" i="3" a="1"/>
  <c r="J43" i="3" s="1"/>
  <c r="F43" i="3" a="1"/>
  <c r="F43" i="3" s="1"/>
  <c r="C43" i="3" a="1"/>
  <c r="C43" i="3" s="1"/>
  <c r="K43" i="3" a="1"/>
  <c r="K43" i="3" s="1"/>
  <c r="C60" i="3" a="1"/>
  <c r="C60" i="3" s="1"/>
  <c r="F60" i="3" a="1"/>
  <c r="F60" i="3" s="1"/>
  <c r="K60" i="3" a="1"/>
  <c r="K60" i="3" s="1"/>
  <c r="O60" i="3" a="1"/>
  <c r="O60" i="3" s="1"/>
  <c r="J60" i="3" a="1"/>
  <c r="J60" i="3" s="1"/>
  <c r="E60" i="3" a="1"/>
  <c r="E60" i="3" s="1"/>
  <c r="C56" i="3" a="1"/>
  <c r="C56" i="3" s="1"/>
  <c r="F56" i="3" a="1"/>
  <c r="F56" i="3" s="1"/>
  <c r="K56" i="3" a="1"/>
  <c r="K56" i="3" s="1"/>
  <c r="O56" i="3" a="1"/>
  <c r="O56" i="3" s="1"/>
  <c r="C54" i="3" a="1"/>
  <c r="C54" i="3" s="1"/>
  <c r="F54" i="3" a="1"/>
  <c r="F54" i="3" s="1"/>
  <c r="K54" i="3" a="1"/>
  <c r="K54" i="3" s="1"/>
  <c r="O54" i="3" a="1"/>
  <c r="O54" i="3" s="1"/>
  <c r="C52" i="3" a="1"/>
  <c r="C52" i="3" s="1"/>
  <c r="F52" i="3" a="1"/>
  <c r="F52" i="3" s="1"/>
  <c r="K52" i="3" a="1"/>
  <c r="K52" i="3" s="1"/>
  <c r="O52" i="3" a="1"/>
  <c r="O52" i="3" s="1"/>
  <c r="C50" i="3" a="1"/>
  <c r="C50" i="3" s="1"/>
  <c r="F50" i="3" a="1"/>
  <c r="F50" i="3" s="1"/>
  <c r="K50" i="3" a="1"/>
  <c r="K50" i="3" s="1"/>
  <c r="O50" i="3" a="1"/>
  <c r="O50" i="3" s="1"/>
  <c r="C48" i="3" a="1"/>
  <c r="C48" i="3" s="1"/>
  <c r="F48" i="3" a="1"/>
  <c r="F48" i="3" s="1"/>
  <c r="K48" i="3" a="1"/>
  <c r="K48" i="3" s="1"/>
  <c r="O48" i="3" a="1"/>
  <c r="O48" i="3" s="1"/>
  <c r="C46" i="3" a="1"/>
  <c r="C46" i="3" s="1"/>
  <c r="F46" i="3" a="1"/>
  <c r="F46" i="3" s="1"/>
  <c r="K46" i="3" a="1"/>
  <c r="K46" i="3" s="1"/>
  <c r="O46" i="3" a="1"/>
  <c r="O46" i="3" s="1"/>
  <c r="C44" i="3" a="1"/>
  <c r="C44" i="3" s="1"/>
  <c r="F44" i="3" a="1"/>
  <c r="F44" i="3" s="1"/>
  <c r="K44" i="3" a="1"/>
  <c r="K44" i="3" s="1"/>
  <c r="O44" i="3" a="1"/>
  <c r="O44" i="3" s="1"/>
  <c r="C42" i="3" a="1"/>
  <c r="C42" i="3" s="1"/>
  <c r="F42" i="3" a="1"/>
  <c r="F42" i="3" s="1"/>
  <c r="K42" i="3" a="1"/>
  <c r="K42" i="3" s="1"/>
  <c r="O42" i="3" a="1"/>
  <c r="O42" i="3" s="1"/>
  <c r="J56" i="3" a="1"/>
  <c r="J56" i="3" s="1"/>
  <c r="J54" i="3" a="1"/>
  <c r="J54" i="3" s="1"/>
  <c r="J52" i="3" a="1"/>
  <c r="J52" i="3" s="1"/>
  <c r="J50" i="3" a="1"/>
  <c r="J50" i="3" s="1"/>
  <c r="J48" i="3" a="1"/>
  <c r="J48" i="3" s="1"/>
  <c r="J46" i="3" a="1"/>
  <c r="J46" i="3" s="1"/>
  <c r="J44" i="3" a="1"/>
  <c r="J44" i="3" s="1"/>
  <c r="J42" i="3" a="1"/>
  <c r="J42" i="3" s="1"/>
  <c r="B24" i="3" a="1"/>
  <c r="B24" i="3" s="1"/>
  <c r="F24" i="3" a="1"/>
  <c r="F24" i="3" s="1"/>
  <c r="C24" i="3" a="1"/>
  <c r="C24" i="3" s="1"/>
  <c r="J24" i="3" a="1"/>
  <c r="J24" i="3" s="1"/>
  <c r="K24" i="3" a="1"/>
  <c r="K24" i="3" s="1"/>
  <c r="O24" i="3" a="1"/>
  <c r="O24" i="3" s="1"/>
  <c r="E24" i="3" a="1"/>
  <c r="E24" i="3" s="1"/>
  <c r="C20" i="3" a="1"/>
  <c r="C20" i="3" s="1"/>
  <c r="B20" i="3" a="1"/>
  <c r="B20" i="3" s="1"/>
  <c r="J20" i="3" a="1"/>
  <c r="J20" i="3" s="1"/>
  <c r="K20" i="3" a="1"/>
  <c r="K20" i="3" s="1"/>
  <c r="O20" i="3" a="1"/>
  <c r="O20" i="3" s="1"/>
  <c r="E20" i="3" a="1"/>
  <c r="E20" i="3" s="1"/>
  <c r="F20" i="3" a="1"/>
  <c r="F20" i="3" s="1"/>
  <c r="B37" i="3" a="1"/>
  <c r="B37" i="3" s="1"/>
  <c r="E37" i="3" a="1"/>
  <c r="E37" i="3" s="1"/>
  <c r="J37" i="3" a="1"/>
  <c r="J37" i="3" s="1"/>
  <c r="O37" i="3" a="1"/>
  <c r="O37" i="3" s="1"/>
  <c r="C12" i="3" a="1"/>
  <c r="C12" i="3" s="1"/>
  <c r="K12" i="3" a="1"/>
  <c r="K12" i="3" s="1"/>
  <c r="E12" i="3" a="1"/>
  <c r="E12" i="3" s="1"/>
  <c r="C38" i="3" a="1"/>
  <c r="C38" i="3" s="1"/>
  <c r="F38" i="3" a="1"/>
  <c r="F38" i="3" s="1"/>
  <c r="K38" i="3" a="1"/>
  <c r="K38" i="3" s="1"/>
  <c r="O38" i="3" a="1"/>
  <c r="O38" i="3" s="1"/>
  <c r="C37" i="3" a="1"/>
  <c r="C37" i="3" s="1"/>
  <c r="B35" i="3" a="1"/>
  <c r="B35" i="3" s="1"/>
  <c r="E35" i="3" a="1"/>
  <c r="E35" i="3" s="1"/>
  <c r="J35" i="3" a="1"/>
  <c r="J35" i="3" s="1"/>
  <c r="B33" i="3" a="1"/>
  <c r="B33" i="3" s="1"/>
  <c r="E33" i="3" a="1"/>
  <c r="E33" i="3" s="1"/>
  <c r="J33" i="3" a="1"/>
  <c r="J33" i="3" s="1"/>
  <c r="B31" i="3" a="1"/>
  <c r="B31" i="3" s="1"/>
  <c r="E31" i="3" a="1"/>
  <c r="E31" i="3" s="1"/>
  <c r="J31" i="3" a="1"/>
  <c r="J31" i="3" s="1"/>
  <c r="B29" i="3" a="1"/>
  <c r="B29" i="3" s="1"/>
  <c r="E29" i="3" a="1"/>
  <c r="E29" i="3" s="1"/>
  <c r="J29" i="3" a="1"/>
  <c r="J29" i="3" s="1"/>
  <c r="B41" i="3" a="1"/>
  <c r="B41" i="3" s="1"/>
  <c r="E41" i="3" a="1"/>
  <c r="E41" i="3" s="1"/>
  <c r="J41" i="3" a="1"/>
  <c r="J41" i="3" s="1"/>
  <c r="B39" i="3" a="1"/>
  <c r="B39" i="3" s="1"/>
  <c r="E39" i="3" a="1"/>
  <c r="E39" i="3" s="1"/>
  <c r="J39" i="3" a="1"/>
  <c r="J39" i="3" s="1"/>
  <c r="O39" i="3" a="1"/>
  <c r="O39" i="3" s="1"/>
  <c r="J6" i="3" a="1"/>
  <c r="J6" i="3" s="1"/>
  <c r="O6" i="3" a="1"/>
  <c r="O6" i="3" s="1"/>
  <c r="C6" i="3" a="1"/>
  <c r="C6" i="3" s="1"/>
  <c r="K6" i="3" a="1"/>
  <c r="K6" i="3" s="1"/>
  <c r="E6" i="3" a="1"/>
  <c r="E6" i="3" s="1"/>
  <c r="C41" i="3" a="1"/>
  <c r="C41" i="3" s="1"/>
  <c r="C40" i="3" a="1"/>
  <c r="C40" i="3" s="1"/>
  <c r="F40" i="3" a="1"/>
  <c r="F40" i="3" s="1"/>
  <c r="K40" i="3" a="1"/>
  <c r="K40" i="3" s="1"/>
  <c r="O40" i="3" a="1"/>
  <c r="O40" i="3" s="1"/>
  <c r="C39" i="3" a="1"/>
  <c r="C39" i="3" s="1"/>
  <c r="J14" i="3" a="1"/>
  <c r="J14" i="3" s="1"/>
  <c r="O14" i="3" a="1"/>
  <c r="O14" i="3" s="1"/>
  <c r="B14" i="3" a="1"/>
  <c r="B14" i="3" s="1"/>
  <c r="C14" i="3" a="1"/>
  <c r="C14" i="3" s="1"/>
  <c r="K14" i="3" a="1"/>
  <c r="K14" i="3" s="1"/>
  <c r="J12" i="3" a="1"/>
  <c r="J12" i="3" s="1"/>
  <c r="F41" i="3" a="1"/>
  <c r="F41" i="3" s="1"/>
  <c r="J40" i="3" a="1"/>
  <c r="J40" i="3" s="1"/>
  <c r="F39" i="3" a="1"/>
  <c r="F39" i="3" s="1"/>
  <c r="J38" i="3" a="1"/>
  <c r="J38" i="3" s="1"/>
  <c r="F37" i="3" a="1"/>
  <c r="F37" i="3" s="1"/>
  <c r="O35" i="3" a="1"/>
  <c r="O35" i="3" s="1"/>
  <c r="F35" i="3" a="1"/>
  <c r="F35" i="3" s="1"/>
  <c r="O33" i="3" a="1"/>
  <c r="O33" i="3" s="1"/>
  <c r="F33" i="3" a="1"/>
  <c r="F33" i="3" s="1"/>
  <c r="O31" i="3" a="1"/>
  <c r="O31" i="3" s="1"/>
  <c r="F31" i="3" a="1"/>
  <c r="F31" i="3" s="1"/>
  <c r="O29" i="3" a="1"/>
  <c r="O29" i="3" s="1"/>
  <c r="F29" i="3" a="1"/>
  <c r="F29" i="3" s="1"/>
  <c r="C26" i="3" a="1"/>
  <c r="C26" i="3" s="1"/>
  <c r="J26" i="3" a="1"/>
  <c r="J26" i="3" s="1"/>
  <c r="O26" i="3" a="1"/>
  <c r="O26" i="3" s="1"/>
  <c r="E16" i="3" a="1"/>
  <c r="E16" i="3" s="1"/>
  <c r="K16" i="3" a="1"/>
  <c r="K16" i="3" s="1"/>
  <c r="B16" i="3" a="1"/>
  <c r="B16" i="3" s="1"/>
  <c r="O16" i="3" a="1"/>
  <c r="O16" i="3" s="1"/>
  <c r="C16" i="3" a="1"/>
  <c r="C16" i="3" s="1"/>
  <c r="J16" i="3" a="1"/>
  <c r="J16" i="3" s="1"/>
  <c r="F12" i="3" a="1"/>
  <c r="F12" i="3" s="1"/>
  <c r="B10" i="3" a="1"/>
  <c r="B10" i="3" s="1"/>
  <c r="F10" i="3" a="1"/>
  <c r="F10" i="3" s="1"/>
  <c r="C10" i="3" a="1"/>
  <c r="C10" i="3" s="1"/>
  <c r="J10" i="3" a="1"/>
  <c r="J10" i="3" s="1"/>
  <c r="K10" i="3" a="1"/>
  <c r="K10" i="3" s="1"/>
  <c r="E8" i="3" a="1"/>
  <c r="E8" i="3" s="1"/>
  <c r="K8" i="3" a="1"/>
  <c r="K8" i="3" s="1"/>
  <c r="C8" i="3" a="1"/>
  <c r="C8" i="3" s="1"/>
  <c r="J8" i="3" a="1"/>
  <c r="J8" i="3" s="1"/>
  <c r="F6" i="3" a="1"/>
  <c r="F6" i="3" s="1"/>
  <c r="B5" i="3" a="1"/>
  <c r="B5" i="3" s="1"/>
  <c r="K5" i="3" a="1"/>
  <c r="K5" i="3" s="1"/>
  <c r="J5" i="3" a="1"/>
  <c r="J5" i="3" s="1"/>
  <c r="O5" i="3" a="1"/>
  <c r="O5" i="3" s="1"/>
  <c r="C5" i="3" a="1"/>
  <c r="C5" i="3" s="1"/>
  <c r="B27" i="3" a="1"/>
  <c r="B27" i="3" s="1"/>
  <c r="K27" i="3" a="1"/>
  <c r="K27" i="3" s="1"/>
  <c r="F27" i="3" a="1"/>
  <c r="F27" i="3" s="1"/>
  <c r="E22" i="3" a="1"/>
  <c r="E22" i="3" s="1"/>
  <c r="K22" i="3" a="1"/>
  <c r="K22" i="3" s="1"/>
  <c r="B22" i="3" a="1"/>
  <c r="B22" i="3" s="1"/>
  <c r="F22" i="3" a="1"/>
  <c r="F22" i="3" s="1"/>
  <c r="B18" i="3" a="1"/>
  <c r="B18" i="3" s="1"/>
  <c r="F18" i="3" a="1"/>
  <c r="F18" i="3" s="1"/>
  <c r="O18" i="3" a="1"/>
  <c r="O18" i="3" s="1"/>
  <c r="J18" i="3" a="1"/>
  <c r="J18" i="3" s="1"/>
  <c r="C18" i="3" a="1"/>
  <c r="C18" i="3" s="1"/>
  <c r="F14" i="3" a="1"/>
  <c r="F14" i="3" s="1"/>
  <c r="B12" i="3" a="1"/>
  <c r="B12" i="3" s="1"/>
  <c r="B6" i="3" a="1"/>
  <c r="B6" i="3" s="1"/>
  <c r="C4" i="3" a="1"/>
  <c r="C4" i="3" s="1"/>
  <c r="B21" i="3" a="1"/>
  <c r="B21" i="3" s="1"/>
  <c r="K21" i="3" a="1"/>
  <c r="K21" i="3" s="1"/>
  <c r="C17" i="3" a="1"/>
  <c r="C17" i="3" s="1"/>
  <c r="J17" i="3" a="1"/>
  <c r="J17" i="3" s="1"/>
  <c r="F15" i="3" a="1"/>
  <c r="F15" i="3" s="1"/>
  <c r="O36" i="3" a="1"/>
  <c r="O36" i="3" s="1"/>
  <c r="K36" i="3" a="1"/>
  <c r="K36" i="3" s="1"/>
  <c r="F36" i="3" a="1"/>
  <c r="F36" i="3" s="1"/>
  <c r="O34" i="3" a="1"/>
  <c r="O34" i="3" s="1"/>
  <c r="K34" i="3" a="1"/>
  <c r="K34" i="3" s="1"/>
  <c r="F34" i="3" a="1"/>
  <c r="F34" i="3" s="1"/>
  <c r="O32" i="3" a="1"/>
  <c r="O32" i="3" s="1"/>
  <c r="K32" i="3" a="1"/>
  <c r="K32" i="3" s="1"/>
  <c r="F32" i="3" a="1"/>
  <c r="F32" i="3" s="1"/>
  <c r="O30" i="3" a="1"/>
  <c r="O30" i="3" s="1"/>
  <c r="K30" i="3" a="1"/>
  <c r="K30" i="3" s="1"/>
  <c r="F30" i="3" a="1"/>
  <c r="F30" i="3" s="1"/>
  <c r="O28" i="3" a="1"/>
  <c r="O28" i="3" s="1"/>
  <c r="J23" i="3" a="1"/>
  <c r="J23" i="3" s="1"/>
  <c r="E21" i="3" a="1"/>
  <c r="E21" i="3" s="1"/>
  <c r="K17" i="3" a="1"/>
  <c r="K17" i="3" s="1"/>
  <c r="E17" i="3" a="1"/>
  <c r="E17" i="3" s="1"/>
  <c r="K15" i="3" a="1"/>
  <c r="K15" i="3" s="1"/>
  <c r="E15" i="3" a="1"/>
  <c r="E15" i="3" s="1"/>
  <c r="B13" i="3" a="1"/>
  <c r="B13" i="3" s="1"/>
  <c r="K13" i="3" a="1"/>
  <c r="K13" i="3" s="1"/>
  <c r="C9" i="3" a="1"/>
  <c r="C9" i="3" s="1"/>
  <c r="J9" i="3" a="1"/>
  <c r="J9" i="3" s="1"/>
  <c r="F7" i="3" a="1"/>
  <c r="F7" i="3" s="1"/>
  <c r="E4" i="3" a="1"/>
  <c r="E4" i="3" s="1"/>
  <c r="U2" i="3" l="1"/>
  <c r="C121" i="14"/>
  <c r="C120" i="14"/>
  <c r="C119" i="14"/>
  <c r="C118" i="14"/>
  <c r="C117" i="14"/>
  <c r="C116" i="14"/>
  <c r="C115" i="14"/>
  <c r="C114" i="14"/>
  <c r="M114" i="14" s="1"/>
  <c r="C113" i="14"/>
  <c r="C112" i="14"/>
  <c r="M112" i="14" s="1"/>
  <c r="C111" i="14"/>
  <c r="C110" i="14"/>
  <c r="C109" i="14"/>
  <c r="C108" i="14"/>
  <c r="M108" i="14" s="1"/>
  <c r="C107" i="14"/>
  <c r="M107" i="14" s="1"/>
  <c r="C106" i="14"/>
  <c r="C105" i="14"/>
  <c r="C104" i="14"/>
  <c r="C103" i="14"/>
  <c r="C102" i="14"/>
  <c r="C101" i="14"/>
  <c r="M101" i="14" s="1"/>
  <c r="C100" i="14"/>
  <c r="C99" i="14"/>
  <c r="M99" i="14" s="1"/>
  <c r="C98" i="14"/>
  <c r="C97" i="14"/>
  <c r="C96" i="14"/>
  <c r="C95" i="14"/>
  <c r="C94" i="14"/>
  <c r="C93" i="14"/>
  <c r="C92" i="14"/>
  <c r="M92" i="14" s="1"/>
  <c r="C91" i="14"/>
  <c r="C90" i="14"/>
  <c r="M90" i="14" s="1"/>
  <c r="C89" i="14"/>
  <c r="C88" i="14"/>
  <c r="M88" i="14" s="1"/>
  <c r="C87" i="14"/>
  <c r="C86" i="14"/>
  <c r="C85" i="14"/>
  <c r="C84" i="14"/>
  <c r="M84" i="14" s="1"/>
  <c r="C83" i="14"/>
  <c r="C82" i="14"/>
  <c r="C81" i="14"/>
  <c r="M81" i="14" s="1"/>
  <c r="C80" i="14"/>
  <c r="C79" i="14"/>
  <c r="C78" i="14"/>
  <c r="M78" i="14" s="1"/>
  <c r="C77" i="14"/>
  <c r="C76" i="14"/>
  <c r="C75" i="14"/>
  <c r="C74" i="14"/>
  <c r="C73" i="14"/>
  <c r="M73" i="14" s="1"/>
  <c r="C72" i="14"/>
  <c r="C71" i="14"/>
  <c r="C70" i="14"/>
  <c r="C69" i="14"/>
  <c r="C68" i="14"/>
  <c r="M68" i="14" s="1"/>
  <c r="C67" i="14"/>
  <c r="C66" i="14"/>
  <c r="O59" i="14"/>
  <c r="B58" i="14"/>
  <c r="B57" i="14"/>
  <c r="N55" i="14"/>
  <c r="N53" i="14"/>
  <c r="L52" i="14"/>
  <c r="O51" i="14"/>
  <c r="L50" i="14"/>
  <c r="N49" i="14"/>
  <c r="L47" i="14"/>
  <c r="N44" i="14"/>
  <c r="P43" i="14"/>
  <c r="N42" i="14"/>
  <c r="J41" i="14"/>
  <c r="O40" i="14"/>
  <c r="O39" i="14"/>
  <c r="P38" i="14"/>
  <c r="N36" i="14"/>
  <c r="O35" i="14"/>
  <c r="P34" i="14"/>
  <c r="N32" i="14"/>
  <c r="O31" i="14"/>
  <c r="P30" i="14"/>
  <c r="N28" i="14"/>
  <c r="O27" i="14"/>
  <c r="P26" i="14"/>
  <c r="N24" i="14"/>
  <c r="O23" i="14"/>
  <c r="P22" i="14"/>
  <c r="N20" i="14"/>
  <c r="O19" i="14"/>
  <c r="N16" i="14"/>
  <c r="O15" i="14"/>
  <c r="N12" i="14"/>
  <c r="O11" i="14"/>
  <c r="N8" i="14"/>
  <c r="O7" i="14"/>
  <c r="N4" i="14"/>
  <c r="O3" i="14"/>
  <c r="AC121" i="13"/>
  <c r="AB121" i="13"/>
  <c r="Y121" i="13"/>
  <c r="X121" i="13"/>
  <c r="V121" i="13"/>
  <c r="U121" i="13"/>
  <c r="T121" i="13"/>
  <c r="R121" i="13"/>
  <c r="P121" i="13"/>
  <c r="O121" i="13"/>
  <c r="N121" i="13"/>
  <c r="M121" i="13"/>
  <c r="L121" i="13"/>
  <c r="K121" i="13"/>
  <c r="J121" i="13"/>
  <c r="H121" i="13"/>
  <c r="F121" i="13"/>
  <c r="B121" i="13"/>
  <c r="AC120" i="13"/>
  <c r="AB120" i="13"/>
  <c r="Y120" i="13"/>
  <c r="X120" i="13"/>
  <c r="V120" i="13"/>
  <c r="U120" i="13"/>
  <c r="T120" i="13"/>
  <c r="R120" i="13"/>
  <c r="P120" i="13"/>
  <c r="O120" i="13"/>
  <c r="N120" i="13"/>
  <c r="M120" i="13"/>
  <c r="L120" i="13"/>
  <c r="K120" i="13"/>
  <c r="J120" i="13"/>
  <c r="H120" i="13"/>
  <c r="F120" i="13"/>
  <c r="B120" i="13"/>
  <c r="AC119" i="13"/>
  <c r="AB119" i="13"/>
  <c r="Y119" i="13"/>
  <c r="X119" i="13"/>
  <c r="V119" i="13"/>
  <c r="U119" i="13"/>
  <c r="T119" i="13"/>
  <c r="R119" i="13"/>
  <c r="P119" i="13"/>
  <c r="O119" i="13"/>
  <c r="N119" i="13"/>
  <c r="M119" i="13"/>
  <c r="L119" i="13"/>
  <c r="K119" i="13"/>
  <c r="J119" i="13"/>
  <c r="H119" i="13"/>
  <c r="F119" i="13"/>
  <c r="B119" i="13"/>
  <c r="AC118" i="13"/>
  <c r="AB118" i="13"/>
  <c r="Y118" i="13"/>
  <c r="X118" i="13"/>
  <c r="V118" i="13"/>
  <c r="U118" i="13"/>
  <c r="T118" i="13"/>
  <c r="R118" i="13"/>
  <c r="P118" i="13"/>
  <c r="O118" i="13"/>
  <c r="N118" i="13"/>
  <c r="M118" i="13"/>
  <c r="L118" i="13"/>
  <c r="K118" i="13"/>
  <c r="J118" i="13"/>
  <c r="H118" i="13"/>
  <c r="F118" i="13"/>
  <c r="B118" i="13"/>
  <c r="AC117" i="13"/>
  <c r="AB117" i="13"/>
  <c r="Y117" i="13"/>
  <c r="X117" i="13"/>
  <c r="V117" i="13"/>
  <c r="U117" i="13"/>
  <c r="T117" i="13"/>
  <c r="R117" i="13"/>
  <c r="P117" i="13"/>
  <c r="O117" i="13"/>
  <c r="N117" i="13"/>
  <c r="M117" i="13"/>
  <c r="L117" i="13"/>
  <c r="K117" i="13"/>
  <c r="J117" i="13"/>
  <c r="H117" i="13"/>
  <c r="F117" i="13"/>
  <c r="B117" i="13"/>
  <c r="AC116" i="13"/>
  <c r="AB116" i="13"/>
  <c r="Y116" i="13"/>
  <c r="X116" i="13"/>
  <c r="V116" i="13"/>
  <c r="U116" i="13"/>
  <c r="T116" i="13"/>
  <c r="R116" i="13"/>
  <c r="P116" i="13"/>
  <c r="O116" i="13"/>
  <c r="N116" i="13"/>
  <c r="M116" i="13"/>
  <c r="L116" i="13"/>
  <c r="K116" i="13"/>
  <c r="J116" i="13"/>
  <c r="H116" i="13"/>
  <c r="F116" i="13"/>
  <c r="B116" i="13"/>
  <c r="AC115" i="13"/>
  <c r="AB115" i="13"/>
  <c r="Y115" i="13"/>
  <c r="X115" i="13"/>
  <c r="V115" i="13"/>
  <c r="U115" i="13"/>
  <c r="T115" i="13"/>
  <c r="R115" i="13"/>
  <c r="P115" i="13"/>
  <c r="O115" i="13"/>
  <c r="N115" i="13"/>
  <c r="M115" i="13"/>
  <c r="L115" i="13"/>
  <c r="K115" i="13"/>
  <c r="J115" i="13"/>
  <c r="H115" i="13"/>
  <c r="F115" i="13"/>
  <c r="B115" i="13"/>
  <c r="AC114" i="13"/>
  <c r="AB114" i="13"/>
  <c r="Y114" i="13"/>
  <c r="X114" i="13"/>
  <c r="V114" i="13"/>
  <c r="U114" i="13"/>
  <c r="T114" i="13"/>
  <c r="R114" i="13"/>
  <c r="P114" i="13"/>
  <c r="O114" i="13"/>
  <c r="N114" i="13"/>
  <c r="M114" i="13"/>
  <c r="L114" i="13"/>
  <c r="K114" i="13"/>
  <c r="J114" i="13"/>
  <c r="H114" i="13"/>
  <c r="F114" i="13"/>
  <c r="B114" i="13"/>
  <c r="AC113" i="13"/>
  <c r="AB113" i="13"/>
  <c r="Y113" i="13"/>
  <c r="X113" i="13"/>
  <c r="V113" i="13"/>
  <c r="U113" i="13"/>
  <c r="T113" i="13"/>
  <c r="R113" i="13"/>
  <c r="P113" i="13"/>
  <c r="O113" i="13"/>
  <c r="N113" i="13"/>
  <c r="M113" i="13"/>
  <c r="L113" i="13"/>
  <c r="K113" i="13"/>
  <c r="J113" i="13"/>
  <c r="H113" i="13"/>
  <c r="F113" i="13"/>
  <c r="B113" i="13"/>
  <c r="AC112" i="13"/>
  <c r="AB112" i="13"/>
  <c r="Y112" i="13"/>
  <c r="X112" i="13"/>
  <c r="V112" i="13"/>
  <c r="U112" i="13"/>
  <c r="T112" i="13"/>
  <c r="R112" i="13"/>
  <c r="P112" i="13"/>
  <c r="O112" i="13"/>
  <c r="N112" i="13"/>
  <c r="M112" i="13"/>
  <c r="L112" i="13"/>
  <c r="K112" i="13"/>
  <c r="J112" i="13"/>
  <c r="H112" i="13"/>
  <c r="F112" i="13"/>
  <c r="B112" i="13"/>
  <c r="AC111" i="13"/>
  <c r="AB111" i="13"/>
  <c r="Y111" i="13"/>
  <c r="X111" i="13"/>
  <c r="V111" i="13"/>
  <c r="U111" i="13"/>
  <c r="T111" i="13"/>
  <c r="R111" i="13"/>
  <c r="P111" i="13"/>
  <c r="O111" i="13"/>
  <c r="N111" i="13"/>
  <c r="M111" i="13"/>
  <c r="L111" i="13"/>
  <c r="K111" i="13"/>
  <c r="J111" i="13"/>
  <c r="H111" i="13"/>
  <c r="F111" i="13"/>
  <c r="B111" i="13"/>
  <c r="AC110" i="13"/>
  <c r="AB110" i="13"/>
  <c r="Y110" i="13"/>
  <c r="X110" i="13"/>
  <c r="V110" i="13"/>
  <c r="U110" i="13"/>
  <c r="T110" i="13"/>
  <c r="R110" i="13"/>
  <c r="P110" i="13"/>
  <c r="O110" i="13"/>
  <c r="N110" i="13"/>
  <c r="M110" i="13"/>
  <c r="L110" i="13"/>
  <c r="K110" i="13"/>
  <c r="J110" i="13"/>
  <c r="H110" i="13"/>
  <c r="F110" i="13"/>
  <c r="B110" i="13"/>
  <c r="AC109" i="13"/>
  <c r="AB109" i="13"/>
  <c r="Y109" i="13"/>
  <c r="X109" i="13"/>
  <c r="V109" i="13"/>
  <c r="U109" i="13"/>
  <c r="T109" i="13"/>
  <c r="R109" i="13"/>
  <c r="P109" i="13"/>
  <c r="O109" i="13"/>
  <c r="N109" i="13"/>
  <c r="M109" i="13"/>
  <c r="L109" i="13"/>
  <c r="K109" i="13"/>
  <c r="J109" i="13"/>
  <c r="H109" i="13"/>
  <c r="F109" i="13"/>
  <c r="B109" i="13"/>
  <c r="AC108" i="13"/>
  <c r="AB108" i="13"/>
  <c r="Y108" i="13"/>
  <c r="X108" i="13"/>
  <c r="V108" i="13"/>
  <c r="U108" i="13"/>
  <c r="T108" i="13"/>
  <c r="R108" i="13"/>
  <c r="P108" i="13"/>
  <c r="O108" i="13"/>
  <c r="N108" i="13"/>
  <c r="M108" i="13"/>
  <c r="L108" i="13"/>
  <c r="K108" i="13"/>
  <c r="J108" i="13"/>
  <c r="H108" i="13"/>
  <c r="F108" i="13"/>
  <c r="B108" i="13"/>
  <c r="AC107" i="13"/>
  <c r="AB107" i="13"/>
  <c r="Y107" i="13"/>
  <c r="X107" i="13"/>
  <c r="V107" i="13"/>
  <c r="U107" i="13"/>
  <c r="T107" i="13"/>
  <c r="R107" i="13"/>
  <c r="P107" i="13"/>
  <c r="O107" i="13"/>
  <c r="N107" i="13"/>
  <c r="M107" i="13"/>
  <c r="L107" i="13"/>
  <c r="K107" i="13"/>
  <c r="J107" i="13"/>
  <c r="H107" i="13"/>
  <c r="F107" i="13"/>
  <c r="B107" i="13"/>
  <c r="AC106" i="13"/>
  <c r="AB106" i="13"/>
  <c r="Y106" i="13"/>
  <c r="X106" i="13"/>
  <c r="V106" i="13"/>
  <c r="U106" i="13"/>
  <c r="T106" i="13"/>
  <c r="R106" i="13"/>
  <c r="P106" i="13"/>
  <c r="O106" i="13"/>
  <c r="N106" i="13"/>
  <c r="M106" i="13"/>
  <c r="L106" i="13"/>
  <c r="K106" i="13"/>
  <c r="J106" i="13"/>
  <c r="H106" i="13"/>
  <c r="F106" i="13"/>
  <c r="B106" i="13"/>
  <c r="AC105" i="13"/>
  <c r="AB105" i="13"/>
  <c r="Y105" i="13"/>
  <c r="X105" i="13"/>
  <c r="V105" i="13"/>
  <c r="U105" i="13"/>
  <c r="T105" i="13"/>
  <c r="R105" i="13"/>
  <c r="P105" i="13"/>
  <c r="O105" i="13"/>
  <c r="N105" i="13"/>
  <c r="M105" i="13"/>
  <c r="L105" i="13"/>
  <c r="K105" i="13"/>
  <c r="J105" i="13"/>
  <c r="H105" i="13"/>
  <c r="F105" i="13"/>
  <c r="B105" i="13"/>
  <c r="AC104" i="13"/>
  <c r="AB104" i="13"/>
  <c r="Y104" i="13"/>
  <c r="X104" i="13"/>
  <c r="V104" i="13"/>
  <c r="U104" i="13"/>
  <c r="T104" i="13"/>
  <c r="R104" i="13"/>
  <c r="P104" i="13"/>
  <c r="O104" i="13"/>
  <c r="N104" i="13"/>
  <c r="M104" i="13"/>
  <c r="L104" i="13"/>
  <c r="K104" i="13"/>
  <c r="J104" i="13"/>
  <c r="H104" i="13"/>
  <c r="F104" i="13"/>
  <c r="B104" i="13"/>
  <c r="AC103" i="13"/>
  <c r="AB103" i="13"/>
  <c r="Y103" i="13"/>
  <c r="X103" i="13"/>
  <c r="V103" i="13"/>
  <c r="U103" i="13"/>
  <c r="T103" i="13"/>
  <c r="R103" i="13"/>
  <c r="P103" i="13"/>
  <c r="O103" i="13"/>
  <c r="N103" i="13"/>
  <c r="M103" i="13"/>
  <c r="L103" i="13"/>
  <c r="K103" i="13"/>
  <c r="J103" i="13"/>
  <c r="H103" i="13"/>
  <c r="F103" i="13"/>
  <c r="B103" i="13"/>
  <c r="AC102" i="13"/>
  <c r="AB102" i="13"/>
  <c r="Y102" i="13"/>
  <c r="X102" i="13"/>
  <c r="V102" i="13"/>
  <c r="U102" i="13"/>
  <c r="T102" i="13"/>
  <c r="R102" i="13"/>
  <c r="P102" i="13"/>
  <c r="O102" i="13"/>
  <c r="N102" i="13"/>
  <c r="M102" i="13"/>
  <c r="L102" i="13"/>
  <c r="K102" i="13"/>
  <c r="J102" i="13"/>
  <c r="H102" i="13"/>
  <c r="F102" i="13"/>
  <c r="B102" i="13"/>
  <c r="AC101" i="13"/>
  <c r="AB101" i="13"/>
  <c r="Y101" i="13"/>
  <c r="X101" i="13"/>
  <c r="V101" i="13"/>
  <c r="U101" i="13"/>
  <c r="T101" i="13"/>
  <c r="R101" i="13"/>
  <c r="P101" i="13"/>
  <c r="O101" i="13"/>
  <c r="N101" i="13"/>
  <c r="M101" i="13"/>
  <c r="L101" i="13"/>
  <c r="K101" i="13"/>
  <c r="J101" i="13"/>
  <c r="H101" i="13"/>
  <c r="F101" i="13"/>
  <c r="B101" i="13"/>
  <c r="AC100" i="13"/>
  <c r="AB100" i="13"/>
  <c r="Y100" i="13"/>
  <c r="X100" i="13"/>
  <c r="V100" i="13"/>
  <c r="U100" i="13"/>
  <c r="T100" i="13"/>
  <c r="R100" i="13"/>
  <c r="P100" i="13"/>
  <c r="O100" i="13"/>
  <c r="N100" i="13"/>
  <c r="M100" i="13"/>
  <c r="L100" i="13"/>
  <c r="K100" i="13"/>
  <c r="J100" i="13"/>
  <c r="H100" i="13"/>
  <c r="F100" i="13"/>
  <c r="B100" i="13"/>
  <c r="AC99" i="13"/>
  <c r="AB99" i="13"/>
  <c r="Y99" i="13"/>
  <c r="X99" i="13"/>
  <c r="V99" i="13"/>
  <c r="U99" i="13"/>
  <c r="T99" i="13"/>
  <c r="R99" i="13"/>
  <c r="P99" i="13"/>
  <c r="O99" i="13"/>
  <c r="N99" i="13"/>
  <c r="M99" i="13"/>
  <c r="L99" i="13"/>
  <c r="K99" i="13"/>
  <c r="J99" i="13"/>
  <c r="H99" i="13"/>
  <c r="F99" i="13"/>
  <c r="B99" i="13"/>
  <c r="AC98" i="13"/>
  <c r="AB98" i="13"/>
  <c r="Y98" i="13"/>
  <c r="X98" i="13"/>
  <c r="V98" i="13"/>
  <c r="U98" i="13"/>
  <c r="T98" i="13"/>
  <c r="R98" i="13"/>
  <c r="P98" i="13"/>
  <c r="O98" i="13"/>
  <c r="N98" i="13"/>
  <c r="M98" i="13"/>
  <c r="L98" i="13"/>
  <c r="K98" i="13"/>
  <c r="J98" i="13"/>
  <c r="H98" i="13"/>
  <c r="F98" i="13"/>
  <c r="B98" i="13"/>
  <c r="AC97" i="13"/>
  <c r="AB97" i="13"/>
  <c r="Y97" i="13"/>
  <c r="X97" i="13"/>
  <c r="V97" i="13"/>
  <c r="U97" i="13"/>
  <c r="T97" i="13"/>
  <c r="R97" i="13"/>
  <c r="P97" i="13"/>
  <c r="O97" i="13"/>
  <c r="N97" i="13"/>
  <c r="M97" i="13"/>
  <c r="L97" i="13"/>
  <c r="K97" i="13"/>
  <c r="J97" i="13"/>
  <c r="H97" i="13"/>
  <c r="F97" i="13"/>
  <c r="B97" i="13"/>
  <c r="AC96" i="13"/>
  <c r="AB96" i="13"/>
  <c r="Y96" i="13"/>
  <c r="X96" i="13"/>
  <c r="V96" i="13"/>
  <c r="U96" i="13"/>
  <c r="T96" i="13"/>
  <c r="R96" i="13"/>
  <c r="P96" i="13"/>
  <c r="O96" i="13"/>
  <c r="N96" i="13"/>
  <c r="M96" i="13"/>
  <c r="L96" i="13"/>
  <c r="K96" i="13"/>
  <c r="J96" i="13"/>
  <c r="H96" i="13"/>
  <c r="F96" i="13"/>
  <c r="B96" i="13"/>
  <c r="AC95" i="13"/>
  <c r="AB95" i="13"/>
  <c r="Y95" i="13"/>
  <c r="X95" i="13"/>
  <c r="V95" i="13"/>
  <c r="U95" i="13"/>
  <c r="T95" i="13"/>
  <c r="R95" i="13"/>
  <c r="P95" i="13"/>
  <c r="O95" i="13"/>
  <c r="N95" i="13"/>
  <c r="M95" i="13"/>
  <c r="L95" i="13"/>
  <c r="K95" i="13"/>
  <c r="J95" i="13"/>
  <c r="H95" i="13"/>
  <c r="F95" i="13"/>
  <c r="B95" i="13"/>
  <c r="AC94" i="13"/>
  <c r="AB94" i="13"/>
  <c r="Y94" i="13"/>
  <c r="X94" i="13"/>
  <c r="V94" i="13"/>
  <c r="U94" i="13"/>
  <c r="T94" i="13"/>
  <c r="R94" i="13"/>
  <c r="P94" i="13"/>
  <c r="O94" i="13"/>
  <c r="N94" i="13"/>
  <c r="M94" i="13"/>
  <c r="L94" i="13"/>
  <c r="K94" i="13"/>
  <c r="J94" i="13"/>
  <c r="H94" i="13"/>
  <c r="F94" i="13"/>
  <c r="B94" i="13"/>
  <c r="AC93" i="13"/>
  <c r="AB93" i="13"/>
  <c r="Y93" i="13"/>
  <c r="X93" i="13"/>
  <c r="V93" i="13"/>
  <c r="U93" i="13"/>
  <c r="T93" i="13"/>
  <c r="R93" i="13"/>
  <c r="P93" i="13"/>
  <c r="O93" i="13"/>
  <c r="N93" i="13"/>
  <c r="M93" i="13"/>
  <c r="L93" i="13"/>
  <c r="K93" i="13"/>
  <c r="J93" i="13"/>
  <c r="H93" i="13"/>
  <c r="F93" i="13"/>
  <c r="B93" i="13"/>
  <c r="AC92" i="13"/>
  <c r="AB92" i="13"/>
  <c r="Y92" i="13"/>
  <c r="X92" i="13"/>
  <c r="V92" i="13"/>
  <c r="U92" i="13"/>
  <c r="T92" i="13"/>
  <c r="R92" i="13"/>
  <c r="P92" i="13"/>
  <c r="O92" i="13"/>
  <c r="N92" i="13"/>
  <c r="M92" i="13"/>
  <c r="L92" i="13"/>
  <c r="K92" i="13"/>
  <c r="J92" i="13"/>
  <c r="H92" i="13"/>
  <c r="F92" i="13"/>
  <c r="B92" i="13"/>
  <c r="AC91" i="13"/>
  <c r="AB91" i="13"/>
  <c r="Y91" i="13"/>
  <c r="X91" i="13"/>
  <c r="V91" i="13"/>
  <c r="U91" i="13"/>
  <c r="T91" i="13"/>
  <c r="R91" i="13"/>
  <c r="P91" i="13"/>
  <c r="O91" i="13"/>
  <c r="N91" i="13"/>
  <c r="M91" i="13"/>
  <c r="L91" i="13"/>
  <c r="K91" i="13"/>
  <c r="J91" i="13"/>
  <c r="H91" i="13"/>
  <c r="F91" i="13"/>
  <c r="B91" i="13"/>
  <c r="AC90" i="13"/>
  <c r="AB90" i="13"/>
  <c r="Y90" i="13"/>
  <c r="X90" i="13"/>
  <c r="V90" i="13"/>
  <c r="U90" i="13"/>
  <c r="T90" i="13"/>
  <c r="R90" i="13"/>
  <c r="P90" i="13"/>
  <c r="O90" i="13"/>
  <c r="N90" i="13"/>
  <c r="M90" i="13"/>
  <c r="L90" i="13"/>
  <c r="K90" i="13"/>
  <c r="J90" i="13"/>
  <c r="H90" i="13"/>
  <c r="F90" i="13"/>
  <c r="B90" i="13"/>
  <c r="AC89" i="13"/>
  <c r="AB89" i="13"/>
  <c r="Y89" i="13"/>
  <c r="X89" i="13"/>
  <c r="V89" i="13"/>
  <c r="U89" i="13"/>
  <c r="T89" i="13"/>
  <c r="R89" i="13"/>
  <c r="P89" i="13"/>
  <c r="O89" i="13"/>
  <c r="N89" i="13"/>
  <c r="M89" i="13"/>
  <c r="L89" i="13"/>
  <c r="K89" i="13"/>
  <c r="J89" i="13"/>
  <c r="H89" i="13"/>
  <c r="F89" i="13"/>
  <c r="B89" i="13"/>
  <c r="AC88" i="13"/>
  <c r="AB88" i="13"/>
  <c r="Y88" i="13"/>
  <c r="X88" i="13"/>
  <c r="V88" i="13"/>
  <c r="U88" i="13"/>
  <c r="T88" i="13"/>
  <c r="R88" i="13"/>
  <c r="P88" i="13"/>
  <c r="O88" i="13"/>
  <c r="N88" i="13"/>
  <c r="M88" i="13"/>
  <c r="L88" i="13"/>
  <c r="K88" i="13"/>
  <c r="J88" i="13"/>
  <c r="H88" i="13"/>
  <c r="F88" i="13"/>
  <c r="B88" i="13"/>
  <c r="AC87" i="13"/>
  <c r="AB87" i="13"/>
  <c r="Y87" i="13"/>
  <c r="X87" i="13"/>
  <c r="V87" i="13"/>
  <c r="U87" i="13"/>
  <c r="T87" i="13"/>
  <c r="R87" i="13"/>
  <c r="P87" i="13"/>
  <c r="O87" i="13"/>
  <c r="N87" i="13"/>
  <c r="M87" i="13"/>
  <c r="L87" i="13"/>
  <c r="K87" i="13"/>
  <c r="J87" i="13"/>
  <c r="H87" i="13"/>
  <c r="F87" i="13"/>
  <c r="B87" i="13"/>
  <c r="AC86" i="13"/>
  <c r="AB86" i="13"/>
  <c r="Y86" i="13"/>
  <c r="X86" i="13"/>
  <c r="V86" i="13"/>
  <c r="U86" i="13"/>
  <c r="T86" i="13"/>
  <c r="R86" i="13"/>
  <c r="P86" i="13"/>
  <c r="O86" i="13"/>
  <c r="N86" i="13"/>
  <c r="M86" i="13"/>
  <c r="L86" i="13"/>
  <c r="K86" i="13"/>
  <c r="J86" i="13"/>
  <c r="H86" i="13"/>
  <c r="F86" i="13"/>
  <c r="B86" i="13"/>
  <c r="AC85" i="13"/>
  <c r="AB85" i="13"/>
  <c r="Y85" i="13"/>
  <c r="X85" i="13"/>
  <c r="V85" i="13"/>
  <c r="U85" i="13"/>
  <c r="T85" i="13"/>
  <c r="R85" i="13"/>
  <c r="P85" i="13"/>
  <c r="O85" i="13"/>
  <c r="N85" i="13"/>
  <c r="M85" i="13"/>
  <c r="L85" i="13"/>
  <c r="K85" i="13"/>
  <c r="J85" i="13"/>
  <c r="H85" i="13"/>
  <c r="F85" i="13"/>
  <c r="B85" i="13"/>
  <c r="AC84" i="13"/>
  <c r="AB84" i="13"/>
  <c r="Y84" i="13"/>
  <c r="X84" i="13"/>
  <c r="V84" i="13"/>
  <c r="U84" i="13"/>
  <c r="T84" i="13"/>
  <c r="R84" i="13"/>
  <c r="P84" i="13"/>
  <c r="O84" i="13"/>
  <c r="N84" i="13"/>
  <c r="M84" i="13"/>
  <c r="L84" i="13"/>
  <c r="K84" i="13"/>
  <c r="J84" i="13"/>
  <c r="H84" i="13"/>
  <c r="F84" i="13"/>
  <c r="B84" i="13"/>
  <c r="AC83" i="13"/>
  <c r="AB83" i="13"/>
  <c r="Y83" i="13"/>
  <c r="X83" i="13"/>
  <c r="V83" i="13"/>
  <c r="U83" i="13"/>
  <c r="T83" i="13"/>
  <c r="R83" i="13"/>
  <c r="P83" i="13"/>
  <c r="O83" i="13"/>
  <c r="N83" i="13"/>
  <c r="M83" i="13"/>
  <c r="L83" i="13"/>
  <c r="K83" i="13"/>
  <c r="J83" i="13"/>
  <c r="H83" i="13"/>
  <c r="F83" i="13"/>
  <c r="B83" i="13"/>
  <c r="AC82" i="13"/>
  <c r="AB82" i="13"/>
  <c r="Y82" i="13"/>
  <c r="X82" i="13"/>
  <c r="V82" i="13"/>
  <c r="U82" i="13"/>
  <c r="T82" i="13"/>
  <c r="R82" i="13"/>
  <c r="P82" i="13"/>
  <c r="O82" i="13"/>
  <c r="N82" i="13"/>
  <c r="M82" i="13"/>
  <c r="L82" i="13"/>
  <c r="K82" i="13"/>
  <c r="J82" i="13"/>
  <c r="H82" i="13"/>
  <c r="F82" i="13"/>
  <c r="B82" i="13"/>
  <c r="AC81" i="13"/>
  <c r="AB81" i="13"/>
  <c r="Y81" i="13"/>
  <c r="X81" i="13"/>
  <c r="V81" i="13"/>
  <c r="U81" i="13"/>
  <c r="T81" i="13"/>
  <c r="R81" i="13"/>
  <c r="P81" i="13"/>
  <c r="O81" i="13"/>
  <c r="N81" i="13"/>
  <c r="M81" i="13"/>
  <c r="L81" i="13"/>
  <c r="K81" i="13"/>
  <c r="J81" i="13"/>
  <c r="H81" i="13"/>
  <c r="F81" i="13"/>
  <c r="B81" i="13"/>
  <c r="AC80" i="13"/>
  <c r="AB80" i="13"/>
  <c r="Y80" i="13"/>
  <c r="X80" i="13"/>
  <c r="V80" i="13"/>
  <c r="U80" i="13"/>
  <c r="T80" i="13"/>
  <c r="R80" i="13"/>
  <c r="P80" i="13"/>
  <c r="O80" i="13"/>
  <c r="N80" i="13"/>
  <c r="M80" i="13"/>
  <c r="L80" i="13"/>
  <c r="K80" i="13"/>
  <c r="J80" i="13"/>
  <c r="H80" i="13"/>
  <c r="F80" i="13"/>
  <c r="B80" i="13"/>
  <c r="AC79" i="13"/>
  <c r="AB79" i="13"/>
  <c r="Y79" i="13"/>
  <c r="X79" i="13"/>
  <c r="V79" i="13"/>
  <c r="U79" i="13"/>
  <c r="T79" i="13"/>
  <c r="R79" i="13"/>
  <c r="P79" i="13"/>
  <c r="O79" i="13"/>
  <c r="N79" i="13"/>
  <c r="M79" i="13"/>
  <c r="L79" i="13"/>
  <c r="K79" i="13"/>
  <c r="J79" i="13"/>
  <c r="H79" i="13"/>
  <c r="F79" i="13"/>
  <c r="B79" i="13"/>
  <c r="AC78" i="13"/>
  <c r="AB78" i="13"/>
  <c r="Y78" i="13"/>
  <c r="X78" i="13"/>
  <c r="V78" i="13"/>
  <c r="U78" i="13"/>
  <c r="T78" i="13"/>
  <c r="R78" i="13"/>
  <c r="P78" i="13"/>
  <c r="O78" i="13"/>
  <c r="N78" i="13"/>
  <c r="M78" i="13"/>
  <c r="L78" i="13"/>
  <c r="K78" i="13"/>
  <c r="J78" i="13"/>
  <c r="H78" i="13"/>
  <c r="F78" i="13"/>
  <c r="B78" i="13"/>
  <c r="AC77" i="13"/>
  <c r="AB77" i="13"/>
  <c r="Y77" i="13"/>
  <c r="X77" i="13"/>
  <c r="V77" i="13"/>
  <c r="U77" i="13"/>
  <c r="T77" i="13"/>
  <c r="R77" i="13"/>
  <c r="P77" i="13"/>
  <c r="O77" i="13"/>
  <c r="N77" i="13"/>
  <c r="M77" i="13"/>
  <c r="L77" i="13"/>
  <c r="K77" i="13"/>
  <c r="J77" i="13"/>
  <c r="H77" i="13"/>
  <c r="F77" i="13"/>
  <c r="B77" i="13"/>
  <c r="AC76" i="13"/>
  <c r="AB76" i="13"/>
  <c r="Y76" i="13"/>
  <c r="X76" i="13"/>
  <c r="V76" i="13"/>
  <c r="U76" i="13"/>
  <c r="T76" i="13"/>
  <c r="R76" i="13"/>
  <c r="P76" i="13"/>
  <c r="O76" i="13"/>
  <c r="N76" i="13"/>
  <c r="M76" i="13"/>
  <c r="L76" i="13"/>
  <c r="K76" i="13"/>
  <c r="J76" i="13"/>
  <c r="H76" i="13"/>
  <c r="F76" i="13"/>
  <c r="B76" i="13"/>
  <c r="AC75" i="13"/>
  <c r="AB75" i="13"/>
  <c r="Y75" i="13"/>
  <c r="X75" i="13"/>
  <c r="V75" i="13"/>
  <c r="U75" i="13"/>
  <c r="T75" i="13"/>
  <c r="R75" i="13"/>
  <c r="P75" i="13"/>
  <c r="O75" i="13"/>
  <c r="N75" i="13"/>
  <c r="M75" i="13"/>
  <c r="L75" i="13"/>
  <c r="K75" i="13"/>
  <c r="J75" i="13"/>
  <c r="H75" i="13"/>
  <c r="F75" i="13"/>
  <c r="B75" i="13"/>
  <c r="AC74" i="13"/>
  <c r="AB74" i="13"/>
  <c r="Y74" i="13"/>
  <c r="X74" i="13"/>
  <c r="V74" i="13"/>
  <c r="U74" i="13"/>
  <c r="T74" i="13"/>
  <c r="R74" i="13"/>
  <c r="P74" i="13"/>
  <c r="O74" i="13"/>
  <c r="N74" i="13"/>
  <c r="M74" i="13"/>
  <c r="L74" i="13"/>
  <c r="K74" i="13"/>
  <c r="J74" i="13"/>
  <c r="H74" i="13"/>
  <c r="F74" i="13"/>
  <c r="B74" i="13"/>
  <c r="AC73" i="13"/>
  <c r="AB73" i="13"/>
  <c r="Y73" i="13"/>
  <c r="X73" i="13"/>
  <c r="V73" i="13"/>
  <c r="U73" i="13"/>
  <c r="T73" i="13"/>
  <c r="R73" i="13"/>
  <c r="P73" i="13"/>
  <c r="O73" i="13"/>
  <c r="N73" i="13"/>
  <c r="M73" i="13"/>
  <c r="L73" i="13"/>
  <c r="K73" i="13"/>
  <c r="J73" i="13"/>
  <c r="H73" i="13"/>
  <c r="F73" i="13"/>
  <c r="B73" i="13"/>
  <c r="AC72" i="13"/>
  <c r="AB72" i="13"/>
  <c r="Y72" i="13"/>
  <c r="X72" i="13"/>
  <c r="V72" i="13"/>
  <c r="U72" i="13"/>
  <c r="T72" i="13"/>
  <c r="R72" i="13"/>
  <c r="P72" i="13"/>
  <c r="O72" i="13"/>
  <c r="N72" i="13"/>
  <c r="M72" i="13"/>
  <c r="L72" i="13"/>
  <c r="K72" i="13"/>
  <c r="J72" i="13"/>
  <c r="H72" i="13"/>
  <c r="F72" i="13"/>
  <c r="B72" i="13"/>
  <c r="AC71" i="13"/>
  <c r="AB71" i="13"/>
  <c r="Y71" i="13"/>
  <c r="X71" i="13"/>
  <c r="V71" i="13"/>
  <c r="U71" i="13"/>
  <c r="T71" i="13"/>
  <c r="R71" i="13"/>
  <c r="P71" i="13"/>
  <c r="O71" i="13"/>
  <c r="N71" i="13"/>
  <c r="M71" i="13"/>
  <c r="L71" i="13"/>
  <c r="K71" i="13"/>
  <c r="J71" i="13"/>
  <c r="H71" i="13"/>
  <c r="F71" i="13"/>
  <c r="B71" i="13"/>
  <c r="AC70" i="13"/>
  <c r="AB70" i="13"/>
  <c r="Y70" i="13"/>
  <c r="X70" i="13"/>
  <c r="V70" i="13"/>
  <c r="U70" i="13"/>
  <c r="T70" i="13"/>
  <c r="R70" i="13"/>
  <c r="P70" i="13"/>
  <c r="O70" i="13"/>
  <c r="N70" i="13"/>
  <c r="M70" i="13"/>
  <c r="L70" i="13"/>
  <c r="K70" i="13"/>
  <c r="J70" i="13"/>
  <c r="H70" i="13"/>
  <c r="F70" i="13"/>
  <c r="B70" i="13"/>
  <c r="AC69" i="13"/>
  <c r="AB69" i="13"/>
  <c r="Y69" i="13"/>
  <c r="X69" i="13"/>
  <c r="V69" i="13"/>
  <c r="U69" i="13"/>
  <c r="T69" i="13"/>
  <c r="R69" i="13"/>
  <c r="P69" i="13"/>
  <c r="O69" i="13"/>
  <c r="N69" i="13"/>
  <c r="M69" i="13"/>
  <c r="L69" i="13"/>
  <c r="K69" i="13"/>
  <c r="J69" i="13"/>
  <c r="H69" i="13"/>
  <c r="F69" i="13"/>
  <c r="B69" i="13"/>
  <c r="AC68" i="13"/>
  <c r="AB68" i="13"/>
  <c r="Y68" i="13"/>
  <c r="X68" i="13"/>
  <c r="V68" i="13"/>
  <c r="U68" i="13"/>
  <c r="T68" i="13"/>
  <c r="R68" i="13"/>
  <c r="P68" i="13"/>
  <c r="O68" i="13"/>
  <c r="N68" i="13"/>
  <c r="M68" i="13"/>
  <c r="L68" i="13"/>
  <c r="K68" i="13"/>
  <c r="J68" i="13"/>
  <c r="H68" i="13"/>
  <c r="F68" i="13"/>
  <c r="B68" i="13"/>
  <c r="AC67" i="13"/>
  <c r="AB67" i="13"/>
  <c r="Y67" i="13"/>
  <c r="X67" i="13"/>
  <c r="V67" i="13"/>
  <c r="U67" i="13"/>
  <c r="T67" i="13"/>
  <c r="R67" i="13"/>
  <c r="P67" i="13"/>
  <c r="O67" i="13"/>
  <c r="N67" i="13"/>
  <c r="M67" i="13"/>
  <c r="L67" i="13"/>
  <c r="K67" i="13"/>
  <c r="J67" i="13"/>
  <c r="H67" i="13"/>
  <c r="F67" i="13"/>
  <c r="B67" i="13"/>
  <c r="AC66" i="13"/>
  <c r="AB66" i="13"/>
  <c r="Y66" i="13"/>
  <c r="X66" i="13"/>
  <c r="V66" i="13"/>
  <c r="U66" i="13"/>
  <c r="T66" i="13"/>
  <c r="R66" i="13"/>
  <c r="P66" i="13"/>
  <c r="O66" i="13"/>
  <c r="N66" i="13"/>
  <c r="M66" i="13"/>
  <c r="L66" i="13"/>
  <c r="K66" i="13"/>
  <c r="J66" i="13"/>
  <c r="H66" i="13"/>
  <c r="F66" i="13"/>
  <c r="B66" i="13"/>
  <c r="AC65" i="13"/>
  <c r="AB65" i="13"/>
  <c r="Y65" i="13"/>
  <c r="X65" i="13"/>
  <c r="V65" i="13"/>
  <c r="U65" i="13"/>
  <c r="T65" i="13"/>
  <c r="R65" i="13"/>
  <c r="P65" i="13"/>
  <c r="O65" i="13"/>
  <c r="N65" i="13"/>
  <c r="M65" i="13"/>
  <c r="L65" i="13"/>
  <c r="K65" i="13"/>
  <c r="J65" i="13"/>
  <c r="H65" i="13"/>
  <c r="F65" i="13"/>
  <c r="B65" i="13"/>
  <c r="AC64" i="13"/>
  <c r="AB64" i="13"/>
  <c r="Y64" i="13"/>
  <c r="X64" i="13"/>
  <c r="V64" i="13"/>
  <c r="U64" i="13"/>
  <c r="T64" i="13"/>
  <c r="R64" i="13"/>
  <c r="P64" i="13"/>
  <c r="O64" i="13"/>
  <c r="N64" i="13"/>
  <c r="M64" i="13"/>
  <c r="L64" i="13"/>
  <c r="K64" i="13"/>
  <c r="J64" i="13"/>
  <c r="H64" i="13"/>
  <c r="F64" i="13"/>
  <c r="B64" i="13"/>
  <c r="AC63" i="13"/>
  <c r="AB63" i="13"/>
  <c r="Y63" i="13"/>
  <c r="X63" i="13"/>
  <c r="V63" i="13"/>
  <c r="U63" i="13"/>
  <c r="T63" i="13"/>
  <c r="R63" i="13"/>
  <c r="P63" i="13"/>
  <c r="O63" i="13"/>
  <c r="L63" i="13"/>
  <c r="K63" i="13"/>
  <c r="F63" i="13"/>
  <c r="B63" i="13"/>
  <c r="AC62" i="13"/>
  <c r="AB62" i="13"/>
  <c r="Y62" i="13"/>
  <c r="X62" i="13"/>
  <c r="V62" i="13"/>
  <c r="W62" i="13" s="1" a="1"/>
  <c r="W62" i="13" s="1"/>
  <c r="U62" i="13"/>
  <c r="T62" i="13"/>
  <c r="R62" i="13"/>
  <c r="S62" i="13" s="1" a="1"/>
  <c r="S62" i="13" s="1"/>
  <c r="P62" i="13"/>
  <c r="O62" i="13"/>
  <c r="L62" i="13"/>
  <c r="K62" i="13"/>
  <c r="F62" i="13"/>
  <c r="B62" i="13"/>
  <c r="AC61" i="13"/>
  <c r="AB61" i="13"/>
  <c r="Y61" i="13"/>
  <c r="X61" i="13"/>
  <c r="V61" i="13"/>
  <c r="U61" i="13"/>
  <c r="T61" i="13"/>
  <c r="R61" i="13"/>
  <c r="P61" i="13"/>
  <c r="O61" i="13"/>
  <c r="N61" i="13"/>
  <c r="M61" i="13"/>
  <c r="L61" i="13"/>
  <c r="K61" i="13"/>
  <c r="J61" i="13"/>
  <c r="H61" i="13"/>
  <c r="F61" i="13"/>
  <c r="B61" i="13"/>
  <c r="AC60" i="13"/>
  <c r="AB60" i="13"/>
  <c r="Y60" i="13"/>
  <c r="X60" i="13"/>
  <c r="V60" i="13"/>
  <c r="U60" i="13"/>
  <c r="T60" i="13"/>
  <c r="R60" i="13"/>
  <c r="P60" i="13"/>
  <c r="O60" i="13"/>
  <c r="N60" i="13"/>
  <c r="M60" i="13"/>
  <c r="L60" i="13"/>
  <c r="K60" i="13"/>
  <c r="J60" i="13"/>
  <c r="H60" i="13"/>
  <c r="F60" i="13"/>
  <c r="B60" i="13"/>
  <c r="AC59" i="13"/>
  <c r="AB59" i="13"/>
  <c r="Y59" i="13"/>
  <c r="X59" i="13"/>
  <c r="V59" i="13"/>
  <c r="U59" i="13"/>
  <c r="T59" i="13"/>
  <c r="R59" i="13"/>
  <c r="P59" i="13"/>
  <c r="O59" i="13"/>
  <c r="N59" i="13"/>
  <c r="M59" i="13"/>
  <c r="L59" i="13"/>
  <c r="K59" i="13"/>
  <c r="J59" i="13"/>
  <c r="H59" i="13"/>
  <c r="F59" i="13"/>
  <c r="B59" i="13"/>
  <c r="AC58" i="13"/>
  <c r="AB58" i="13"/>
  <c r="Y58" i="13"/>
  <c r="X58" i="13"/>
  <c r="V58" i="13"/>
  <c r="U58" i="13"/>
  <c r="T58" i="13"/>
  <c r="R58" i="13"/>
  <c r="P58" i="13"/>
  <c r="O58" i="13"/>
  <c r="N58" i="13"/>
  <c r="M58" i="13"/>
  <c r="L58" i="13"/>
  <c r="K58" i="13"/>
  <c r="J58" i="13"/>
  <c r="H58" i="13"/>
  <c r="F58" i="13"/>
  <c r="B58" i="13"/>
  <c r="AC57" i="13"/>
  <c r="AB57" i="13"/>
  <c r="Y57" i="13"/>
  <c r="X57" i="13"/>
  <c r="V57" i="13"/>
  <c r="U57" i="13"/>
  <c r="T57" i="13"/>
  <c r="R57" i="13"/>
  <c r="P57" i="13"/>
  <c r="O57" i="13"/>
  <c r="N57" i="13"/>
  <c r="M57" i="13"/>
  <c r="L57" i="13"/>
  <c r="K57" i="13"/>
  <c r="J57" i="13"/>
  <c r="H57" i="13"/>
  <c r="F57" i="13"/>
  <c r="B57" i="13"/>
  <c r="AC56" i="13"/>
  <c r="AB56" i="13"/>
  <c r="Y56" i="13"/>
  <c r="X56" i="13"/>
  <c r="V56" i="13"/>
  <c r="U56" i="13"/>
  <c r="T56" i="13"/>
  <c r="R56" i="13"/>
  <c r="P56" i="13"/>
  <c r="O56" i="13"/>
  <c r="N56" i="13"/>
  <c r="M56" i="13"/>
  <c r="L56" i="13"/>
  <c r="K56" i="13"/>
  <c r="J56" i="13"/>
  <c r="H56" i="13"/>
  <c r="F56" i="13"/>
  <c r="B56" i="13"/>
  <c r="AC55" i="13"/>
  <c r="AB55" i="13"/>
  <c r="Y55" i="13"/>
  <c r="X55" i="13"/>
  <c r="V55" i="13"/>
  <c r="U55" i="13"/>
  <c r="T55" i="13"/>
  <c r="R55" i="13"/>
  <c r="P55" i="13"/>
  <c r="O55" i="13"/>
  <c r="N55" i="13"/>
  <c r="M55" i="13"/>
  <c r="L55" i="13"/>
  <c r="K55" i="13"/>
  <c r="J55" i="13"/>
  <c r="H55" i="13"/>
  <c r="F55" i="13"/>
  <c r="B55" i="13"/>
  <c r="AC54" i="13"/>
  <c r="AB54" i="13"/>
  <c r="Y54" i="13"/>
  <c r="X54" i="13"/>
  <c r="V54" i="13"/>
  <c r="U54" i="13"/>
  <c r="T54" i="13"/>
  <c r="R54" i="13"/>
  <c r="P54" i="13"/>
  <c r="O54" i="13"/>
  <c r="N54" i="13"/>
  <c r="M54" i="13"/>
  <c r="L54" i="13"/>
  <c r="K54" i="13"/>
  <c r="J54" i="13"/>
  <c r="H54" i="13"/>
  <c r="F54" i="13"/>
  <c r="B54" i="13"/>
  <c r="AC53" i="13"/>
  <c r="AB53" i="13"/>
  <c r="Y53" i="13"/>
  <c r="X53" i="13"/>
  <c r="V53" i="13"/>
  <c r="U53" i="13"/>
  <c r="T53" i="13"/>
  <c r="R53" i="13"/>
  <c r="P53" i="13"/>
  <c r="O53" i="13"/>
  <c r="N53" i="13"/>
  <c r="M53" i="13"/>
  <c r="L53" i="13"/>
  <c r="K53" i="13"/>
  <c r="J53" i="13"/>
  <c r="H53" i="13"/>
  <c r="F53" i="13"/>
  <c r="B53" i="13"/>
  <c r="AC52" i="13"/>
  <c r="AB52" i="13"/>
  <c r="Y52" i="13"/>
  <c r="X52" i="13"/>
  <c r="V52" i="13"/>
  <c r="U52" i="13"/>
  <c r="T52" i="13"/>
  <c r="R52" i="13"/>
  <c r="P52" i="13"/>
  <c r="O52" i="13"/>
  <c r="N52" i="13"/>
  <c r="M52" i="13"/>
  <c r="L52" i="13"/>
  <c r="K52" i="13"/>
  <c r="J52" i="13"/>
  <c r="H52" i="13"/>
  <c r="F52" i="13"/>
  <c r="B52" i="13"/>
  <c r="AC51" i="13"/>
  <c r="AB51" i="13"/>
  <c r="Y51" i="13"/>
  <c r="X51" i="13"/>
  <c r="V51" i="13"/>
  <c r="U51" i="13"/>
  <c r="T51" i="13"/>
  <c r="R51" i="13"/>
  <c r="P51" i="13"/>
  <c r="O51" i="13"/>
  <c r="N51" i="13"/>
  <c r="M51" i="13"/>
  <c r="L51" i="13"/>
  <c r="K51" i="13"/>
  <c r="J51" i="13"/>
  <c r="H51" i="13"/>
  <c r="F51" i="13"/>
  <c r="B51" i="13"/>
  <c r="AC50" i="13"/>
  <c r="AB50" i="13"/>
  <c r="Y50" i="13"/>
  <c r="X50" i="13"/>
  <c r="V50" i="13"/>
  <c r="U50" i="13"/>
  <c r="T50" i="13"/>
  <c r="R50" i="13"/>
  <c r="P50" i="13"/>
  <c r="O50" i="13"/>
  <c r="N50" i="13"/>
  <c r="M50" i="13"/>
  <c r="L50" i="13"/>
  <c r="K50" i="13"/>
  <c r="J50" i="13"/>
  <c r="H50" i="13"/>
  <c r="F50" i="13"/>
  <c r="B50" i="13"/>
  <c r="AC49" i="13"/>
  <c r="AB49" i="13"/>
  <c r="Y49" i="13"/>
  <c r="X49" i="13"/>
  <c r="V49" i="13"/>
  <c r="U49" i="13"/>
  <c r="T49" i="13"/>
  <c r="R49" i="13"/>
  <c r="P49" i="13"/>
  <c r="O49" i="13"/>
  <c r="N49" i="13"/>
  <c r="M49" i="13"/>
  <c r="L49" i="13"/>
  <c r="K49" i="13"/>
  <c r="J49" i="13"/>
  <c r="H49" i="13"/>
  <c r="F49" i="13"/>
  <c r="B49" i="13"/>
  <c r="AC48" i="13"/>
  <c r="AB48" i="13"/>
  <c r="Y48" i="13"/>
  <c r="X48" i="13"/>
  <c r="V48" i="13"/>
  <c r="U48" i="13"/>
  <c r="T48" i="13"/>
  <c r="R48" i="13"/>
  <c r="P48" i="13"/>
  <c r="O48" i="13"/>
  <c r="N48" i="13"/>
  <c r="M48" i="13"/>
  <c r="L48" i="13"/>
  <c r="K48" i="13"/>
  <c r="J48" i="13"/>
  <c r="H48" i="13"/>
  <c r="F48" i="13"/>
  <c r="B48" i="13"/>
  <c r="AC47" i="13"/>
  <c r="AB47" i="13"/>
  <c r="Y47" i="13"/>
  <c r="X47" i="13"/>
  <c r="V47" i="13"/>
  <c r="U47" i="13"/>
  <c r="T47" i="13"/>
  <c r="R47" i="13"/>
  <c r="P47" i="13"/>
  <c r="O47" i="13"/>
  <c r="N47" i="13"/>
  <c r="M47" i="13"/>
  <c r="L47" i="13"/>
  <c r="K47" i="13"/>
  <c r="J47" i="13"/>
  <c r="H47" i="13"/>
  <c r="F47" i="13"/>
  <c r="B47" i="13"/>
  <c r="AC46" i="13"/>
  <c r="AB46" i="13"/>
  <c r="Y46" i="13"/>
  <c r="X46" i="13"/>
  <c r="V46" i="13"/>
  <c r="U46" i="13"/>
  <c r="T46" i="13"/>
  <c r="R46" i="13"/>
  <c r="P46" i="13"/>
  <c r="O46" i="13"/>
  <c r="N46" i="13"/>
  <c r="M46" i="13"/>
  <c r="L46" i="13"/>
  <c r="K46" i="13"/>
  <c r="J46" i="13"/>
  <c r="H46" i="13"/>
  <c r="F46" i="13"/>
  <c r="B46" i="13"/>
  <c r="AC45" i="13"/>
  <c r="AB45" i="13"/>
  <c r="Y45" i="13"/>
  <c r="X45" i="13"/>
  <c r="V45" i="13"/>
  <c r="U45" i="13"/>
  <c r="T45" i="13"/>
  <c r="R45" i="13"/>
  <c r="P45" i="13"/>
  <c r="O45" i="13"/>
  <c r="N45" i="13"/>
  <c r="M45" i="13"/>
  <c r="L45" i="13"/>
  <c r="K45" i="13"/>
  <c r="J45" i="13"/>
  <c r="H45" i="13"/>
  <c r="F45" i="13"/>
  <c r="B45" i="13"/>
  <c r="AC44" i="13"/>
  <c r="AB44" i="13"/>
  <c r="Y44" i="13"/>
  <c r="X44" i="13"/>
  <c r="V44" i="13"/>
  <c r="U44" i="13"/>
  <c r="T44" i="13"/>
  <c r="R44" i="13"/>
  <c r="P44" i="13"/>
  <c r="O44" i="13"/>
  <c r="N44" i="13"/>
  <c r="M44" i="13"/>
  <c r="L44" i="13"/>
  <c r="K44" i="13"/>
  <c r="J44" i="13"/>
  <c r="H44" i="13"/>
  <c r="F44" i="13"/>
  <c r="B44" i="13"/>
  <c r="AC43" i="13"/>
  <c r="AB43" i="13"/>
  <c r="Y43" i="13"/>
  <c r="X43" i="13"/>
  <c r="V43" i="13"/>
  <c r="U43" i="13"/>
  <c r="T43" i="13"/>
  <c r="R43" i="13"/>
  <c r="P43" i="13"/>
  <c r="O43" i="13"/>
  <c r="N43" i="13"/>
  <c r="M43" i="13"/>
  <c r="L43" i="13"/>
  <c r="K43" i="13"/>
  <c r="J43" i="13"/>
  <c r="H43" i="13"/>
  <c r="F43" i="13"/>
  <c r="B43" i="13"/>
  <c r="AC42" i="13"/>
  <c r="AB42" i="13"/>
  <c r="Y42" i="13"/>
  <c r="X42" i="13"/>
  <c r="V42" i="13"/>
  <c r="U42" i="13"/>
  <c r="T42" i="13"/>
  <c r="R42" i="13"/>
  <c r="P42" i="13"/>
  <c r="O42" i="13"/>
  <c r="N42" i="13"/>
  <c r="M42" i="13"/>
  <c r="L42" i="13"/>
  <c r="K42" i="13"/>
  <c r="J42" i="13"/>
  <c r="H42" i="13"/>
  <c r="F42" i="13"/>
  <c r="B42" i="13"/>
  <c r="AC41" i="13"/>
  <c r="AB41" i="13"/>
  <c r="Y41" i="13"/>
  <c r="X41" i="13"/>
  <c r="V41" i="13"/>
  <c r="U41" i="13"/>
  <c r="T41" i="13"/>
  <c r="R41" i="13"/>
  <c r="P41" i="13"/>
  <c r="O41" i="13"/>
  <c r="N41" i="13"/>
  <c r="M41" i="13"/>
  <c r="L41" i="13"/>
  <c r="K41" i="13"/>
  <c r="J41" i="13"/>
  <c r="H41" i="13"/>
  <c r="F41" i="13"/>
  <c r="B41" i="13"/>
  <c r="AC40" i="13"/>
  <c r="AB40" i="13"/>
  <c r="Y40" i="13"/>
  <c r="X40" i="13"/>
  <c r="V40" i="13"/>
  <c r="U40" i="13"/>
  <c r="T40" i="13"/>
  <c r="R40" i="13"/>
  <c r="P40" i="13"/>
  <c r="O40" i="13"/>
  <c r="N40" i="13"/>
  <c r="M40" i="13"/>
  <c r="L40" i="13"/>
  <c r="K40" i="13"/>
  <c r="J40" i="13"/>
  <c r="H40" i="13"/>
  <c r="F40" i="13"/>
  <c r="B40" i="13"/>
  <c r="AC39" i="13"/>
  <c r="AB39" i="13"/>
  <c r="Y39" i="13"/>
  <c r="X39" i="13"/>
  <c r="V39" i="13"/>
  <c r="U39" i="13"/>
  <c r="T39" i="13"/>
  <c r="R39" i="13"/>
  <c r="P39" i="13"/>
  <c r="O39" i="13"/>
  <c r="N39" i="13"/>
  <c r="M39" i="13"/>
  <c r="L39" i="13"/>
  <c r="K39" i="13"/>
  <c r="J39" i="13"/>
  <c r="H39" i="13"/>
  <c r="F39" i="13"/>
  <c r="B39" i="13"/>
  <c r="AC38" i="13"/>
  <c r="AB38" i="13"/>
  <c r="Y38" i="13"/>
  <c r="X38" i="13"/>
  <c r="V38" i="13"/>
  <c r="U38" i="13"/>
  <c r="T38" i="13"/>
  <c r="R38" i="13"/>
  <c r="P38" i="13"/>
  <c r="O38" i="13"/>
  <c r="N38" i="13"/>
  <c r="M38" i="13"/>
  <c r="L38" i="13"/>
  <c r="K38" i="13"/>
  <c r="J38" i="13"/>
  <c r="H38" i="13"/>
  <c r="F38" i="13"/>
  <c r="B38" i="13"/>
  <c r="AC37" i="13"/>
  <c r="AB37" i="13"/>
  <c r="Y37" i="13"/>
  <c r="X37" i="13"/>
  <c r="V37" i="13"/>
  <c r="U37" i="13"/>
  <c r="T37" i="13"/>
  <c r="R37" i="13"/>
  <c r="P37" i="13"/>
  <c r="O37" i="13"/>
  <c r="N37" i="13"/>
  <c r="M37" i="13"/>
  <c r="L37" i="13"/>
  <c r="K37" i="13"/>
  <c r="J37" i="13"/>
  <c r="H37" i="13"/>
  <c r="F37" i="13"/>
  <c r="B37" i="13"/>
  <c r="AC36" i="13"/>
  <c r="AB36" i="13"/>
  <c r="Y36" i="13"/>
  <c r="X36" i="13"/>
  <c r="V36" i="13"/>
  <c r="U36" i="13"/>
  <c r="T36" i="13"/>
  <c r="R36" i="13"/>
  <c r="P36" i="13"/>
  <c r="O36" i="13"/>
  <c r="N36" i="13"/>
  <c r="M36" i="13"/>
  <c r="L36" i="13"/>
  <c r="K36" i="13"/>
  <c r="J36" i="13"/>
  <c r="H36" i="13"/>
  <c r="F36" i="13"/>
  <c r="B36" i="13"/>
  <c r="AC35" i="13"/>
  <c r="AB35" i="13"/>
  <c r="Y35" i="13"/>
  <c r="X35" i="13"/>
  <c r="V35" i="13"/>
  <c r="U35" i="13"/>
  <c r="T35" i="13"/>
  <c r="R35" i="13"/>
  <c r="P35" i="13"/>
  <c r="O35" i="13"/>
  <c r="N35" i="13"/>
  <c r="M35" i="13"/>
  <c r="L35" i="13"/>
  <c r="K35" i="13"/>
  <c r="J35" i="13"/>
  <c r="H35" i="13"/>
  <c r="F35" i="13"/>
  <c r="B35" i="13"/>
  <c r="AC34" i="13"/>
  <c r="AB34" i="13"/>
  <c r="Y34" i="13"/>
  <c r="X34" i="13"/>
  <c r="V34" i="13"/>
  <c r="U34" i="13"/>
  <c r="T34" i="13"/>
  <c r="R34" i="13"/>
  <c r="P34" i="13"/>
  <c r="O34" i="13"/>
  <c r="N34" i="13"/>
  <c r="M34" i="13"/>
  <c r="L34" i="13"/>
  <c r="K34" i="13"/>
  <c r="J34" i="13"/>
  <c r="H34" i="13"/>
  <c r="F34" i="13"/>
  <c r="B34" i="13"/>
  <c r="AC33" i="13"/>
  <c r="AB33" i="13"/>
  <c r="Y33" i="13"/>
  <c r="X33" i="13"/>
  <c r="V33" i="13"/>
  <c r="U33" i="13"/>
  <c r="T33" i="13"/>
  <c r="R33" i="13"/>
  <c r="P33" i="13"/>
  <c r="O33" i="13"/>
  <c r="N33" i="13"/>
  <c r="M33" i="13"/>
  <c r="L33" i="13"/>
  <c r="K33" i="13"/>
  <c r="J33" i="13"/>
  <c r="H33" i="13"/>
  <c r="F33" i="13"/>
  <c r="B33" i="13"/>
  <c r="AC32" i="13"/>
  <c r="AB32" i="13"/>
  <c r="Y32" i="13"/>
  <c r="X32" i="13"/>
  <c r="V32" i="13"/>
  <c r="U32" i="13"/>
  <c r="T32" i="13"/>
  <c r="R32" i="13"/>
  <c r="P32" i="13"/>
  <c r="O32" i="13"/>
  <c r="N32" i="13"/>
  <c r="M32" i="13"/>
  <c r="L32" i="13"/>
  <c r="K32" i="13"/>
  <c r="J32" i="13"/>
  <c r="H32" i="13"/>
  <c r="F32" i="13"/>
  <c r="B32" i="13"/>
  <c r="AC31" i="13"/>
  <c r="AB31" i="13"/>
  <c r="Y31" i="13"/>
  <c r="X31" i="13"/>
  <c r="V31" i="13"/>
  <c r="U31" i="13"/>
  <c r="T31" i="13"/>
  <c r="R31" i="13"/>
  <c r="P31" i="13"/>
  <c r="O31" i="13"/>
  <c r="N31" i="13"/>
  <c r="M31" i="13"/>
  <c r="L31" i="13"/>
  <c r="K31" i="13"/>
  <c r="J31" i="13"/>
  <c r="H31" i="13"/>
  <c r="F31" i="13"/>
  <c r="B31" i="13"/>
  <c r="AC30" i="13"/>
  <c r="AB30" i="13"/>
  <c r="Y30" i="13"/>
  <c r="X30" i="13"/>
  <c r="V30" i="13"/>
  <c r="U30" i="13"/>
  <c r="T30" i="13"/>
  <c r="R30" i="13"/>
  <c r="P30" i="13"/>
  <c r="O30" i="13"/>
  <c r="N30" i="13"/>
  <c r="M30" i="13"/>
  <c r="L30" i="13"/>
  <c r="K30" i="13"/>
  <c r="J30" i="13"/>
  <c r="H30" i="13"/>
  <c r="F30" i="13"/>
  <c r="B30" i="13"/>
  <c r="AC29" i="13"/>
  <c r="AB29" i="13"/>
  <c r="Y29" i="13"/>
  <c r="X29" i="13"/>
  <c r="V29" i="13"/>
  <c r="U29" i="13"/>
  <c r="T29" i="13"/>
  <c r="R29" i="13"/>
  <c r="P29" i="13"/>
  <c r="O29" i="13"/>
  <c r="N29" i="13"/>
  <c r="M29" i="13"/>
  <c r="L29" i="13"/>
  <c r="K29" i="13"/>
  <c r="J29" i="13"/>
  <c r="H29" i="13"/>
  <c r="F29" i="13"/>
  <c r="B29" i="13"/>
  <c r="AC28" i="13"/>
  <c r="AB28" i="13"/>
  <c r="Y28" i="13"/>
  <c r="X28" i="13"/>
  <c r="V28" i="13"/>
  <c r="U28" i="13"/>
  <c r="T28" i="13"/>
  <c r="R28" i="13"/>
  <c r="P28" i="13"/>
  <c r="O28" i="13"/>
  <c r="N28" i="13"/>
  <c r="M28" i="13"/>
  <c r="L28" i="13"/>
  <c r="K28" i="13"/>
  <c r="J28" i="13"/>
  <c r="H28" i="13"/>
  <c r="F28" i="13"/>
  <c r="B28" i="13"/>
  <c r="AC27" i="13"/>
  <c r="AB27" i="13"/>
  <c r="Y27" i="13"/>
  <c r="X27" i="13"/>
  <c r="V27" i="13"/>
  <c r="U27" i="13"/>
  <c r="T27" i="13"/>
  <c r="R27" i="13"/>
  <c r="P27" i="13"/>
  <c r="O27" i="13"/>
  <c r="N27" i="13"/>
  <c r="M27" i="13"/>
  <c r="L27" i="13"/>
  <c r="K27" i="13"/>
  <c r="J27" i="13"/>
  <c r="H27" i="13"/>
  <c r="F27" i="13"/>
  <c r="B27" i="13"/>
  <c r="AC26" i="13"/>
  <c r="AB26" i="13"/>
  <c r="Y26" i="13"/>
  <c r="X26" i="13"/>
  <c r="V26" i="13"/>
  <c r="U26" i="13"/>
  <c r="T26" i="13"/>
  <c r="R26" i="13"/>
  <c r="P26" i="13"/>
  <c r="O26" i="13"/>
  <c r="N26" i="13"/>
  <c r="M26" i="13"/>
  <c r="L26" i="13"/>
  <c r="K26" i="13"/>
  <c r="J26" i="13"/>
  <c r="H26" i="13"/>
  <c r="F26" i="13"/>
  <c r="B26" i="13"/>
  <c r="AC25" i="13"/>
  <c r="AB25" i="13"/>
  <c r="Y25" i="13"/>
  <c r="X25" i="13"/>
  <c r="V25" i="13"/>
  <c r="U25" i="13"/>
  <c r="T25" i="13"/>
  <c r="R25" i="13"/>
  <c r="P25" i="13"/>
  <c r="O25" i="13"/>
  <c r="N25" i="13"/>
  <c r="M25" i="13"/>
  <c r="L25" i="13"/>
  <c r="K25" i="13"/>
  <c r="J25" i="13"/>
  <c r="H25" i="13"/>
  <c r="F25" i="13"/>
  <c r="B25" i="13"/>
  <c r="AC24" i="13"/>
  <c r="AB24" i="13"/>
  <c r="Y24" i="13"/>
  <c r="X24" i="13"/>
  <c r="V24" i="13"/>
  <c r="U24" i="13"/>
  <c r="T24" i="13"/>
  <c r="R24" i="13"/>
  <c r="P24" i="13"/>
  <c r="O24" i="13"/>
  <c r="N24" i="13"/>
  <c r="M24" i="13"/>
  <c r="L24" i="13"/>
  <c r="K24" i="13"/>
  <c r="J24" i="13"/>
  <c r="H24" i="13"/>
  <c r="F24" i="13"/>
  <c r="B24" i="13"/>
  <c r="AC23" i="13"/>
  <c r="AB23" i="13"/>
  <c r="Y23" i="13"/>
  <c r="X23" i="13"/>
  <c r="V23" i="13"/>
  <c r="U23" i="13"/>
  <c r="T23" i="13"/>
  <c r="R23" i="13"/>
  <c r="P23" i="13"/>
  <c r="O23" i="13"/>
  <c r="N23" i="13"/>
  <c r="M23" i="13"/>
  <c r="L23" i="13"/>
  <c r="K23" i="13"/>
  <c r="J23" i="13"/>
  <c r="H23" i="13"/>
  <c r="F23" i="13"/>
  <c r="B23" i="13"/>
  <c r="AC22" i="13"/>
  <c r="AB22" i="13"/>
  <c r="Y22" i="13"/>
  <c r="X22" i="13"/>
  <c r="V22" i="13"/>
  <c r="U22" i="13"/>
  <c r="T22" i="13"/>
  <c r="R22" i="13"/>
  <c r="P22" i="13"/>
  <c r="O22" i="13"/>
  <c r="N22" i="13"/>
  <c r="M22" i="13"/>
  <c r="L22" i="13"/>
  <c r="K22" i="13"/>
  <c r="J22" i="13"/>
  <c r="H22" i="13"/>
  <c r="F22" i="13"/>
  <c r="B22" i="13"/>
  <c r="AC21" i="13"/>
  <c r="AB21" i="13"/>
  <c r="Y21" i="13"/>
  <c r="X21" i="13"/>
  <c r="V21" i="13"/>
  <c r="U21" i="13"/>
  <c r="T21" i="13"/>
  <c r="R21" i="13"/>
  <c r="P21" i="13"/>
  <c r="O21" i="13"/>
  <c r="N21" i="13"/>
  <c r="M21" i="13"/>
  <c r="L21" i="13"/>
  <c r="K21" i="13"/>
  <c r="J21" i="13"/>
  <c r="H21" i="13"/>
  <c r="F21" i="13"/>
  <c r="B21" i="13"/>
  <c r="AC20" i="13"/>
  <c r="AB20" i="13"/>
  <c r="Y20" i="13"/>
  <c r="X20" i="13"/>
  <c r="V20" i="13"/>
  <c r="U20" i="13"/>
  <c r="T20" i="13"/>
  <c r="R20" i="13"/>
  <c r="P20" i="13"/>
  <c r="O20" i="13"/>
  <c r="N20" i="13"/>
  <c r="M20" i="13"/>
  <c r="L20" i="13"/>
  <c r="K20" i="13"/>
  <c r="J20" i="13"/>
  <c r="H20" i="13"/>
  <c r="F20" i="13"/>
  <c r="B20" i="13"/>
  <c r="AC19" i="13"/>
  <c r="AB19" i="13"/>
  <c r="Y19" i="13"/>
  <c r="X19" i="13"/>
  <c r="V19" i="13"/>
  <c r="U19" i="13"/>
  <c r="T19" i="13"/>
  <c r="R19" i="13"/>
  <c r="P19" i="13"/>
  <c r="O19" i="13"/>
  <c r="N19" i="13"/>
  <c r="M19" i="13"/>
  <c r="L19" i="13"/>
  <c r="K19" i="13"/>
  <c r="J19" i="13"/>
  <c r="H19" i="13"/>
  <c r="F19" i="13"/>
  <c r="B19" i="13"/>
  <c r="AC18" i="13"/>
  <c r="AB18" i="13"/>
  <c r="Y18" i="13"/>
  <c r="X18" i="13"/>
  <c r="V18" i="13"/>
  <c r="U18" i="13"/>
  <c r="T18" i="13"/>
  <c r="R18" i="13"/>
  <c r="P18" i="13"/>
  <c r="O18" i="13"/>
  <c r="N18" i="13"/>
  <c r="M18" i="13"/>
  <c r="L18" i="13"/>
  <c r="K18" i="13"/>
  <c r="J18" i="13"/>
  <c r="H18" i="13"/>
  <c r="F18" i="13"/>
  <c r="B18" i="13"/>
  <c r="AC17" i="13"/>
  <c r="AB17" i="13"/>
  <c r="Y17" i="13"/>
  <c r="X17" i="13"/>
  <c r="V17" i="13"/>
  <c r="U17" i="13"/>
  <c r="T17" i="13"/>
  <c r="R17" i="13"/>
  <c r="P17" i="13"/>
  <c r="O17" i="13"/>
  <c r="N17" i="13"/>
  <c r="M17" i="13"/>
  <c r="L17" i="13"/>
  <c r="K17" i="13"/>
  <c r="J17" i="13"/>
  <c r="H17" i="13"/>
  <c r="F17" i="13"/>
  <c r="B17" i="13"/>
  <c r="AC16" i="13"/>
  <c r="AB16" i="13"/>
  <c r="Y16" i="13"/>
  <c r="X16" i="13"/>
  <c r="V16" i="13"/>
  <c r="U16" i="13"/>
  <c r="T16" i="13"/>
  <c r="R16" i="13"/>
  <c r="P16" i="13"/>
  <c r="O16" i="13"/>
  <c r="N16" i="13"/>
  <c r="M16" i="13"/>
  <c r="L16" i="13"/>
  <c r="K16" i="13"/>
  <c r="J16" i="13"/>
  <c r="H16" i="13"/>
  <c r="F16" i="13"/>
  <c r="B16" i="13"/>
  <c r="AC15" i="13"/>
  <c r="AB15" i="13"/>
  <c r="Y15" i="13"/>
  <c r="X15" i="13"/>
  <c r="V15" i="13"/>
  <c r="U15" i="13"/>
  <c r="T15" i="13"/>
  <c r="R15" i="13"/>
  <c r="P15" i="13"/>
  <c r="O15" i="13"/>
  <c r="N15" i="13"/>
  <c r="M15" i="13"/>
  <c r="L15" i="13"/>
  <c r="K15" i="13"/>
  <c r="J15" i="13"/>
  <c r="H15" i="13"/>
  <c r="F15" i="13"/>
  <c r="B15" i="13"/>
  <c r="AC14" i="13"/>
  <c r="AB14" i="13"/>
  <c r="Y14" i="13"/>
  <c r="X14" i="13"/>
  <c r="V14" i="13"/>
  <c r="U14" i="13"/>
  <c r="T14" i="13"/>
  <c r="R14" i="13"/>
  <c r="P14" i="13"/>
  <c r="O14" i="13"/>
  <c r="N14" i="13"/>
  <c r="M14" i="13"/>
  <c r="L14" i="13"/>
  <c r="K14" i="13"/>
  <c r="J14" i="13"/>
  <c r="H14" i="13"/>
  <c r="F14" i="13"/>
  <c r="B14" i="13"/>
  <c r="AC13" i="13"/>
  <c r="AB13" i="13"/>
  <c r="Y13" i="13"/>
  <c r="X13" i="13"/>
  <c r="V13" i="13"/>
  <c r="U13" i="13"/>
  <c r="T13" i="13"/>
  <c r="R13" i="13"/>
  <c r="P13" i="13"/>
  <c r="O13" i="13"/>
  <c r="N13" i="13"/>
  <c r="M13" i="13"/>
  <c r="L13" i="13"/>
  <c r="K13" i="13"/>
  <c r="J13" i="13"/>
  <c r="H13" i="13"/>
  <c r="F13" i="13"/>
  <c r="B13" i="13"/>
  <c r="AC12" i="13"/>
  <c r="AB12" i="13"/>
  <c r="Y12" i="13"/>
  <c r="X12" i="13"/>
  <c r="V12" i="13"/>
  <c r="U12" i="13"/>
  <c r="T12" i="13"/>
  <c r="R12" i="13"/>
  <c r="P12" i="13"/>
  <c r="O12" i="13"/>
  <c r="N12" i="13"/>
  <c r="M12" i="13"/>
  <c r="L12" i="13"/>
  <c r="K12" i="13"/>
  <c r="J12" i="13"/>
  <c r="H12" i="13"/>
  <c r="F12" i="13"/>
  <c r="B12" i="13"/>
  <c r="AC11" i="13"/>
  <c r="AB11" i="13"/>
  <c r="Y11" i="13"/>
  <c r="X11" i="13"/>
  <c r="V11" i="13"/>
  <c r="U11" i="13"/>
  <c r="T11" i="13"/>
  <c r="R11" i="13"/>
  <c r="P11" i="13"/>
  <c r="O11" i="13"/>
  <c r="N11" i="13"/>
  <c r="M11" i="13"/>
  <c r="L11" i="13"/>
  <c r="K11" i="13"/>
  <c r="J11" i="13"/>
  <c r="H11" i="13"/>
  <c r="F11" i="13"/>
  <c r="B11" i="13"/>
  <c r="AC10" i="13"/>
  <c r="AB10" i="13"/>
  <c r="Y10" i="13"/>
  <c r="X10" i="13"/>
  <c r="V10" i="13"/>
  <c r="U10" i="13"/>
  <c r="T10" i="13"/>
  <c r="R10" i="13"/>
  <c r="P10" i="13"/>
  <c r="O10" i="13"/>
  <c r="N10" i="13"/>
  <c r="M10" i="13"/>
  <c r="L10" i="13"/>
  <c r="K10" i="13"/>
  <c r="J10" i="13"/>
  <c r="H10" i="13"/>
  <c r="F10" i="13"/>
  <c r="B10" i="13"/>
  <c r="AC9" i="13"/>
  <c r="AB9" i="13"/>
  <c r="Y9" i="13"/>
  <c r="X9" i="13"/>
  <c r="V9" i="13"/>
  <c r="U9" i="13"/>
  <c r="T9" i="13"/>
  <c r="R9" i="13"/>
  <c r="P9" i="13"/>
  <c r="O9" i="13"/>
  <c r="N9" i="13"/>
  <c r="M9" i="13"/>
  <c r="L9" i="13"/>
  <c r="K9" i="13"/>
  <c r="J9" i="13"/>
  <c r="H9" i="13"/>
  <c r="F9" i="13"/>
  <c r="B9" i="13"/>
  <c r="AC8" i="13"/>
  <c r="AB8" i="13"/>
  <c r="Y8" i="13"/>
  <c r="X8" i="13"/>
  <c r="V8" i="13"/>
  <c r="U8" i="13"/>
  <c r="T8" i="13"/>
  <c r="R8" i="13"/>
  <c r="P8" i="13"/>
  <c r="O8" i="13"/>
  <c r="N8" i="13"/>
  <c r="M8" i="13"/>
  <c r="L8" i="13"/>
  <c r="K8" i="13"/>
  <c r="J8" i="13"/>
  <c r="H8" i="13"/>
  <c r="F8" i="13"/>
  <c r="B8" i="13"/>
  <c r="AC7" i="13"/>
  <c r="AB7" i="13"/>
  <c r="Y7" i="13"/>
  <c r="X7" i="13"/>
  <c r="V7" i="13"/>
  <c r="U7" i="13"/>
  <c r="T7" i="13"/>
  <c r="R7" i="13"/>
  <c r="P7" i="13"/>
  <c r="O7" i="13"/>
  <c r="N7" i="13"/>
  <c r="M7" i="13"/>
  <c r="L7" i="13"/>
  <c r="K7" i="13"/>
  <c r="J7" i="13"/>
  <c r="H7" i="13"/>
  <c r="F7" i="13"/>
  <c r="B7" i="13"/>
  <c r="AC6" i="13"/>
  <c r="AB6" i="13"/>
  <c r="Y6" i="13"/>
  <c r="X6" i="13"/>
  <c r="V6" i="13"/>
  <c r="U6" i="13"/>
  <c r="T6" i="13"/>
  <c r="R6" i="13"/>
  <c r="P6" i="13"/>
  <c r="O6" i="13"/>
  <c r="N6" i="13"/>
  <c r="M6" i="13"/>
  <c r="L6" i="13"/>
  <c r="K6" i="13"/>
  <c r="J6" i="13"/>
  <c r="H6" i="13"/>
  <c r="F6" i="13"/>
  <c r="B6" i="13"/>
  <c r="AC5" i="13"/>
  <c r="AB5" i="13"/>
  <c r="Y5" i="13"/>
  <c r="X5" i="13"/>
  <c r="V5" i="13"/>
  <c r="U5" i="13"/>
  <c r="T5" i="13"/>
  <c r="R5" i="13"/>
  <c r="P5" i="13"/>
  <c r="O5" i="13"/>
  <c r="N5" i="13"/>
  <c r="M5" i="13"/>
  <c r="L5" i="13"/>
  <c r="K5" i="13"/>
  <c r="J5" i="13"/>
  <c r="H5" i="13"/>
  <c r="F5" i="13"/>
  <c r="B5" i="13"/>
  <c r="AC4" i="13"/>
  <c r="AB4" i="13"/>
  <c r="Y4" i="13"/>
  <c r="X4" i="13"/>
  <c r="V4" i="13"/>
  <c r="U4" i="13"/>
  <c r="T4" i="13"/>
  <c r="R4" i="13"/>
  <c r="P4" i="13"/>
  <c r="O4" i="13"/>
  <c r="N4" i="13"/>
  <c r="M4" i="13"/>
  <c r="L4" i="13"/>
  <c r="K4" i="13"/>
  <c r="J4" i="13"/>
  <c r="H4" i="13"/>
  <c r="F4" i="13"/>
  <c r="B4" i="13"/>
  <c r="AC3" i="13"/>
  <c r="AB3" i="13"/>
  <c r="Y3" i="13"/>
  <c r="X3" i="13"/>
  <c r="V3" i="13"/>
  <c r="U3" i="13"/>
  <c r="T3" i="13"/>
  <c r="R3" i="13"/>
  <c r="P3" i="13"/>
  <c r="O3" i="13"/>
  <c r="N3" i="13"/>
  <c r="M3" i="13"/>
  <c r="L3" i="13"/>
  <c r="K3" i="13"/>
  <c r="J3" i="13"/>
  <c r="H3" i="13"/>
  <c r="F3" i="13"/>
  <c r="B3" i="13"/>
  <c r="AC2" i="13"/>
  <c r="AB2" i="13"/>
  <c r="Y2" i="13"/>
  <c r="X2" i="13"/>
  <c r="V2" i="13"/>
  <c r="W2" i="13" s="1" a="1"/>
  <c r="W2" i="13" s="1"/>
  <c r="U2" i="13"/>
  <c r="T2" i="13"/>
  <c r="R2" i="13"/>
  <c r="S2" i="13" s="1" a="1"/>
  <c r="S2" i="13" s="1"/>
  <c r="P2" i="13"/>
  <c r="O2" i="13"/>
  <c r="L2" i="13"/>
  <c r="K2" i="13"/>
  <c r="F2" i="13"/>
  <c r="B2" i="13"/>
  <c r="A2" i="13" s="1"/>
  <c r="A2" i="12"/>
  <c r="A2" i="11"/>
  <c r="C64" i="10"/>
  <c r="V63" i="10"/>
  <c r="U63" i="10"/>
  <c r="W62" i="10"/>
  <c r="AD62" i="10" s="1" a="1"/>
  <c r="AD62" i="10" s="1"/>
  <c r="V62" i="10"/>
  <c r="U62" i="10"/>
  <c r="T62" i="10"/>
  <c r="O62" i="10"/>
  <c r="N62" i="10"/>
  <c r="I62" i="10"/>
  <c r="H62" i="10"/>
  <c r="W61" i="10"/>
  <c r="AD61" i="10" s="1" a="1"/>
  <c r="AD61" i="10" s="1"/>
  <c r="V61" i="10"/>
  <c r="U61" i="10"/>
  <c r="T61" i="10"/>
  <c r="O61" i="10"/>
  <c r="N61" i="10"/>
  <c r="I61" i="10"/>
  <c r="H61" i="10"/>
  <c r="W60" i="10"/>
  <c r="V60" i="10"/>
  <c r="U60" i="10"/>
  <c r="T60" i="10"/>
  <c r="O60" i="10"/>
  <c r="N60" i="10"/>
  <c r="I60" i="10"/>
  <c r="H60" i="10"/>
  <c r="W59" i="10"/>
  <c r="AD59" i="10" s="1" a="1"/>
  <c r="AD59" i="10" s="1"/>
  <c r="V59" i="10"/>
  <c r="U59" i="10"/>
  <c r="T59" i="10"/>
  <c r="O59" i="10"/>
  <c r="N59" i="10"/>
  <c r="I59" i="10"/>
  <c r="H59" i="10"/>
  <c r="W58" i="10"/>
  <c r="V58" i="10"/>
  <c r="U58" i="10"/>
  <c r="T58" i="10"/>
  <c r="O58" i="10"/>
  <c r="N58" i="10"/>
  <c r="I58" i="10"/>
  <c r="H58" i="10"/>
  <c r="W57" i="10"/>
  <c r="AD57" i="10" s="1" a="1"/>
  <c r="AD57" i="10" s="1"/>
  <c r="V57" i="10"/>
  <c r="U57" i="10"/>
  <c r="T57" i="10"/>
  <c r="O57" i="10"/>
  <c r="N57" i="10"/>
  <c r="I57" i="10"/>
  <c r="H57" i="10"/>
  <c r="W56" i="10"/>
  <c r="V56" i="10"/>
  <c r="U56" i="10"/>
  <c r="T56" i="10"/>
  <c r="O56" i="10"/>
  <c r="N56" i="10"/>
  <c r="I56" i="10"/>
  <c r="H56" i="10"/>
  <c r="W55" i="10"/>
  <c r="AD55" i="10" s="1" a="1"/>
  <c r="AD55" i="10" s="1"/>
  <c r="V55" i="10"/>
  <c r="U55" i="10"/>
  <c r="T55" i="10"/>
  <c r="O55" i="10"/>
  <c r="N55" i="10"/>
  <c r="I55" i="10"/>
  <c r="H55" i="10"/>
  <c r="W54" i="10"/>
  <c r="V54" i="10"/>
  <c r="U54" i="10"/>
  <c r="T54" i="10"/>
  <c r="O54" i="10"/>
  <c r="N54" i="10"/>
  <c r="I54" i="10"/>
  <c r="H54" i="10"/>
  <c r="W53" i="10"/>
  <c r="AD53" i="10" s="1" a="1"/>
  <c r="AD53" i="10" s="1"/>
  <c r="V53" i="10"/>
  <c r="U53" i="10"/>
  <c r="T53" i="10"/>
  <c r="O53" i="10"/>
  <c r="N53" i="10"/>
  <c r="I53" i="10"/>
  <c r="H53" i="10"/>
  <c r="W52" i="10"/>
  <c r="V52" i="10"/>
  <c r="U52" i="10"/>
  <c r="T52" i="10"/>
  <c r="O52" i="10"/>
  <c r="N52" i="10"/>
  <c r="I52" i="10"/>
  <c r="H52" i="10"/>
  <c r="W51" i="10"/>
  <c r="AD51" i="10" s="1" a="1"/>
  <c r="AD51" i="10" s="1"/>
  <c r="V51" i="10"/>
  <c r="U51" i="10"/>
  <c r="T51" i="10"/>
  <c r="O51" i="10"/>
  <c r="N51" i="10"/>
  <c r="I51" i="10"/>
  <c r="H51" i="10"/>
  <c r="W50" i="10"/>
  <c r="V50" i="10"/>
  <c r="U50" i="10"/>
  <c r="T50" i="10"/>
  <c r="O50" i="10"/>
  <c r="N50" i="10"/>
  <c r="I50" i="10"/>
  <c r="H50" i="10"/>
  <c r="W49" i="10"/>
  <c r="AD49" i="10" s="1" a="1"/>
  <c r="AD49" i="10" s="1"/>
  <c r="V49" i="10"/>
  <c r="U49" i="10"/>
  <c r="T49" i="10"/>
  <c r="O49" i="10"/>
  <c r="N49" i="10"/>
  <c r="I49" i="10"/>
  <c r="H49" i="10"/>
  <c r="W48" i="10"/>
  <c r="V48" i="10"/>
  <c r="U48" i="10"/>
  <c r="T48" i="10"/>
  <c r="O48" i="10"/>
  <c r="N48" i="10"/>
  <c r="I48" i="10"/>
  <c r="H48" i="10"/>
  <c r="W47" i="10"/>
  <c r="AD47" i="10" s="1" a="1"/>
  <c r="AD47" i="10" s="1"/>
  <c r="V47" i="10"/>
  <c r="U47" i="10"/>
  <c r="T47" i="10"/>
  <c r="O47" i="10"/>
  <c r="N47" i="10"/>
  <c r="I47" i="10"/>
  <c r="H47" i="10"/>
  <c r="W46" i="10"/>
  <c r="V46" i="10"/>
  <c r="U46" i="10"/>
  <c r="T46" i="10"/>
  <c r="O46" i="10"/>
  <c r="N46" i="10"/>
  <c r="I46" i="10"/>
  <c r="H46" i="10"/>
  <c r="W45" i="10"/>
  <c r="V45" i="10"/>
  <c r="U45" i="10"/>
  <c r="T45" i="10"/>
  <c r="O45" i="10"/>
  <c r="N45" i="10"/>
  <c r="I45" i="10"/>
  <c r="H45" i="10"/>
  <c r="W44" i="10"/>
  <c r="AD44" i="10" s="1" a="1"/>
  <c r="AD44" i="10" s="1"/>
  <c r="V44" i="10"/>
  <c r="U44" i="10"/>
  <c r="T44" i="10"/>
  <c r="O44" i="10"/>
  <c r="N44" i="10"/>
  <c r="I44" i="10"/>
  <c r="H44" i="10"/>
  <c r="W43" i="10"/>
  <c r="AD43" i="10" s="1" a="1"/>
  <c r="AD43" i="10" s="1"/>
  <c r="V43" i="10"/>
  <c r="U43" i="10"/>
  <c r="T43" i="10"/>
  <c r="O43" i="10"/>
  <c r="N43" i="10"/>
  <c r="I43" i="10"/>
  <c r="H43" i="10"/>
  <c r="W42" i="10"/>
  <c r="AD42" i="10" s="1" a="1"/>
  <c r="AD42" i="10" s="1"/>
  <c r="V42" i="10"/>
  <c r="U42" i="10"/>
  <c r="T42" i="10"/>
  <c r="O42" i="10"/>
  <c r="N42" i="10"/>
  <c r="I42" i="10"/>
  <c r="H42" i="10"/>
  <c r="W41" i="10"/>
  <c r="AD41" i="10" s="1" a="1"/>
  <c r="AD41" i="10" s="1"/>
  <c r="V41" i="10"/>
  <c r="U41" i="10"/>
  <c r="T41" i="10"/>
  <c r="O41" i="10"/>
  <c r="N41" i="10"/>
  <c r="I41" i="10"/>
  <c r="H41" i="10"/>
  <c r="W40" i="10"/>
  <c r="AD40" i="10" s="1" a="1"/>
  <c r="AD40" i="10" s="1"/>
  <c r="V40" i="10"/>
  <c r="U40" i="10"/>
  <c r="T40" i="10"/>
  <c r="O40" i="10"/>
  <c r="N40" i="10"/>
  <c r="I40" i="10"/>
  <c r="H40" i="10"/>
  <c r="W39" i="10"/>
  <c r="AD39" i="10" s="1" a="1"/>
  <c r="AD39" i="10" s="1"/>
  <c r="V39" i="10"/>
  <c r="U39" i="10"/>
  <c r="T39" i="10"/>
  <c r="O39" i="10"/>
  <c r="N39" i="10"/>
  <c r="I39" i="10"/>
  <c r="H39" i="10"/>
  <c r="W38" i="10"/>
  <c r="AD38" i="10" s="1" a="1"/>
  <c r="AD38" i="10" s="1"/>
  <c r="V38" i="10"/>
  <c r="U38" i="10"/>
  <c r="T38" i="10"/>
  <c r="O38" i="10"/>
  <c r="N38" i="10"/>
  <c r="I38" i="10"/>
  <c r="H38" i="10"/>
  <c r="W37" i="10"/>
  <c r="AD37" i="10" s="1" a="1"/>
  <c r="AD37" i="10" s="1"/>
  <c r="V37" i="10"/>
  <c r="U37" i="10"/>
  <c r="T37" i="10"/>
  <c r="O37" i="10"/>
  <c r="N37" i="10"/>
  <c r="I37" i="10"/>
  <c r="H37" i="10"/>
  <c r="W36" i="10"/>
  <c r="AD36" i="10" s="1" a="1"/>
  <c r="AD36" i="10" s="1"/>
  <c r="V36" i="10"/>
  <c r="U36" i="10"/>
  <c r="T36" i="10"/>
  <c r="O36" i="10"/>
  <c r="N36" i="10"/>
  <c r="I36" i="10"/>
  <c r="H36" i="10"/>
  <c r="W35" i="10"/>
  <c r="AD35" i="10" s="1" a="1"/>
  <c r="AD35" i="10" s="1"/>
  <c r="V35" i="10"/>
  <c r="U35" i="10"/>
  <c r="T35" i="10"/>
  <c r="O35" i="10"/>
  <c r="N35" i="10"/>
  <c r="I35" i="10"/>
  <c r="H35" i="10"/>
  <c r="W34" i="10"/>
  <c r="AD34" i="10" s="1" a="1"/>
  <c r="AD34" i="10" s="1"/>
  <c r="V34" i="10"/>
  <c r="U34" i="10"/>
  <c r="T34" i="10"/>
  <c r="O34" i="10"/>
  <c r="N34" i="10"/>
  <c r="I34" i="10"/>
  <c r="H34" i="10"/>
  <c r="W33" i="10"/>
  <c r="AD33" i="10" s="1" a="1"/>
  <c r="AD33" i="10" s="1"/>
  <c r="V33" i="10"/>
  <c r="U33" i="10"/>
  <c r="T33" i="10"/>
  <c r="O33" i="10"/>
  <c r="N33" i="10"/>
  <c r="I33" i="10"/>
  <c r="H33" i="10"/>
  <c r="W32" i="10"/>
  <c r="AD32" i="10" s="1" a="1"/>
  <c r="AD32" i="10" s="1"/>
  <c r="V32" i="10"/>
  <c r="U32" i="10"/>
  <c r="T32" i="10"/>
  <c r="O32" i="10"/>
  <c r="N32" i="10"/>
  <c r="I32" i="10"/>
  <c r="H32" i="10"/>
  <c r="W31" i="10"/>
  <c r="AD31" i="10" s="1" a="1"/>
  <c r="AD31" i="10" s="1"/>
  <c r="V31" i="10"/>
  <c r="U31" i="10"/>
  <c r="T31" i="10"/>
  <c r="O31" i="10"/>
  <c r="N31" i="10"/>
  <c r="I31" i="10"/>
  <c r="H31" i="10"/>
  <c r="W30" i="10"/>
  <c r="V30" i="10"/>
  <c r="U30" i="10"/>
  <c r="T30" i="10"/>
  <c r="O30" i="10"/>
  <c r="N30" i="10"/>
  <c r="I30" i="10"/>
  <c r="H30" i="10"/>
  <c r="W29" i="10"/>
  <c r="AD29" i="10" s="1" a="1"/>
  <c r="AD29" i="10" s="1"/>
  <c r="V29" i="10"/>
  <c r="U29" i="10"/>
  <c r="T29" i="10"/>
  <c r="O29" i="10"/>
  <c r="N29" i="10"/>
  <c r="I29" i="10"/>
  <c r="H29" i="10"/>
  <c r="W28" i="10"/>
  <c r="AD28" i="10" s="1" a="1"/>
  <c r="AD28" i="10" s="1"/>
  <c r="V28" i="10"/>
  <c r="U28" i="10"/>
  <c r="T28" i="10"/>
  <c r="O28" i="10"/>
  <c r="N28" i="10"/>
  <c r="I28" i="10"/>
  <c r="H28" i="10"/>
  <c r="W27" i="10"/>
  <c r="AD27" i="10" s="1" a="1"/>
  <c r="AD27" i="10" s="1"/>
  <c r="V27" i="10"/>
  <c r="U27" i="10"/>
  <c r="T27" i="10"/>
  <c r="O27" i="10"/>
  <c r="N27" i="10"/>
  <c r="I27" i="10"/>
  <c r="H27" i="10"/>
  <c r="AD26" i="10" a="1"/>
  <c r="AD26" i="10" s="1"/>
  <c r="W26" i="10"/>
  <c r="V26" i="10"/>
  <c r="U26" i="10"/>
  <c r="T26" i="10"/>
  <c r="O26" i="10"/>
  <c r="N26" i="10"/>
  <c r="I26" i="10"/>
  <c r="H26" i="10"/>
  <c r="W25" i="10"/>
  <c r="AD25" i="10" s="1" a="1"/>
  <c r="AD25" i="10" s="1"/>
  <c r="V25" i="10"/>
  <c r="U25" i="10"/>
  <c r="T25" i="10"/>
  <c r="O25" i="10"/>
  <c r="N25" i="10"/>
  <c r="I25" i="10"/>
  <c r="H25" i="10"/>
  <c r="W24" i="10"/>
  <c r="AD24" i="10" s="1" a="1"/>
  <c r="AD24" i="10" s="1"/>
  <c r="V24" i="10"/>
  <c r="U24" i="10"/>
  <c r="T24" i="10"/>
  <c r="O24" i="10"/>
  <c r="N24" i="10"/>
  <c r="I24" i="10"/>
  <c r="H24" i="10"/>
  <c r="W23" i="10"/>
  <c r="AD23" i="10" s="1" a="1"/>
  <c r="AD23" i="10" s="1"/>
  <c r="V23" i="10"/>
  <c r="U23" i="10"/>
  <c r="T23" i="10"/>
  <c r="O23" i="10"/>
  <c r="N23" i="10"/>
  <c r="I23" i="10"/>
  <c r="H23" i="10"/>
  <c r="W22" i="10"/>
  <c r="V22" i="10"/>
  <c r="U22" i="10"/>
  <c r="T22" i="10"/>
  <c r="O22" i="10"/>
  <c r="N22" i="10"/>
  <c r="I22" i="10"/>
  <c r="H22" i="10"/>
  <c r="W21" i="10"/>
  <c r="AD21" i="10" s="1" a="1"/>
  <c r="AD21" i="10" s="1"/>
  <c r="V21" i="10"/>
  <c r="U21" i="10"/>
  <c r="T21" i="10"/>
  <c r="O21" i="10"/>
  <c r="N21" i="10"/>
  <c r="I21" i="10"/>
  <c r="H21" i="10"/>
  <c r="W20" i="10"/>
  <c r="AD20" i="10" s="1" a="1"/>
  <c r="AD20" i="10" s="1"/>
  <c r="V20" i="10"/>
  <c r="U20" i="10"/>
  <c r="T20" i="10"/>
  <c r="O20" i="10"/>
  <c r="N20" i="10"/>
  <c r="I20" i="10"/>
  <c r="H20" i="10"/>
  <c r="W19" i="10"/>
  <c r="AD19" i="10" s="1" a="1"/>
  <c r="AD19" i="10" s="1"/>
  <c r="V19" i="10"/>
  <c r="U19" i="10"/>
  <c r="T19" i="10"/>
  <c r="O19" i="10"/>
  <c r="N19" i="10"/>
  <c r="I19" i="10"/>
  <c r="H19" i="10"/>
  <c r="W18" i="10"/>
  <c r="AD18" i="10" s="1" a="1"/>
  <c r="AD18" i="10" s="1"/>
  <c r="V18" i="10"/>
  <c r="U18" i="10"/>
  <c r="T18" i="10"/>
  <c r="O18" i="10"/>
  <c r="N18" i="10"/>
  <c r="I18" i="10"/>
  <c r="H18" i="10"/>
  <c r="W17" i="10"/>
  <c r="AD17" i="10" s="1" a="1"/>
  <c r="AD17" i="10" s="1"/>
  <c r="V17" i="10"/>
  <c r="U17" i="10"/>
  <c r="T17" i="10"/>
  <c r="O17" i="10"/>
  <c r="N17" i="10"/>
  <c r="I17" i="10"/>
  <c r="H17" i="10"/>
  <c r="W16" i="10"/>
  <c r="AD16" i="10" s="1" a="1"/>
  <c r="AD16" i="10" s="1"/>
  <c r="V16" i="10"/>
  <c r="U16" i="10"/>
  <c r="T16" i="10"/>
  <c r="O16" i="10"/>
  <c r="N16" i="10"/>
  <c r="I16" i="10"/>
  <c r="H16" i="10"/>
  <c r="W15" i="10"/>
  <c r="AD15" i="10" s="1" a="1"/>
  <c r="AD15" i="10" s="1"/>
  <c r="V15" i="10"/>
  <c r="U15" i="10"/>
  <c r="T15" i="10"/>
  <c r="O15" i="10"/>
  <c r="N15" i="10"/>
  <c r="I15" i="10"/>
  <c r="H15" i="10"/>
  <c r="W14" i="10"/>
  <c r="V14" i="10"/>
  <c r="U14" i="10"/>
  <c r="T14" i="10"/>
  <c r="O14" i="10"/>
  <c r="N14" i="10"/>
  <c r="I14" i="10"/>
  <c r="H14" i="10"/>
  <c r="W13" i="10"/>
  <c r="AD13" i="10" s="1" a="1"/>
  <c r="AD13" i="10" s="1"/>
  <c r="V13" i="10"/>
  <c r="U13" i="10"/>
  <c r="T13" i="10"/>
  <c r="O13" i="10"/>
  <c r="N13" i="10"/>
  <c r="I13" i="10"/>
  <c r="H13" i="10"/>
  <c r="W12" i="10"/>
  <c r="AD12" i="10" s="1" a="1"/>
  <c r="AD12" i="10" s="1"/>
  <c r="V12" i="10"/>
  <c r="U12" i="10"/>
  <c r="T12" i="10"/>
  <c r="O12" i="10"/>
  <c r="N12" i="10"/>
  <c r="I12" i="10"/>
  <c r="H12" i="10"/>
  <c r="W11" i="10"/>
  <c r="AD11" i="10" s="1" a="1"/>
  <c r="AD11" i="10" s="1"/>
  <c r="V11" i="10"/>
  <c r="U11" i="10"/>
  <c r="T11" i="10"/>
  <c r="O11" i="10"/>
  <c r="N11" i="10"/>
  <c r="I11" i="10"/>
  <c r="H11" i="10"/>
  <c r="W10" i="10"/>
  <c r="AD10" i="10" s="1" a="1"/>
  <c r="AD10" i="10" s="1"/>
  <c r="V10" i="10"/>
  <c r="U10" i="10"/>
  <c r="T10" i="10"/>
  <c r="O10" i="10"/>
  <c r="N10" i="10"/>
  <c r="I10" i="10"/>
  <c r="H10" i="10"/>
  <c r="W9" i="10"/>
  <c r="AD9" i="10" s="1" a="1"/>
  <c r="AD9" i="10" s="1"/>
  <c r="V9" i="10"/>
  <c r="U9" i="10"/>
  <c r="T9" i="10"/>
  <c r="O9" i="10"/>
  <c r="N9" i="10"/>
  <c r="I9" i="10"/>
  <c r="H9" i="10"/>
  <c r="W8" i="10"/>
  <c r="AD8" i="10" s="1" a="1"/>
  <c r="AD8" i="10" s="1"/>
  <c r="V8" i="10"/>
  <c r="U8" i="10"/>
  <c r="T8" i="10"/>
  <c r="O8" i="10"/>
  <c r="N8" i="10"/>
  <c r="I8" i="10"/>
  <c r="H8" i="10"/>
  <c r="W7" i="10"/>
  <c r="AD7" i="10" s="1" a="1"/>
  <c r="AD7" i="10" s="1"/>
  <c r="V7" i="10"/>
  <c r="U7" i="10"/>
  <c r="T7" i="10"/>
  <c r="O7" i="10"/>
  <c r="N7" i="10"/>
  <c r="I7" i="10"/>
  <c r="H7" i="10"/>
  <c r="W6" i="10"/>
  <c r="V6" i="10"/>
  <c r="U6" i="10"/>
  <c r="T6" i="10"/>
  <c r="O6" i="10"/>
  <c r="N6" i="10"/>
  <c r="I6" i="10"/>
  <c r="H6" i="10"/>
  <c r="W5" i="10"/>
  <c r="V5" i="10"/>
  <c r="U5" i="10"/>
  <c r="T5" i="10"/>
  <c r="O5" i="10"/>
  <c r="N5" i="10"/>
  <c r="I5" i="10"/>
  <c r="H5" i="10"/>
  <c r="W4" i="10"/>
  <c r="V4" i="10"/>
  <c r="U4" i="10"/>
  <c r="T4" i="10"/>
  <c r="O4" i="10"/>
  <c r="N4" i="10"/>
  <c r="I4" i="10"/>
  <c r="H4" i="10"/>
  <c r="W3" i="10"/>
  <c r="V3" i="10"/>
  <c r="U3" i="10"/>
  <c r="T3" i="10"/>
  <c r="O3" i="10"/>
  <c r="N3" i="10"/>
  <c r="I3" i="10"/>
  <c r="H3" i="10"/>
  <c r="M65" i="9"/>
  <c r="C64" i="9"/>
  <c r="V63" i="9"/>
  <c r="U63" i="9"/>
  <c r="W62" i="9"/>
  <c r="AD62" i="9" s="1" a="1"/>
  <c r="AD62" i="9" s="1"/>
  <c r="V62" i="9"/>
  <c r="U62" i="9"/>
  <c r="T62" i="9"/>
  <c r="O62" i="9"/>
  <c r="N62" i="9"/>
  <c r="I62" i="9"/>
  <c r="H62" i="9"/>
  <c r="W61" i="9"/>
  <c r="V61" i="9"/>
  <c r="U61" i="9"/>
  <c r="T61" i="9"/>
  <c r="O61" i="9"/>
  <c r="N61" i="9"/>
  <c r="I61" i="9"/>
  <c r="H61" i="9"/>
  <c r="W60" i="9"/>
  <c r="AD60" i="9" s="1" a="1"/>
  <c r="AD60" i="9" s="1"/>
  <c r="V60" i="9"/>
  <c r="U60" i="9"/>
  <c r="T60" i="9"/>
  <c r="O60" i="9"/>
  <c r="N60" i="9"/>
  <c r="I60" i="9"/>
  <c r="H60" i="9"/>
  <c r="W59" i="9"/>
  <c r="V59" i="9"/>
  <c r="U59" i="9"/>
  <c r="T59" i="9"/>
  <c r="O59" i="9"/>
  <c r="N59" i="9"/>
  <c r="I59" i="9"/>
  <c r="H59" i="9"/>
  <c r="W58" i="9"/>
  <c r="AD58" i="9" s="1" a="1"/>
  <c r="AD58" i="9" s="1"/>
  <c r="V58" i="9"/>
  <c r="U58" i="9"/>
  <c r="T58" i="9"/>
  <c r="O58" i="9"/>
  <c r="N58" i="9"/>
  <c r="I58" i="9"/>
  <c r="H58" i="9"/>
  <c r="W57" i="9"/>
  <c r="V57" i="9"/>
  <c r="U57" i="9"/>
  <c r="T57" i="9"/>
  <c r="O57" i="9"/>
  <c r="N57" i="9"/>
  <c r="I57" i="9"/>
  <c r="H57" i="9"/>
  <c r="W56" i="9"/>
  <c r="AD56" i="9" s="1" a="1"/>
  <c r="AD56" i="9" s="1"/>
  <c r="V56" i="9"/>
  <c r="U56" i="9"/>
  <c r="T56" i="9"/>
  <c r="O56" i="9"/>
  <c r="N56" i="9"/>
  <c r="I56" i="9"/>
  <c r="H56" i="9"/>
  <c r="W55" i="9"/>
  <c r="V55" i="9"/>
  <c r="U55" i="9"/>
  <c r="T55" i="9"/>
  <c r="O55" i="9"/>
  <c r="N55" i="9"/>
  <c r="I55" i="9"/>
  <c r="H55" i="9"/>
  <c r="W54" i="9"/>
  <c r="AD54" i="9" s="1" a="1"/>
  <c r="AD54" i="9" s="1"/>
  <c r="V54" i="9"/>
  <c r="U54" i="9"/>
  <c r="T54" i="9"/>
  <c r="O54" i="9"/>
  <c r="N54" i="9"/>
  <c r="I54" i="9"/>
  <c r="H54" i="9"/>
  <c r="W53" i="9"/>
  <c r="V53" i="9"/>
  <c r="U53" i="9"/>
  <c r="T53" i="9"/>
  <c r="O53" i="9"/>
  <c r="N53" i="9"/>
  <c r="I53" i="9"/>
  <c r="H53" i="9"/>
  <c r="W52" i="9"/>
  <c r="AD52" i="9" s="1" a="1"/>
  <c r="AD52" i="9" s="1"/>
  <c r="V52" i="9"/>
  <c r="U52" i="9"/>
  <c r="T52" i="9"/>
  <c r="O52" i="9"/>
  <c r="N52" i="9"/>
  <c r="I52" i="9"/>
  <c r="H52" i="9"/>
  <c r="W51" i="9"/>
  <c r="V51" i="9"/>
  <c r="U51" i="9"/>
  <c r="T51" i="9"/>
  <c r="O51" i="9"/>
  <c r="N51" i="9"/>
  <c r="I51" i="9"/>
  <c r="H51" i="9"/>
  <c r="W50" i="9"/>
  <c r="AD50" i="9" s="1" a="1"/>
  <c r="AD50" i="9" s="1"/>
  <c r="V50" i="9"/>
  <c r="U50" i="9"/>
  <c r="T50" i="9"/>
  <c r="O50" i="9"/>
  <c r="N50" i="9"/>
  <c r="I50" i="9"/>
  <c r="H50" i="9"/>
  <c r="W49" i="9"/>
  <c r="V49" i="9"/>
  <c r="U49" i="9"/>
  <c r="T49" i="9"/>
  <c r="O49" i="9"/>
  <c r="N49" i="9"/>
  <c r="I49" i="9"/>
  <c r="H49" i="9"/>
  <c r="W48" i="9"/>
  <c r="AD48" i="9" s="1" a="1"/>
  <c r="AD48" i="9" s="1"/>
  <c r="V48" i="9"/>
  <c r="U48" i="9"/>
  <c r="T48" i="9"/>
  <c r="O48" i="9"/>
  <c r="N48" i="9"/>
  <c r="I48" i="9"/>
  <c r="H48" i="9"/>
  <c r="W47" i="9"/>
  <c r="V47" i="9"/>
  <c r="U47" i="9"/>
  <c r="T47" i="9"/>
  <c r="O47" i="9"/>
  <c r="N47" i="9"/>
  <c r="I47" i="9"/>
  <c r="H47" i="9"/>
  <c r="W46" i="9"/>
  <c r="AD46" i="9" s="1" a="1"/>
  <c r="AD46" i="9" s="1"/>
  <c r="V46" i="9"/>
  <c r="U46" i="9"/>
  <c r="T46" i="9"/>
  <c r="O46" i="9"/>
  <c r="N46" i="9"/>
  <c r="I46" i="9"/>
  <c r="H46" i="9"/>
  <c r="W45" i="9"/>
  <c r="V45" i="9"/>
  <c r="U45" i="9"/>
  <c r="T45" i="9"/>
  <c r="O45" i="9"/>
  <c r="N45" i="9"/>
  <c r="I45" i="9"/>
  <c r="H45" i="9"/>
  <c r="W44" i="9"/>
  <c r="AD44" i="9" s="1" a="1"/>
  <c r="AD44" i="9" s="1"/>
  <c r="V44" i="9"/>
  <c r="U44" i="9"/>
  <c r="T44" i="9"/>
  <c r="O44" i="9"/>
  <c r="N44" i="9"/>
  <c r="I44" i="9"/>
  <c r="H44" i="9"/>
  <c r="W43" i="9"/>
  <c r="V43" i="9"/>
  <c r="U43" i="9"/>
  <c r="T43" i="9"/>
  <c r="O43" i="9"/>
  <c r="N43" i="9"/>
  <c r="I43" i="9"/>
  <c r="H43" i="9"/>
  <c r="W42" i="9"/>
  <c r="AD42" i="9" s="1" a="1"/>
  <c r="AD42" i="9" s="1"/>
  <c r="V42" i="9"/>
  <c r="U42" i="9"/>
  <c r="T42" i="9"/>
  <c r="O42" i="9"/>
  <c r="N42" i="9"/>
  <c r="I42" i="9"/>
  <c r="H42" i="9"/>
  <c r="W41" i="9"/>
  <c r="V41" i="9"/>
  <c r="U41" i="9"/>
  <c r="T41" i="9"/>
  <c r="O41" i="9"/>
  <c r="N41" i="9"/>
  <c r="I41" i="9"/>
  <c r="H41" i="9"/>
  <c r="W40" i="9"/>
  <c r="AD40" i="9" s="1" a="1"/>
  <c r="AD40" i="9" s="1"/>
  <c r="V40" i="9"/>
  <c r="U40" i="9"/>
  <c r="T40" i="9"/>
  <c r="O40" i="9"/>
  <c r="N40" i="9"/>
  <c r="I40" i="9"/>
  <c r="H40" i="9"/>
  <c r="W39" i="9"/>
  <c r="V39" i="9"/>
  <c r="U39" i="9"/>
  <c r="T39" i="9"/>
  <c r="O39" i="9"/>
  <c r="N39" i="9"/>
  <c r="I39" i="9"/>
  <c r="H39" i="9"/>
  <c r="W38" i="9"/>
  <c r="AD38" i="9" s="1" a="1"/>
  <c r="AD38" i="9" s="1"/>
  <c r="V38" i="9"/>
  <c r="U38" i="9"/>
  <c r="T38" i="9"/>
  <c r="O38" i="9"/>
  <c r="N38" i="9"/>
  <c r="I38" i="9"/>
  <c r="H38" i="9"/>
  <c r="W37" i="9"/>
  <c r="V37" i="9"/>
  <c r="U37" i="9"/>
  <c r="T37" i="9"/>
  <c r="O37" i="9"/>
  <c r="N37" i="9"/>
  <c r="I37" i="9"/>
  <c r="H37" i="9"/>
  <c r="W36" i="9"/>
  <c r="AD36" i="9" s="1" a="1"/>
  <c r="AD36" i="9" s="1"/>
  <c r="V36" i="9"/>
  <c r="U36" i="9"/>
  <c r="T36" i="9"/>
  <c r="O36" i="9"/>
  <c r="N36" i="9"/>
  <c r="I36" i="9"/>
  <c r="H36" i="9"/>
  <c r="W35" i="9"/>
  <c r="V35" i="9"/>
  <c r="U35" i="9"/>
  <c r="T35" i="9"/>
  <c r="O35" i="9"/>
  <c r="N35" i="9"/>
  <c r="I35" i="9"/>
  <c r="H35" i="9"/>
  <c r="W34" i="9"/>
  <c r="AD34" i="9" s="1" a="1"/>
  <c r="AD34" i="9" s="1"/>
  <c r="V34" i="9"/>
  <c r="U34" i="9"/>
  <c r="T34" i="9"/>
  <c r="O34" i="9"/>
  <c r="N34" i="9"/>
  <c r="I34" i="9"/>
  <c r="H34" i="9"/>
  <c r="W33" i="9"/>
  <c r="V33" i="9"/>
  <c r="U33" i="9"/>
  <c r="T33" i="9"/>
  <c r="O33" i="9"/>
  <c r="N33" i="9"/>
  <c r="I33" i="9"/>
  <c r="H33" i="9"/>
  <c r="W32" i="9"/>
  <c r="AD32" i="9" s="1" a="1"/>
  <c r="AD32" i="9" s="1"/>
  <c r="V32" i="9"/>
  <c r="U32" i="9"/>
  <c r="T32" i="9"/>
  <c r="O32" i="9"/>
  <c r="N32" i="9"/>
  <c r="I32" i="9"/>
  <c r="H32" i="9"/>
  <c r="W31" i="9"/>
  <c r="V31" i="9"/>
  <c r="U31" i="9"/>
  <c r="T31" i="9"/>
  <c r="O31" i="9"/>
  <c r="N31" i="9"/>
  <c r="I31" i="9"/>
  <c r="H31" i="9"/>
  <c r="W30" i="9"/>
  <c r="AD30" i="9" s="1" a="1"/>
  <c r="AD30" i="9" s="1"/>
  <c r="V30" i="9"/>
  <c r="U30" i="9"/>
  <c r="T30" i="9"/>
  <c r="O30" i="9"/>
  <c r="N30" i="9"/>
  <c r="I30" i="9"/>
  <c r="H30" i="9"/>
  <c r="W29" i="9"/>
  <c r="V29" i="9"/>
  <c r="U29" i="9"/>
  <c r="T29" i="9"/>
  <c r="O29" i="9"/>
  <c r="N29" i="9"/>
  <c r="I29" i="9"/>
  <c r="H29" i="9"/>
  <c r="W28" i="9"/>
  <c r="AD28" i="9" s="1" a="1"/>
  <c r="AD28" i="9" s="1"/>
  <c r="V28" i="9"/>
  <c r="U28" i="9"/>
  <c r="T28" i="9"/>
  <c r="O28" i="9"/>
  <c r="N28" i="9"/>
  <c r="I28" i="9"/>
  <c r="H28" i="9"/>
  <c r="W27" i="9"/>
  <c r="V27" i="9"/>
  <c r="U27" i="9"/>
  <c r="T27" i="9"/>
  <c r="O27" i="9"/>
  <c r="N27" i="9"/>
  <c r="I27" i="9"/>
  <c r="H27" i="9"/>
  <c r="W26" i="9"/>
  <c r="AD26" i="9" s="1" a="1"/>
  <c r="AD26" i="9" s="1"/>
  <c r="V26" i="9"/>
  <c r="U26" i="9"/>
  <c r="T26" i="9"/>
  <c r="O26" i="9"/>
  <c r="N26" i="9"/>
  <c r="I26" i="9"/>
  <c r="H26" i="9"/>
  <c r="W25" i="9"/>
  <c r="V25" i="9"/>
  <c r="U25" i="9"/>
  <c r="T25" i="9"/>
  <c r="O25" i="9"/>
  <c r="N25" i="9"/>
  <c r="I25" i="9"/>
  <c r="H25" i="9"/>
  <c r="W24" i="9"/>
  <c r="AD24" i="9" s="1" a="1"/>
  <c r="AD24" i="9" s="1"/>
  <c r="V24" i="9"/>
  <c r="U24" i="9"/>
  <c r="T24" i="9"/>
  <c r="O24" i="9"/>
  <c r="N24" i="9"/>
  <c r="I24" i="9"/>
  <c r="H24" i="9"/>
  <c r="W23" i="9"/>
  <c r="V23" i="9"/>
  <c r="U23" i="9"/>
  <c r="T23" i="9"/>
  <c r="O23" i="9"/>
  <c r="N23" i="9"/>
  <c r="I23" i="9"/>
  <c r="H23" i="9"/>
  <c r="W22" i="9"/>
  <c r="AD22" i="9" s="1" a="1"/>
  <c r="AD22" i="9" s="1"/>
  <c r="V22" i="9"/>
  <c r="U22" i="9"/>
  <c r="T22" i="9"/>
  <c r="O22" i="9"/>
  <c r="N22" i="9"/>
  <c r="I22" i="9"/>
  <c r="H22" i="9"/>
  <c r="W21" i="9"/>
  <c r="V21" i="9"/>
  <c r="U21" i="9"/>
  <c r="T21" i="9"/>
  <c r="O21" i="9"/>
  <c r="N21" i="9"/>
  <c r="I21" i="9"/>
  <c r="H21" i="9"/>
  <c r="W20" i="9"/>
  <c r="AD20" i="9" s="1" a="1"/>
  <c r="AD20" i="9" s="1"/>
  <c r="V20" i="9"/>
  <c r="U20" i="9"/>
  <c r="T20" i="9"/>
  <c r="O20" i="9"/>
  <c r="N20" i="9"/>
  <c r="I20" i="9"/>
  <c r="H20" i="9"/>
  <c r="W19" i="9"/>
  <c r="V19" i="9"/>
  <c r="U19" i="9"/>
  <c r="T19" i="9"/>
  <c r="O19" i="9"/>
  <c r="N19" i="9"/>
  <c r="I19" i="9"/>
  <c r="H19" i="9"/>
  <c r="W18" i="9"/>
  <c r="AD18" i="9" s="1" a="1"/>
  <c r="AD18" i="9" s="1"/>
  <c r="V18" i="9"/>
  <c r="U18" i="9"/>
  <c r="T18" i="9"/>
  <c r="O18" i="9"/>
  <c r="N18" i="9"/>
  <c r="I18" i="9"/>
  <c r="H18" i="9"/>
  <c r="W17" i="9"/>
  <c r="AD17" i="9" s="1" a="1"/>
  <c r="AD17" i="9" s="1"/>
  <c r="V17" i="9"/>
  <c r="U17" i="9"/>
  <c r="T17" i="9"/>
  <c r="O17" i="9"/>
  <c r="N17" i="9"/>
  <c r="I17" i="9"/>
  <c r="H17" i="9"/>
  <c r="W16" i="9"/>
  <c r="AD16" i="9" s="1" a="1"/>
  <c r="AD16" i="9" s="1"/>
  <c r="V16" i="9"/>
  <c r="U16" i="9"/>
  <c r="T16" i="9"/>
  <c r="O16" i="9"/>
  <c r="N16" i="9"/>
  <c r="I16" i="9"/>
  <c r="H16" i="9"/>
  <c r="W15" i="9"/>
  <c r="V15" i="9"/>
  <c r="U15" i="9"/>
  <c r="T15" i="9"/>
  <c r="O15" i="9"/>
  <c r="N15" i="9"/>
  <c r="I15" i="9"/>
  <c r="H15" i="9"/>
  <c r="W14" i="9"/>
  <c r="AD14" i="9" s="1" a="1"/>
  <c r="AD14" i="9" s="1"/>
  <c r="V14" i="9"/>
  <c r="U14" i="9"/>
  <c r="T14" i="9"/>
  <c r="O14" i="9"/>
  <c r="N14" i="9"/>
  <c r="I14" i="9"/>
  <c r="H14" i="9"/>
  <c r="W13" i="9"/>
  <c r="AD13" i="9" s="1" a="1"/>
  <c r="AD13" i="9" s="1"/>
  <c r="V13" i="9"/>
  <c r="U13" i="9"/>
  <c r="T13" i="9"/>
  <c r="O13" i="9"/>
  <c r="N13" i="9"/>
  <c r="I13" i="9"/>
  <c r="H13" i="9"/>
  <c r="W12" i="9"/>
  <c r="AD12" i="9" s="1" a="1"/>
  <c r="AD12" i="9" s="1"/>
  <c r="V12" i="9"/>
  <c r="U12" i="9"/>
  <c r="T12" i="9"/>
  <c r="O12" i="9"/>
  <c r="N12" i="9"/>
  <c r="I12" i="9"/>
  <c r="H12" i="9"/>
  <c r="W11" i="9"/>
  <c r="AD11" i="9" s="1" a="1"/>
  <c r="AD11" i="9" s="1"/>
  <c r="V11" i="9"/>
  <c r="U11" i="9"/>
  <c r="T11" i="9"/>
  <c r="O11" i="9"/>
  <c r="N11" i="9"/>
  <c r="I11" i="9"/>
  <c r="H11" i="9"/>
  <c r="W10" i="9"/>
  <c r="AD10" i="9" s="1" a="1"/>
  <c r="AD10" i="9" s="1"/>
  <c r="V10" i="9"/>
  <c r="U10" i="9"/>
  <c r="T10" i="9"/>
  <c r="O10" i="9"/>
  <c r="N10" i="9"/>
  <c r="I10" i="9"/>
  <c r="H10" i="9"/>
  <c r="W9" i="9"/>
  <c r="V9" i="9"/>
  <c r="U9" i="9"/>
  <c r="T9" i="9"/>
  <c r="O9" i="9"/>
  <c r="N9" i="9"/>
  <c r="I9" i="9"/>
  <c r="H9" i="9"/>
  <c r="W8" i="9"/>
  <c r="AD8" i="9" s="1" a="1"/>
  <c r="AD8" i="9" s="1"/>
  <c r="V8" i="9"/>
  <c r="U8" i="9"/>
  <c r="T8" i="9"/>
  <c r="O8" i="9"/>
  <c r="N8" i="9"/>
  <c r="I8" i="9"/>
  <c r="H8" i="9"/>
  <c r="W7" i="9"/>
  <c r="V7" i="9"/>
  <c r="U7" i="9"/>
  <c r="T7" i="9"/>
  <c r="O7" i="9"/>
  <c r="N7" i="9"/>
  <c r="I7" i="9"/>
  <c r="H7" i="9"/>
  <c r="W6" i="9"/>
  <c r="AD6" i="9" s="1" a="1"/>
  <c r="AD6" i="9" s="1"/>
  <c r="V6" i="9"/>
  <c r="U6" i="9"/>
  <c r="T6" i="9"/>
  <c r="O6" i="9"/>
  <c r="N6" i="9"/>
  <c r="I6" i="9"/>
  <c r="H6" i="9"/>
  <c r="W5" i="9"/>
  <c r="AD5" i="9" s="1" a="1"/>
  <c r="AD5" i="9" s="1"/>
  <c r="V5" i="9"/>
  <c r="U5" i="9"/>
  <c r="T5" i="9"/>
  <c r="O5" i="9"/>
  <c r="N5" i="9"/>
  <c r="I5" i="9"/>
  <c r="H5" i="9"/>
  <c r="W4" i="9"/>
  <c r="AD4" i="9" s="1" a="1"/>
  <c r="AD4" i="9" s="1"/>
  <c r="V4" i="9"/>
  <c r="U4" i="9"/>
  <c r="T4" i="9"/>
  <c r="O4" i="9"/>
  <c r="N4" i="9"/>
  <c r="I4" i="9"/>
  <c r="H4" i="9"/>
  <c r="W3" i="9"/>
  <c r="Z3" i="9" s="1"/>
  <c r="V3" i="9"/>
  <c r="U3" i="9"/>
  <c r="T3" i="9"/>
  <c r="O3" i="9"/>
  <c r="N3" i="9"/>
  <c r="I3" i="9"/>
  <c r="H3" i="9"/>
  <c r="U177" i="4"/>
  <c r="T177" i="4"/>
  <c r="S177" i="4"/>
  <c r="R177" i="4"/>
  <c r="Q177" i="4"/>
  <c r="P177" i="4"/>
  <c r="U176" i="4"/>
  <c r="T176" i="4"/>
  <c r="S176" i="4"/>
  <c r="R176" i="4"/>
  <c r="Q176" i="4"/>
  <c r="P176" i="4"/>
  <c r="U175" i="4"/>
  <c r="T175" i="4"/>
  <c r="S175" i="4"/>
  <c r="R175" i="4"/>
  <c r="Q175" i="4"/>
  <c r="P175" i="4"/>
  <c r="U174" i="4"/>
  <c r="T174" i="4"/>
  <c r="S174" i="4"/>
  <c r="R174" i="4"/>
  <c r="Q174" i="4"/>
  <c r="P174" i="4"/>
  <c r="U173" i="4"/>
  <c r="T173" i="4"/>
  <c r="S173" i="4"/>
  <c r="R173" i="4"/>
  <c r="Q173" i="4"/>
  <c r="P173" i="4"/>
  <c r="U172" i="4"/>
  <c r="T172" i="4"/>
  <c r="S172" i="4"/>
  <c r="R172" i="4"/>
  <c r="Q172" i="4"/>
  <c r="P172" i="4"/>
  <c r="U171" i="4"/>
  <c r="T171" i="4"/>
  <c r="S171" i="4"/>
  <c r="R171" i="4"/>
  <c r="Q171" i="4"/>
  <c r="P171" i="4"/>
  <c r="U170" i="4"/>
  <c r="T170" i="4"/>
  <c r="S170" i="4"/>
  <c r="R170" i="4"/>
  <c r="Q170" i="4"/>
  <c r="P170" i="4"/>
  <c r="U169" i="4"/>
  <c r="T169" i="4"/>
  <c r="S169" i="4"/>
  <c r="R169" i="4"/>
  <c r="Q169" i="4"/>
  <c r="P169" i="4"/>
  <c r="U168" i="4"/>
  <c r="T168" i="4"/>
  <c r="S168" i="4"/>
  <c r="R168" i="4"/>
  <c r="Q168" i="4"/>
  <c r="P168" i="4"/>
  <c r="U167" i="4"/>
  <c r="T167" i="4"/>
  <c r="S167" i="4"/>
  <c r="R167" i="4"/>
  <c r="Q167" i="4"/>
  <c r="P167" i="4"/>
  <c r="U166" i="4"/>
  <c r="T166" i="4"/>
  <c r="S166" i="4"/>
  <c r="R166" i="4"/>
  <c r="Q166" i="4"/>
  <c r="P166" i="4"/>
  <c r="U165" i="4"/>
  <c r="T165" i="4"/>
  <c r="S165" i="4"/>
  <c r="R165" i="4"/>
  <c r="Q165" i="4"/>
  <c r="P165" i="4"/>
  <c r="U164" i="4"/>
  <c r="T164" i="4"/>
  <c r="S164" i="4"/>
  <c r="R164" i="4"/>
  <c r="Q164" i="4"/>
  <c r="P164" i="4"/>
  <c r="U163" i="4"/>
  <c r="T163" i="4"/>
  <c r="S163" i="4"/>
  <c r="R163" i="4"/>
  <c r="Q163" i="4"/>
  <c r="P163" i="4"/>
  <c r="U162" i="4"/>
  <c r="T162" i="4"/>
  <c r="S162" i="4"/>
  <c r="R162" i="4"/>
  <c r="Q162" i="4"/>
  <c r="P162" i="4"/>
  <c r="U161" i="4"/>
  <c r="T161" i="4"/>
  <c r="S161" i="4"/>
  <c r="R161" i="4"/>
  <c r="Q161" i="4"/>
  <c r="P161" i="4"/>
  <c r="U160" i="4"/>
  <c r="T160" i="4"/>
  <c r="S160" i="4"/>
  <c r="R160" i="4"/>
  <c r="Q160" i="4"/>
  <c r="P160" i="4"/>
  <c r="U159" i="4"/>
  <c r="T159" i="4"/>
  <c r="S159" i="4"/>
  <c r="R159" i="4"/>
  <c r="Q159" i="4"/>
  <c r="P159" i="4"/>
  <c r="U158" i="4"/>
  <c r="T158" i="4"/>
  <c r="S158" i="4"/>
  <c r="R158" i="4"/>
  <c r="Q158" i="4"/>
  <c r="P158" i="4"/>
  <c r="U157" i="4"/>
  <c r="T157" i="4"/>
  <c r="S157" i="4"/>
  <c r="R157" i="4"/>
  <c r="Q157" i="4"/>
  <c r="P157" i="4"/>
  <c r="U156" i="4"/>
  <c r="T156" i="4"/>
  <c r="S156" i="4"/>
  <c r="R156" i="4"/>
  <c r="Q156" i="4"/>
  <c r="P156" i="4"/>
  <c r="U155" i="4"/>
  <c r="T155" i="4"/>
  <c r="S155" i="4"/>
  <c r="R155" i="4"/>
  <c r="Q155" i="4"/>
  <c r="P155" i="4"/>
  <c r="U154" i="4"/>
  <c r="T154" i="4"/>
  <c r="S154" i="4"/>
  <c r="R154" i="4"/>
  <c r="Q154" i="4"/>
  <c r="P154" i="4"/>
  <c r="U153" i="4"/>
  <c r="T153" i="4"/>
  <c r="S153" i="4"/>
  <c r="R153" i="4"/>
  <c r="Q153" i="4"/>
  <c r="P153" i="4"/>
  <c r="U152" i="4"/>
  <c r="T152" i="4"/>
  <c r="S152" i="4"/>
  <c r="R152" i="4"/>
  <c r="Q152" i="4"/>
  <c r="P152" i="4"/>
  <c r="U151" i="4"/>
  <c r="T151" i="4"/>
  <c r="S151" i="4"/>
  <c r="R151" i="4"/>
  <c r="Q151" i="4"/>
  <c r="P151" i="4"/>
  <c r="U150" i="4"/>
  <c r="T150" i="4"/>
  <c r="S150" i="4"/>
  <c r="R150" i="4"/>
  <c r="Q150" i="4"/>
  <c r="P150" i="4"/>
  <c r="U149" i="4"/>
  <c r="T149" i="4"/>
  <c r="S149" i="4"/>
  <c r="R149" i="4"/>
  <c r="Q149" i="4"/>
  <c r="P149" i="4"/>
  <c r="U148" i="4"/>
  <c r="T148" i="4"/>
  <c r="S148" i="4"/>
  <c r="R148" i="4"/>
  <c r="Q148" i="4"/>
  <c r="P148" i="4"/>
  <c r="U147" i="4"/>
  <c r="T147" i="4"/>
  <c r="S147" i="4"/>
  <c r="R147" i="4"/>
  <c r="Q147" i="4"/>
  <c r="P147" i="4"/>
  <c r="U146" i="4"/>
  <c r="T146" i="4"/>
  <c r="S146" i="4"/>
  <c r="R146" i="4"/>
  <c r="Q146" i="4"/>
  <c r="P146" i="4"/>
  <c r="U145" i="4"/>
  <c r="T145" i="4"/>
  <c r="S145" i="4"/>
  <c r="R145" i="4"/>
  <c r="Q145" i="4"/>
  <c r="P145" i="4"/>
  <c r="U144" i="4"/>
  <c r="T144" i="4"/>
  <c r="S144" i="4"/>
  <c r="R144" i="4"/>
  <c r="Q144" i="4"/>
  <c r="P144" i="4"/>
  <c r="U143" i="4"/>
  <c r="T143" i="4"/>
  <c r="S143" i="4"/>
  <c r="R143" i="4"/>
  <c r="Q143" i="4"/>
  <c r="P143" i="4"/>
  <c r="U142" i="4"/>
  <c r="T142" i="4"/>
  <c r="S142" i="4"/>
  <c r="R142" i="4"/>
  <c r="Q142" i="4"/>
  <c r="P142" i="4"/>
  <c r="U141" i="4"/>
  <c r="T141" i="4"/>
  <c r="S141" i="4"/>
  <c r="R141" i="4"/>
  <c r="Q141" i="4"/>
  <c r="P141" i="4"/>
  <c r="U140" i="4"/>
  <c r="T140" i="4"/>
  <c r="S140" i="4"/>
  <c r="R140" i="4"/>
  <c r="Q140" i="4"/>
  <c r="P140" i="4"/>
  <c r="U139" i="4"/>
  <c r="T139" i="4"/>
  <c r="S139" i="4"/>
  <c r="R139" i="4"/>
  <c r="Q139" i="4"/>
  <c r="P139" i="4"/>
  <c r="U138" i="4"/>
  <c r="T138" i="4"/>
  <c r="S138" i="4"/>
  <c r="R138" i="4"/>
  <c r="Q138" i="4"/>
  <c r="P138" i="4"/>
  <c r="U137" i="4"/>
  <c r="T137" i="4"/>
  <c r="S137" i="4"/>
  <c r="R137" i="4"/>
  <c r="Q137" i="4"/>
  <c r="P137" i="4"/>
  <c r="U136" i="4"/>
  <c r="T136" i="4"/>
  <c r="S136" i="4"/>
  <c r="R136" i="4"/>
  <c r="Q136" i="4"/>
  <c r="P136" i="4"/>
  <c r="U135" i="4"/>
  <c r="T135" i="4"/>
  <c r="S135" i="4"/>
  <c r="R135" i="4"/>
  <c r="Q135" i="4"/>
  <c r="P135" i="4"/>
  <c r="U134" i="4"/>
  <c r="T134" i="4"/>
  <c r="S134" i="4"/>
  <c r="R134" i="4"/>
  <c r="Q134" i="4"/>
  <c r="P134" i="4"/>
  <c r="U133" i="4"/>
  <c r="T133" i="4"/>
  <c r="S133" i="4"/>
  <c r="R133" i="4"/>
  <c r="Q133" i="4"/>
  <c r="P133" i="4"/>
  <c r="U132" i="4"/>
  <c r="T132" i="4"/>
  <c r="S132" i="4"/>
  <c r="R132" i="4"/>
  <c r="Q132" i="4"/>
  <c r="P132" i="4"/>
  <c r="U131" i="4"/>
  <c r="T131" i="4"/>
  <c r="S131" i="4"/>
  <c r="R131" i="4"/>
  <c r="Q131" i="4"/>
  <c r="P131" i="4"/>
  <c r="U130" i="4"/>
  <c r="T130" i="4"/>
  <c r="S130" i="4"/>
  <c r="R130" i="4"/>
  <c r="Q130" i="4"/>
  <c r="P130" i="4"/>
  <c r="U129" i="4"/>
  <c r="T129" i="4"/>
  <c r="S129" i="4"/>
  <c r="R129" i="4"/>
  <c r="Q129" i="4"/>
  <c r="P129" i="4"/>
  <c r="U128" i="4"/>
  <c r="T128" i="4"/>
  <c r="S128" i="4"/>
  <c r="R128" i="4"/>
  <c r="Q128" i="4"/>
  <c r="P128" i="4"/>
  <c r="U127" i="4"/>
  <c r="T127" i="4"/>
  <c r="S127" i="4"/>
  <c r="R127" i="4"/>
  <c r="Q127" i="4"/>
  <c r="P127" i="4"/>
  <c r="U126" i="4"/>
  <c r="T126" i="4"/>
  <c r="S126" i="4"/>
  <c r="R126" i="4"/>
  <c r="Q126" i="4"/>
  <c r="P126" i="4"/>
  <c r="U125" i="4"/>
  <c r="T125" i="4"/>
  <c r="S125" i="4"/>
  <c r="R125" i="4"/>
  <c r="Q125" i="4"/>
  <c r="P125" i="4"/>
  <c r="U124" i="4"/>
  <c r="T124" i="4"/>
  <c r="S124" i="4"/>
  <c r="R124" i="4"/>
  <c r="Q124" i="4"/>
  <c r="P124" i="4"/>
  <c r="U123" i="4"/>
  <c r="T123" i="4"/>
  <c r="S123" i="4"/>
  <c r="R123" i="4"/>
  <c r="Q123" i="4"/>
  <c r="P123" i="4"/>
  <c r="U122" i="4"/>
  <c r="T122" i="4"/>
  <c r="S122" i="4"/>
  <c r="R122" i="4"/>
  <c r="Q122" i="4"/>
  <c r="P122" i="4"/>
  <c r="U121" i="4"/>
  <c r="T121" i="4"/>
  <c r="S121" i="4"/>
  <c r="R121" i="4"/>
  <c r="Q121" i="4"/>
  <c r="P121" i="4"/>
  <c r="U120" i="4"/>
  <c r="T120" i="4"/>
  <c r="S120" i="4"/>
  <c r="R120" i="4"/>
  <c r="Q120" i="4"/>
  <c r="P120" i="4"/>
  <c r="U119" i="4"/>
  <c r="T119" i="4"/>
  <c r="S119" i="4"/>
  <c r="R119" i="4"/>
  <c r="Q119" i="4"/>
  <c r="P119" i="4"/>
  <c r="U118" i="4"/>
  <c r="T118" i="4"/>
  <c r="S118" i="4"/>
  <c r="R118" i="4"/>
  <c r="Q118" i="4"/>
  <c r="P118" i="4"/>
  <c r="U117" i="4"/>
  <c r="T117" i="4"/>
  <c r="S117" i="4"/>
  <c r="R117" i="4"/>
  <c r="Q117" i="4"/>
  <c r="P117" i="4"/>
  <c r="U116" i="4"/>
  <c r="T116" i="4"/>
  <c r="S116" i="4"/>
  <c r="R116" i="4"/>
  <c r="Q116" i="4"/>
  <c r="P116" i="4"/>
  <c r="U115" i="4"/>
  <c r="T115" i="4"/>
  <c r="S115" i="4"/>
  <c r="R115" i="4"/>
  <c r="Q115" i="4"/>
  <c r="P115" i="4"/>
  <c r="U114" i="4"/>
  <c r="T114" i="4"/>
  <c r="S114" i="4"/>
  <c r="R114" i="4"/>
  <c r="Q114" i="4"/>
  <c r="P114" i="4"/>
  <c r="U113" i="4"/>
  <c r="T113" i="4"/>
  <c r="S113" i="4"/>
  <c r="R113" i="4"/>
  <c r="Q113" i="4"/>
  <c r="P113" i="4"/>
  <c r="U112" i="4"/>
  <c r="T112" i="4"/>
  <c r="S112" i="4"/>
  <c r="R112" i="4"/>
  <c r="Q112" i="4"/>
  <c r="P112" i="4"/>
  <c r="U111" i="4"/>
  <c r="T111" i="4"/>
  <c r="S111" i="4"/>
  <c r="R111" i="4"/>
  <c r="Q111" i="4"/>
  <c r="P111" i="4"/>
  <c r="U110" i="4"/>
  <c r="T110" i="4"/>
  <c r="S110" i="4"/>
  <c r="R110" i="4"/>
  <c r="Q110" i="4"/>
  <c r="P110" i="4"/>
  <c r="U109" i="4"/>
  <c r="T109" i="4"/>
  <c r="S109" i="4"/>
  <c r="R109" i="4"/>
  <c r="Q109" i="4"/>
  <c r="P109" i="4"/>
  <c r="U108" i="4"/>
  <c r="T108" i="4"/>
  <c r="S108" i="4"/>
  <c r="R108" i="4"/>
  <c r="Q108" i="4"/>
  <c r="P108" i="4"/>
  <c r="U107" i="4"/>
  <c r="T107" i="4"/>
  <c r="S107" i="4"/>
  <c r="R107" i="4"/>
  <c r="Q107" i="4"/>
  <c r="P107" i="4"/>
  <c r="U106" i="4"/>
  <c r="T106" i="4"/>
  <c r="S106" i="4"/>
  <c r="R106" i="4"/>
  <c r="Q106" i="4"/>
  <c r="P106" i="4"/>
  <c r="U105" i="4"/>
  <c r="T105" i="4"/>
  <c r="S105" i="4"/>
  <c r="R105" i="4"/>
  <c r="Q105" i="4"/>
  <c r="P105" i="4"/>
  <c r="U104" i="4"/>
  <c r="T104" i="4"/>
  <c r="S104" i="4"/>
  <c r="R104" i="4"/>
  <c r="Q104" i="4"/>
  <c r="P104" i="4"/>
  <c r="U103" i="4"/>
  <c r="T103" i="4"/>
  <c r="S103" i="4"/>
  <c r="R103" i="4"/>
  <c r="Q103" i="4"/>
  <c r="P103" i="4"/>
  <c r="U102" i="4"/>
  <c r="T102" i="4"/>
  <c r="S102" i="4"/>
  <c r="R102" i="4"/>
  <c r="Q102" i="4"/>
  <c r="P102" i="4"/>
  <c r="U101" i="4"/>
  <c r="T101" i="4"/>
  <c r="S101" i="4"/>
  <c r="R101" i="4"/>
  <c r="Q101" i="4"/>
  <c r="P101" i="4"/>
  <c r="U100" i="4"/>
  <c r="T100" i="4"/>
  <c r="S100" i="4"/>
  <c r="R100" i="4"/>
  <c r="Q100" i="4"/>
  <c r="P100" i="4"/>
  <c r="U99" i="4"/>
  <c r="T99" i="4"/>
  <c r="S99" i="4"/>
  <c r="R99" i="4"/>
  <c r="Q99" i="4"/>
  <c r="P99" i="4"/>
  <c r="U98" i="4"/>
  <c r="T98" i="4"/>
  <c r="S98" i="4"/>
  <c r="R98" i="4"/>
  <c r="Q98" i="4"/>
  <c r="P98" i="4"/>
  <c r="U97" i="4"/>
  <c r="T97" i="4"/>
  <c r="S97" i="4"/>
  <c r="R97" i="4"/>
  <c r="Q97" i="4"/>
  <c r="P97" i="4"/>
  <c r="U96" i="4"/>
  <c r="T96" i="4"/>
  <c r="S96" i="4"/>
  <c r="R96" i="4"/>
  <c r="Q96" i="4"/>
  <c r="P96" i="4"/>
  <c r="U95" i="4"/>
  <c r="T95" i="4"/>
  <c r="S95" i="4"/>
  <c r="R95" i="4"/>
  <c r="Q95" i="4"/>
  <c r="P95" i="4"/>
  <c r="U94" i="4"/>
  <c r="T94" i="4"/>
  <c r="S94" i="4"/>
  <c r="R94" i="4"/>
  <c r="Q94" i="4"/>
  <c r="P94" i="4"/>
  <c r="U93" i="4"/>
  <c r="T93" i="4"/>
  <c r="S93" i="4"/>
  <c r="R93" i="4"/>
  <c r="Q93" i="4"/>
  <c r="P93" i="4"/>
  <c r="U92" i="4"/>
  <c r="T92" i="4"/>
  <c r="S92" i="4"/>
  <c r="R92" i="4"/>
  <c r="Q92" i="4"/>
  <c r="P92" i="4"/>
  <c r="U91" i="4"/>
  <c r="T91" i="4"/>
  <c r="S91" i="4"/>
  <c r="R91" i="4"/>
  <c r="Q91" i="4"/>
  <c r="P91" i="4"/>
  <c r="U90" i="4"/>
  <c r="T90" i="4"/>
  <c r="S90" i="4"/>
  <c r="R90" i="4"/>
  <c r="Q90" i="4"/>
  <c r="P90" i="4"/>
  <c r="U89" i="4"/>
  <c r="T89" i="4"/>
  <c r="S89" i="4"/>
  <c r="R89" i="4"/>
  <c r="Q89" i="4"/>
  <c r="P89" i="4"/>
  <c r="U88" i="4"/>
  <c r="T88" i="4"/>
  <c r="S88" i="4"/>
  <c r="R88" i="4"/>
  <c r="Q88" i="4"/>
  <c r="P88" i="4"/>
  <c r="U87" i="4"/>
  <c r="T87" i="4"/>
  <c r="S87" i="4"/>
  <c r="R87" i="4"/>
  <c r="Q87" i="4"/>
  <c r="P87" i="4"/>
  <c r="U86" i="4"/>
  <c r="T86" i="4"/>
  <c r="S86" i="4"/>
  <c r="R86" i="4"/>
  <c r="Q86" i="4"/>
  <c r="P86" i="4"/>
  <c r="U85" i="4"/>
  <c r="T85" i="4"/>
  <c r="S85" i="4"/>
  <c r="R85" i="4"/>
  <c r="Q85" i="4"/>
  <c r="P85" i="4"/>
  <c r="U84" i="4"/>
  <c r="T84" i="4"/>
  <c r="S84" i="4"/>
  <c r="R84" i="4"/>
  <c r="Q84" i="4"/>
  <c r="P84" i="4"/>
  <c r="U83" i="4"/>
  <c r="T83" i="4"/>
  <c r="S83" i="4"/>
  <c r="R83" i="4"/>
  <c r="Q83" i="4"/>
  <c r="P83" i="4"/>
  <c r="U82" i="4"/>
  <c r="T82" i="4"/>
  <c r="S82" i="4"/>
  <c r="R82" i="4"/>
  <c r="Q82" i="4"/>
  <c r="P82" i="4"/>
  <c r="U81" i="4"/>
  <c r="T81" i="4"/>
  <c r="S81" i="4"/>
  <c r="R81" i="4"/>
  <c r="Q81" i="4"/>
  <c r="P81" i="4"/>
  <c r="U80" i="4"/>
  <c r="T80" i="4"/>
  <c r="S80" i="4"/>
  <c r="R80" i="4"/>
  <c r="Q80" i="4"/>
  <c r="P80" i="4"/>
  <c r="U79" i="4"/>
  <c r="T79" i="4"/>
  <c r="S79" i="4"/>
  <c r="R79" i="4"/>
  <c r="Q79" i="4"/>
  <c r="P79" i="4"/>
  <c r="U78" i="4"/>
  <c r="T78" i="4"/>
  <c r="S78" i="4"/>
  <c r="R78" i="4"/>
  <c r="Q78" i="4"/>
  <c r="P78" i="4"/>
  <c r="U77" i="4"/>
  <c r="T77" i="4"/>
  <c r="S77" i="4"/>
  <c r="R77" i="4"/>
  <c r="Q77" i="4"/>
  <c r="P77" i="4"/>
  <c r="U76" i="4"/>
  <c r="T76" i="4"/>
  <c r="S76" i="4"/>
  <c r="R76" i="4"/>
  <c r="Q76" i="4"/>
  <c r="P76" i="4"/>
  <c r="U75" i="4"/>
  <c r="T75" i="4"/>
  <c r="S75" i="4"/>
  <c r="R75" i="4"/>
  <c r="Q75" i="4"/>
  <c r="P75" i="4"/>
  <c r="U74" i="4"/>
  <c r="T74" i="4"/>
  <c r="S74" i="4"/>
  <c r="R74" i="4"/>
  <c r="Q74" i="4"/>
  <c r="P74" i="4"/>
  <c r="U73" i="4"/>
  <c r="T73" i="4"/>
  <c r="S73" i="4"/>
  <c r="R73" i="4"/>
  <c r="Q73" i="4"/>
  <c r="P73" i="4"/>
  <c r="U72" i="4"/>
  <c r="T72" i="4"/>
  <c r="S72" i="4"/>
  <c r="R72" i="4"/>
  <c r="Q72" i="4"/>
  <c r="P72" i="4"/>
  <c r="U71" i="4"/>
  <c r="T71" i="4"/>
  <c r="S71" i="4"/>
  <c r="R71" i="4"/>
  <c r="Q71" i="4"/>
  <c r="P71" i="4"/>
  <c r="U70" i="4"/>
  <c r="T70" i="4"/>
  <c r="S70" i="4"/>
  <c r="R70" i="4"/>
  <c r="Q70" i="4"/>
  <c r="P70" i="4"/>
  <c r="U69" i="4"/>
  <c r="T69" i="4"/>
  <c r="S69" i="4"/>
  <c r="R69" i="4"/>
  <c r="Q69" i="4"/>
  <c r="P69" i="4"/>
  <c r="U68" i="4"/>
  <c r="T68" i="4"/>
  <c r="S68" i="4"/>
  <c r="R68" i="4"/>
  <c r="Q68" i="4"/>
  <c r="P68" i="4"/>
  <c r="U67" i="4"/>
  <c r="T67" i="4"/>
  <c r="S67" i="4"/>
  <c r="R67" i="4"/>
  <c r="Q67" i="4"/>
  <c r="P67" i="4"/>
  <c r="U66" i="4"/>
  <c r="T66" i="4"/>
  <c r="S66" i="4"/>
  <c r="R66" i="4"/>
  <c r="Q66" i="4"/>
  <c r="P66" i="4"/>
  <c r="U65" i="4"/>
  <c r="T65" i="4"/>
  <c r="S65" i="4"/>
  <c r="R65" i="4"/>
  <c r="Q65" i="4"/>
  <c r="P65" i="4"/>
  <c r="U64" i="4"/>
  <c r="T64" i="4"/>
  <c r="S64" i="4"/>
  <c r="R64" i="4"/>
  <c r="Q64" i="4"/>
  <c r="P64" i="4"/>
  <c r="U63" i="4"/>
  <c r="T63" i="4"/>
  <c r="S63" i="4"/>
  <c r="R63" i="4"/>
  <c r="Q63" i="4"/>
  <c r="P63" i="4"/>
  <c r="U62" i="4"/>
  <c r="T62" i="4"/>
  <c r="S62" i="4"/>
  <c r="R62" i="4"/>
  <c r="Q62" i="4"/>
  <c r="P62" i="4"/>
  <c r="U61" i="4"/>
  <c r="T61" i="4"/>
  <c r="S61" i="4"/>
  <c r="R61" i="4"/>
  <c r="Q61" i="4"/>
  <c r="P61" i="4"/>
  <c r="U60" i="4"/>
  <c r="T60" i="4"/>
  <c r="S60" i="4"/>
  <c r="R60" i="4"/>
  <c r="Q60" i="4"/>
  <c r="P60" i="4"/>
  <c r="U59" i="4"/>
  <c r="T59" i="4"/>
  <c r="S59" i="4"/>
  <c r="R59" i="4"/>
  <c r="Q59" i="4"/>
  <c r="P59" i="4"/>
  <c r="U58" i="4"/>
  <c r="T58" i="4"/>
  <c r="S58" i="4"/>
  <c r="R58" i="4"/>
  <c r="Q58" i="4"/>
  <c r="P58" i="4"/>
  <c r="U57" i="4"/>
  <c r="T57" i="4"/>
  <c r="S57" i="4"/>
  <c r="R57" i="4"/>
  <c r="Q57" i="4"/>
  <c r="P57" i="4"/>
  <c r="U56" i="4"/>
  <c r="T56" i="4"/>
  <c r="S56" i="4"/>
  <c r="R56" i="4"/>
  <c r="Q56" i="4"/>
  <c r="P56" i="4"/>
  <c r="U55" i="4"/>
  <c r="T55" i="4"/>
  <c r="S55" i="4"/>
  <c r="R55" i="4"/>
  <c r="Q55" i="4"/>
  <c r="P55" i="4"/>
  <c r="U54" i="4"/>
  <c r="T54" i="4"/>
  <c r="S54" i="4"/>
  <c r="R54" i="4"/>
  <c r="Q54" i="4"/>
  <c r="P54" i="4"/>
  <c r="U53" i="4"/>
  <c r="T53" i="4"/>
  <c r="S53" i="4"/>
  <c r="R53" i="4"/>
  <c r="Q53" i="4"/>
  <c r="P53" i="4"/>
  <c r="U52" i="4"/>
  <c r="T52" i="4"/>
  <c r="S52" i="4"/>
  <c r="R52" i="4"/>
  <c r="Q52" i="4"/>
  <c r="P52" i="4"/>
  <c r="U51" i="4"/>
  <c r="T51" i="4"/>
  <c r="S51" i="4"/>
  <c r="R51" i="4"/>
  <c r="Q51" i="4"/>
  <c r="P51" i="4"/>
  <c r="U50" i="4"/>
  <c r="T50" i="4"/>
  <c r="S50" i="4"/>
  <c r="R50" i="4"/>
  <c r="Q50" i="4"/>
  <c r="P50" i="4"/>
  <c r="U49" i="4"/>
  <c r="T49" i="4"/>
  <c r="S49" i="4"/>
  <c r="R49" i="4"/>
  <c r="Q49" i="4"/>
  <c r="P49" i="4"/>
  <c r="U48" i="4"/>
  <c r="T48" i="4"/>
  <c r="S48" i="4"/>
  <c r="R48" i="4"/>
  <c r="Q48" i="4"/>
  <c r="P48" i="4"/>
  <c r="U47" i="4"/>
  <c r="T47" i="4"/>
  <c r="S47" i="4"/>
  <c r="R47" i="4"/>
  <c r="Q47" i="4"/>
  <c r="P47" i="4"/>
  <c r="U46" i="4"/>
  <c r="T46" i="4"/>
  <c r="S46" i="4"/>
  <c r="R46" i="4"/>
  <c r="Q46" i="4"/>
  <c r="P46" i="4"/>
  <c r="U45" i="4"/>
  <c r="T45" i="4"/>
  <c r="S45" i="4"/>
  <c r="R45" i="4"/>
  <c r="Q45" i="4"/>
  <c r="P45" i="4"/>
  <c r="U44" i="4"/>
  <c r="T44" i="4"/>
  <c r="S44" i="4"/>
  <c r="R44" i="4"/>
  <c r="Q44" i="4"/>
  <c r="P44" i="4"/>
  <c r="U43" i="4"/>
  <c r="T43" i="4"/>
  <c r="S43" i="4"/>
  <c r="R43" i="4"/>
  <c r="Q43" i="4"/>
  <c r="P43" i="4"/>
  <c r="U42" i="4"/>
  <c r="T42" i="4"/>
  <c r="S42" i="4"/>
  <c r="R42" i="4"/>
  <c r="Q42" i="4"/>
  <c r="P42" i="4"/>
  <c r="U41" i="4"/>
  <c r="T41" i="4"/>
  <c r="S41" i="4"/>
  <c r="R41" i="4"/>
  <c r="Q41" i="4"/>
  <c r="P41" i="4"/>
  <c r="U40" i="4"/>
  <c r="T40" i="4"/>
  <c r="S40" i="4"/>
  <c r="R40" i="4"/>
  <c r="Q40" i="4"/>
  <c r="P40" i="4"/>
  <c r="U39" i="4"/>
  <c r="T39" i="4"/>
  <c r="S39" i="4"/>
  <c r="R39" i="4"/>
  <c r="Q39" i="4"/>
  <c r="P39" i="4"/>
  <c r="U38" i="4"/>
  <c r="T38" i="4"/>
  <c r="S38" i="4"/>
  <c r="R38" i="4"/>
  <c r="Q38" i="4"/>
  <c r="P38" i="4"/>
  <c r="U37" i="4"/>
  <c r="T37" i="4"/>
  <c r="S37" i="4"/>
  <c r="R37" i="4"/>
  <c r="Q37" i="4"/>
  <c r="P37" i="4"/>
  <c r="U36" i="4"/>
  <c r="T36" i="4"/>
  <c r="S36" i="4"/>
  <c r="R36" i="4"/>
  <c r="Q36" i="4"/>
  <c r="P36" i="4"/>
  <c r="U35" i="4"/>
  <c r="T35" i="4"/>
  <c r="S35" i="4"/>
  <c r="R35" i="4"/>
  <c r="Q35" i="4"/>
  <c r="P35" i="4"/>
  <c r="U34" i="4"/>
  <c r="T34" i="4"/>
  <c r="S34" i="4"/>
  <c r="R34" i="4"/>
  <c r="Q34" i="4"/>
  <c r="P34" i="4"/>
  <c r="U33" i="4"/>
  <c r="T33" i="4"/>
  <c r="S33" i="4"/>
  <c r="R33" i="4"/>
  <c r="Q33" i="4"/>
  <c r="P33" i="4"/>
  <c r="U32" i="4"/>
  <c r="T32" i="4"/>
  <c r="S32" i="4"/>
  <c r="R32" i="4"/>
  <c r="Q32" i="4"/>
  <c r="P32" i="4"/>
  <c r="U31" i="4"/>
  <c r="T31" i="4"/>
  <c r="S31" i="4"/>
  <c r="R31" i="4"/>
  <c r="Q31" i="4"/>
  <c r="P31" i="4"/>
  <c r="U30" i="4"/>
  <c r="T30" i="4"/>
  <c r="S30" i="4"/>
  <c r="R30" i="4"/>
  <c r="Q30" i="4"/>
  <c r="P30" i="4"/>
  <c r="U29" i="4"/>
  <c r="T29" i="4"/>
  <c r="S29" i="4"/>
  <c r="R29" i="4"/>
  <c r="Q29" i="4"/>
  <c r="P29" i="4"/>
  <c r="U28" i="4"/>
  <c r="T28" i="4"/>
  <c r="S28" i="4"/>
  <c r="R28" i="4"/>
  <c r="Q28" i="4"/>
  <c r="P28" i="4"/>
  <c r="U27" i="4"/>
  <c r="T27" i="4"/>
  <c r="S27" i="4"/>
  <c r="R27" i="4"/>
  <c r="Q27" i="4"/>
  <c r="P27" i="4"/>
  <c r="U26" i="4"/>
  <c r="T26" i="4"/>
  <c r="S26" i="4"/>
  <c r="R26" i="4"/>
  <c r="Q26" i="4"/>
  <c r="P26" i="4"/>
  <c r="U25" i="4"/>
  <c r="T25" i="4"/>
  <c r="S25" i="4"/>
  <c r="R25" i="4"/>
  <c r="Q25" i="4"/>
  <c r="P25" i="4"/>
  <c r="U24" i="4"/>
  <c r="T24" i="4"/>
  <c r="S24" i="4"/>
  <c r="R24" i="4"/>
  <c r="Q24" i="4"/>
  <c r="P24" i="4"/>
  <c r="U23" i="4"/>
  <c r="T23" i="4"/>
  <c r="S23" i="4"/>
  <c r="R23" i="4"/>
  <c r="Q23" i="4"/>
  <c r="P23" i="4"/>
  <c r="U22" i="4"/>
  <c r="T22" i="4"/>
  <c r="S22" i="4"/>
  <c r="R22" i="4"/>
  <c r="Q22" i="4"/>
  <c r="P22" i="4"/>
  <c r="U21" i="4"/>
  <c r="T21" i="4"/>
  <c r="S21" i="4"/>
  <c r="R21" i="4"/>
  <c r="Q21" i="4"/>
  <c r="P21" i="4"/>
  <c r="U20" i="4"/>
  <c r="T20" i="4"/>
  <c r="S20" i="4"/>
  <c r="R20" i="4"/>
  <c r="Q20" i="4"/>
  <c r="P20" i="4"/>
  <c r="U19" i="4"/>
  <c r="T19" i="4"/>
  <c r="S19" i="4"/>
  <c r="R19" i="4"/>
  <c r="Q19" i="4"/>
  <c r="P19" i="4"/>
  <c r="U18" i="4"/>
  <c r="T18" i="4"/>
  <c r="S18" i="4"/>
  <c r="R18" i="4"/>
  <c r="Q18" i="4"/>
  <c r="P18" i="4"/>
  <c r="U17" i="4"/>
  <c r="T17" i="4"/>
  <c r="S17" i="4"/>
  <c r="R17" i="4"/>
  <c r="Q17" i="4"/>
  <c r="P17" i="4"/>
  <c r="U16" i="4"/>
  <c r="T16" i="4"/>
  <c r="S16" i="4"/>
  <c r="R16" i="4"/>
  <c r="Q16" i="4"/>
  <c r="P16" i="4"/>
  <c r="U15" i="4"/>
  <c r="T15" i="4"/>
  <c r="S15" i="4"/>
  <c r="R15" i="4"/>
  <c r="Q15" i="4"/>
  <c r="P15" i="4"/>
  <c r="U14" i="4"/>
  <c r="T14" i="4"/>
  <c r="S14" i="4"/>
  <c r="R14" i="4"/>
  <c r="Q14" i="4"/>
  <c r="P14" i="4"/>
  <c r="U13" i="4"/>
  <c r="T13" i="4"/>
  <c r="S13" i="4"/>
  <c r="R13" i="4"/>
  <c r="Q13" i="4"/>
  <c r="P13" i="4"/>
  <c r="U12" i="4"/>
  <c r="T12" i="4"/>
  <c r="S12" i="4"/>
  <c r="R12" i="4"/>
  <c r="Q12" i="4"/>
  <c r="P12" i="4"/>
  <c r="U11" i="4"/>
  <c r="T11" i="4"/>
  <c r="S11" i="4"/>
  <c r="R11" i="4"/>
  <c r="Q11" i="4"/>
  <c r="P11" i="4"/>
  <c r="U10" i="4"/>
  <c r="T10" i="4"/>
  <c r="S10" i="4"/>
  <c r="R10" i="4"/>
  <c r="Q10" i="4"/>
  <c r="P10" i="4"/>
  <c r="U9" i="4"/>
  <c r="T9" i="4"/>
  <c r="S9" i="4"/>
  <c r="R9" i="4"/>
  <c r="Q9" i="4"/>
  <c r="P9" i="4"/>
  <c r="U8" i="4"/>
  <c r="T8" i="4"/>
  <c r="S8" i="4"/>
  <c r="R8" i="4"/>
  <c r="Q8" i="4"/>
  <c r="P8" i="4"/>
  <c r="U7" i="4"/>
  <c r="T7" i="4"/>
  <c r="S7" i="4"/>
  <c r="R7" i="4"/>
  <c r="Q7" i="4"/>
  <c r="P7" i="4"/>
  <c r="U6" i="4"/>
  <c r="T6" i="4"/>
  <c r="S6" i="4"/>
  <c r="R6" i="4"/>
  <c r="Q6" i="4"/>
  <c r="P6" i="4"/>
  <c r="U5" i="4"/>
  <c r="T5" i="4"/>
  <c r="S5" i="4"/>
  <c r="R5" i="4"/>
  <c r="Q5" i="4"/>
  <c r="P5" i="4"/>
  <c r="U4" i="4"/>
  <c r="T4" i="4"/>
  <c r="S4" i="4"/>
  <c r="R4" i="4"/>
  <c r="Q4" i="4"/>
  <c r="P4" i="4"/>
  <c r="U3" i="4"/>
  <c r="T3" i="4"/>
  <c r="S3" i="4"/>
  <c r="R3" i="4"/>
  <c r="Q3" i="4"/>
  <c r="P3" i="4"/>
  <c r="U2" i="4"/>
  <c r="T2" i="4"/>
  <c r="S2" i="4"/>
  <c r="R2" i="4"/>
  <c r="Q2" i="4"/>
  <c r="P2" i="4"/>
  <c r="U211" i="3"/>
  <c r="T211" i="3"/>
  <c r="S211" i="3"/>
  <c r="R211" i="3"/>
  <c r="Q211" i="3"/>
  <c r="P211" i="3"/>
  <c r="U210" i="3"/>
  <c r="T210" i="3"/>
  <c r="S210" i="3"/>
  <c r="R210" i="3"/>
  <c r="Q210" i="3"/>
  <c r="P210" i="3"/>
  <c r="U209" i="3"/>
  <c r="T209" i="3"/>
  <c r="S209" i="3"/>
  <c r="R209" i="3"/>
  <c r="Q209" i="3"/>
  <c r="P209" i="3"/>
  <c r="U208" i="3"/>
  <c r="T208" i="3"/>
  <c r="S208" i="3"/>
  <c r="R208" i="3"/>
  <c r="Q208" i="3"/>
  <c r="P208" i="3"/>
  <c r="U207" i="3"/>
  <c r="T207" i="3"/>
  <c r="S207" i="3"/>
  <c r="R207" i="3"/>
  <c r="Q207" i="3"/>
  <c r="P207" i="3"/>
  <c r="U206" i="3"/>
  <c r="T206" i="3"/>
  <c r="S206" i="3"/>
  <c r="R206" i="3"/>
  <c r="Q206" i="3"/>
  <c r="P206" i="3"/>
  <c r="U205" i="3"/>
  <c r="T205" i="3"/>
  <c r="S205" i="3"/>
  <c r="R205" i="3"/>
  <c r="Q205" i="3"/>
  <c r="P205" i="3"/>
  <c r="U204" i="3"/>
  <c r="T204" i="3"/>
  <c r="S204" i="3"/>
  <c r="R204" i="3"/>
  <c r="Q204" i="3"/>
  <c r="P204" i="3"/>
  <c r="U203" i="3"/>
  <c r="T203" i="3"/>
  <c r="S203" i="3"/>
  <c r="R203" i="3"/>
  <c r="Q203" i="3"/>
  <c r="P203" i="3"/>
  <c r="U202" i="3"/>
  <c r="T202" i="3"/>
  <c r="S202" i="3"/>
  <c r="R202" i="3"/>
  <c r="Q202" i="3"/>
  <c r="P202" i="3"/>
  <c r="U201" i="3"/>
  <c r="T201" i="3"/>
  <c r="S201" i="3"/>
  <c r="R201" i="3"/>
  <c r="Q201" i="3"/>
  <c r="P201" i="3"/>
  <c r="U200" i="3"/>
  <c r="T200" i="3"/>
  <c r="S200" i="3"/>
  <c r="R200" i="3"/>
  <c r="Q200" i="3"/>
  <c r="P200" i="3"/>
  <c r="U199" i="3"/>
  <c r="T199" i="3"/>
  <c r="S199" i="3"/>
  <c r="R199" i="3"/>
  <c r="Q199" i="3"/>
  <c r="P199" i="3"/>
  <c r="U198" i="3"/>
  <c r="T198" i="3"/>
  <c r="S198" i="3"/>
  <c r="R198" i="3"/>
  <c r="Q198" i="3"/>
  <c r="P198" i="3"/>
  <c r="U197" i="3"/>
  <c r="T197" i="3"/>
  <c r="S197" i="3"/>
  <c r="R197" i="3"/>
  <c r="Q197" i="3"/>
  <c r="P197" i="3"/>
  <c r="U196" i="3"/>
  <c r="T196" i="3"/>
  <c r="S196" i="3"/>
  <c r="R196" i="3"/>
  <c r="Q196" i="3"/>
  <c r="P196" i="3"/>
  <c r="U195" i="3"/>
  <c r="T195" i="3"/>
  <c r="S195" i="3"/>
  <c r="R195" i="3"/>
  <c r="Q195" i="3"/>
  <c r="P195" i="3"/>
  <c r="U194" i="3"/>
  <c r="T194" i="3"/>
  <c r="S194" i="3"/>
  <c r="R194" i="3"/>
  <c r="Q194" i="3"/>
  <c r="P194" i="3"/>
  <c r="U193" i="3"/>
  <c r="T193" i="3"/>
  <c r="S193" i="3"/>
  <c r="R193" i="3"/>
  <c r="Q193" i="3"/>
  <c r="P193" i="3"/>
  <c r="U192" i="3"/>
  <c r="T192" i="3"/>
  <c r="S192" i="3"/>
  <c r="R192" i="3"/>
  <c r="Q192" i="3"/>
  <c r="P192" i="3"/>
  <c r="U191" i="3"/>
  <c r="T191" i="3"/>
  <c r="S191" i="3"/>
  <c r="R191" i="3"/>
  <c r="Q191" i="3"/>
  <c r="P191" i="3"/>
  <c r="U190" i="3"/>
  <c r="T190" i="3"/>
  <c r="S190" i="3"/>
  <c r="R190" i="3"/>
  <c r="Q190" i="3"/>
  <c r="P190" i="3"/>
  <c r="U189" i="3"/>
  <c r="T189" i="3"/>
  <c r="S189" i="3"/>
  <c r="R189" i="3"/>
  <c r="Q189" i="3"/>
  <c r="P189" i="3"/>
  <c r="U188" i="3"/>
  <c r="T188" i="3"/>
  <c r="S188" i="3"/>
  <c r="R188" i="3"/>
  <c r="Q188" i="3"/>
  <c r="P188" i="3"/>
  <c r="U187" i="3"/>
  <c r="T187" i="3"/>
  <c r="S187" i="3"/>
  <c r="R187" i="3"/>
  <c r="Q187" i="3"/>
  <c r="P187" i="3"/>
  <c r="U186" i="3"/>
  <c r="T186" i="3"/>
  <c r="S186" i="3"/>
  <c r="R186" i="3"/>
  <c r="Q186" i="3"/>
  <c r="P186" i="3"/>
  <c r="U185" i="3"/>
  <c r="T185" i="3"/>
  <c r="S185" i="3"/>
  <c r="R185" i="3"/>
  <c r="Q185" i="3"/>
  <c r="P185" i="3"/>
  <c r="U184" i="3"/>
  <c r="T184" i="3"/>
  <c r="S184" i="3"/>
  <c r="R184" i="3"/>
  <c r="Q184" i="3"/>
  <c r="P184" i="3"/>
  <c r="U183" i="3"/>
  <c r="T183" i="3"/>
  <c r="S183" i="3"/>
  <c r="R183" i="3"/>
  <c r="Q183" i="3"/>
  <c r="P183" i="3"/>
  <c r="U182" i="3"/>
  <c r="T182" i="3"/>
  <c r="S182" i="3"/>
  <c r="R182" i="3"/>
  <c r="Q182" i="3"/>
  <c r="P182" i="3"/>
  <c r="U181" i="3"/>
  <c r="T181" i="3"/>
  <c r="S181" i="3"/>
  <c r="R181" i="3"/>
  <c r="Q181" i="3"/>
  <c r="P181" i="3"/>
  <c r="U180" i="3"/>
  <c r="T180" i="3"/>
  <c r="S180" i="3"/>
  <c r="R180" i="3"/>
  <c r="Q180" i="3"/>
  <c r="P180" i="3"/>
  <c r="U179" i="3"/>
  <c r="T179" i="3"/>
  <c r="S179" i="3"/>
  <c r="R179" i="3"/>
  <c r="Q179" i="3"/>
  <c r="P179" i="3"/>
  <c r="U178" i="3"/>
  <c r="T178" i="3"/>
  <c r="S178" i="3"/>
  <c r="R178" i="3"/>
  <c r="Q178" i="3"/>
  <c r="P178" i="3"/>
  <c r="U177" i="3"/>
  <c r="T177" i="3"/>
  <c r="S177" i="3"/>
  <c r="R177" i="3"/>
  <c r="Q177" i="3"/>
  <c r="P177" i="3"/>
  <c r="U176" i="3"/>
  <c r="T176" i="3"/>
  <c r="S176" i="3"/>
  <c r="R176" i="3"/>
  <c r="Q176" i="3"/>
  <c r="P176" i="3"/>
  <c r="U175" i="3"/>
  <c r="T175" i="3"/>
  <c r="S175" i="3"/>
  <c r="R175" i="3"/>
  <c r="Q175" i="3"/>
  <c r="P175" i="3"/>
  <c r="U174" i="3"/>
  <c r="T174" i="3"/>
  <c r="S174" i="3"/>
  <c r="R174" i="3"/>
  <c r="Q174" i="3"/>
  <c r="P174" i="3"/>
  <c r="U173" i="3"/>
  <c r="T173" i="3"/>
  <c r="S173" i="3"/>
  <c r="R173" i="3"/>
  <c r="Q173" i="3"/>
  <c r="P173" i="3"/>
  <c r="U172" i="3"/>
  <c r="T172" i="3"/>
  <c r="S172" i="3"/>
  <c r="R172" i="3"/>
  <c r="Q172" i="3"/>
  <c r="P172" i="3"/>
  <c r="U171" i="3"/>
  <c r="T171" i="3"/>
  <c r="S171" i="3"/>
  <c r="R171" i="3"/>
  <c r="Q171" i="3"/>
  <c r="P171" i="3"/>
  <c r="U170" i="3"/>
  <c r="T170" i="3"/>
  <c r="S170" i="3"/>
  <c r="R170" i="3"/>
  <c r="Q170" i="3"/>
  <c r="P170" i="3"/>
  <c r="U169" i="3"/>
  <c r="T169" i="3"/>
  <c r="S169" i="3"/>
  <c r="R169" i="3"/>
  <c r="Q169" i="3"/>
  <c r="P169" i="3"/>
  <c r="U168" i="3"/>
  <c r="T168" i="3"/>
  <c r="S168" i="3"/>
  <c r="R168" i="3"/>
  <c r="Q168" i="3"/>
  <c r="P168" i="3"/>
  <c r="U167" i="3"/>
  <c r="T167" i="3"/>
  <c r="S167" i="3"/>
  <c r="R167" i="3"/>
  <c r="Q167" i="3"/>
  <c r="P167" i="3"/>
  <c r="U166" i="3"/>
  <c r="T166" i="3"/>
  <c r="S166" i="3"/>
  <c r="R166" i="3"/>
  <c r="Q166" i="3"/>
  <c r="P166" i="3"/>
  <c r="U165" i="3"/>
  <c r="T165" i="3"/>
  <c r="S165" i="3"/>
  <c r="R165" i="3"/>
  <c r="Q165" i="3"/>
  <c r="P165" i="3"/>
  <c r="U164" i="3"/>
  <c r="T164" i="3"/>
  <c r="S164" i="3"/>
  <c r="R164" i="3"/>
  <c r="Q164" i="3"/>
  <c r="P164" i="3"/>
  <c r="U163" i="3"/>
  <c r="T163" i="3"/>
  <c r="S163" i="3"/>
  <c r="R163" i="3"/>
  <c r="Q163" i="3"/>
  <c r="P163" i="3"/>
  <c r="U162" i="3"/>
  <c r="T162" i="3"/>
  <c r="S162" i="3"/>
  <c r="R162" i="3"/>
  <c r="Q162" i="3"/>
  <c r="P162" i="3"/>
  <c r="U161" i="3"/>
  <c r="T161" i="3"/>
  <c r="S161" i="3"/>
  <c r="R161" i="3"/>
  <c r="Q161" i="3"/>
  <c r="P161" i="3"/>
  <c r="U160" i="3"/>
  <c r="T160" i="3"/>
  <c r="S160" i="3"/>
  <c r="R160" i="3"/>
  <c r="Q160" i="3"/>
  <c r="P160" i="3"/>
  <c r="U159" i="3"/>
  <c r="T159" i="3"/>
  <c r="S159" i="3"/>
  <c r="R159" i="3"/>
  <c r="Q159" i="3"/>
  <c r="P159" i="3"/>
  <c r="U158" i="3"/>
  <c r="T158" i="3"/>
  <c r="S158" i="3"/>
  <c r="R158" i="3"/>
  <c r="Q158" i="3"/>
  <c r="P158" i="3"/>
  <c r="U157" i="3"/>
  <c r="T157" i="3"/>
  <c r="S157" i="3"/>
  <c r="R157" i="3"/>
  <c r="Q157" i="3"/>
  <c r="P157" i="3"/>
  <c r="U156" i="3"/>
  <c r="T156" i="3"/>
  <c r="S156" i="3"/>
  <c r="R156" i="3"/>
  <c r="Q156" i="3"/>
  <c r="P156" i="3"/>
  <c r="U155" i="3"/>
  <c r="T155" i="3"/>
  <c r="S155" i="3"/>
  <c r="R155" i="3"/>
  <c r="Q155" i="3"/>
  <c r="P155" i="3"/>
  <c r="U154" i="3"/>
  <c r="T154" i="3"/>
  <c r="S154" i="3"/>
  <c r="R154" i="3"/>
  <c r="Q154" i="3"/>
  <c r="P154" i="3"/>
  <c r="U153" i="3"/>
  <c r="T153" i="3"/>
  <c r="S153" i="3"/>
  <c r="R153" i="3"/>
  <c r="Q153" i="3"/>
  <c r="P153" i="3"/>
  <c r="U152" i="3"/>
  <c r="T152" i="3"/>
  <c r="S152" i="3"/>
  <c r="R152" i="3"/>
  <c r="Q152" i="3"/>
  <c r="P152" i="3"/>
  <c r="U151" i="3"/>
  <c r="T151" i="3"/>
  <c r="S151" i="3"/>
  <c r="R151" i="3"/>
  <c r="Q151" i="3"/>
  <c r="P151" i="3"/>
  <c r="U150" i="3"/>
  <c r="T150" i="3"/>
  <c r="S150" i="3"/>
  <c r="R150" i="3"/>
  <c r="Q150" i="3"/>
  <c r="P150" i="3"/>
  <c r="U149" i="3"/>
  <c r="T149" i="3"/>
  <c r="S149" i="3"/>
  <c r="R149" i="3"/>
  <c r="Q149" i="3"/>
  <c r="P149" i="3"/>
  <c r="U148" i="3"/>
  <c r="T148" i="3"/>
  <c r="S148" i="3"/>
  <c r="R148" i="3"/>
  <c r="Q148" i="3"/>
  <c r="P148" i="3"/>
  <c r="U147" i="3"/>
  <c r="T147" i="3"/>
  <c r="S147" i="3"/>
  <c r="R147" i="3"/>
  <c r="Q147" i="3"/>
  <c r="P147" i="3"/>
  <c r="U146" i="3"/>
  <c r="T146" i="3"/>
  <c r="S146" i="3"/>
  <c r="R146" i="3"/>
  <c r="Q146" i="3"/>
  <c r="P146" i="3"/>
  <c r="U145" i="3"/>
  <c r="T145" i="3"/>
  <c r="S145" i="3"/>
  <c r="R145" i="3"/>
  <c r="Q145" i="3"/>
  <c r="P145" i="3"/>
  <c r="U144" i="3"/>
  <c r="T144" i="3"/>
  <c r="S144" i="3"/>
  <c r="R144" i="3"/>
  <c r="Q144" i="3"/>
  <c r="P144" i="3"/>
  <c r="U143" i="3"/>
  <c r="T143" i="3"/>
  <c r="S143" i="3"/>
  <c r="R143" i="3"/>
  <c r="Q143" i="3"/>
  <c r="P143" i="3"/>
  <c r="U142" i="3"/>
  <c r="T142" i="3"/>
  <c r="S142" i="3"/>
  <c r="R142" i="3"/>
  <c r="Q142" i="3"/>
  <c r="P142" i="3"/>
  <c r="U141" i="3"/>
  <c r="T141" i="3"/>
  <c r="S141" i="3"/>
  <c r="R141" i="3"/>
  <c r="Q141" i="3"/>
  <c r="P141" i="3"/>
  <c r="U140" i="3"/>
  <c r="T140" i="3"/>
  <c r="S140" i="3"/>
  <c r="R140" i="3"/>
  <c r="Q140" i="3"/>
  <c r="P140" i="3"/>
  <c r="U139" i="3"/>
  <c r="T139" i="3"/>
  <c r="S139" i="3"/>
  <c r="R139" i="3"/>
  <c r="Q139" i="3"/>
  <c r="P139" i="3"/>
  <c r="U138" i="3"/>
  <c r="T138" i="3"/>
  <c r="S138" i="3"/>
  <c r="R138" i="3"/>
  <c r="Q138" i="3"/>
  <c r="P138" i="3"/>
  <c r="U137" i="3"/>
  <c r="T137" i="3"/>
  <c r="S137" i="3"/>
  <c r="R137" i="3"/>
  <c r="Q137" i="3"/>
  <c r="P137" i="3"/>
  <c r="U136" i="3"/>
  <c r="T136" i="3"/>
  <c r="S136" i="3"/>
  <c r="R136" i="3"/>
  <c r="Q136" i="3"/>
  <c r="P136" i="3"/>
  <c r="U135" i="3"/>
  <c r="T135" i="3"/>
  <c r="S135" i="3"/>
  <c r="R135" i="3"/>
  <c r="Q135" i="3"/>
  <c r="P135" i="3"/>
  <c r="U134" i="3"/>
  <c r="T134" i="3"/>
  <c r="S134" i="3"/>
  <c r="R134" i="3"/>
  <c r="Q134" i="3"/>
  <c r="P134" i="3"/>
  <c r="U133" i="3"/>
  <c r="T133" i="3"/>
  <c r="S133" i="3"/>
  <c r="R133" i="3"/>
  <c r="Q133" i="3"/>
  <c r="P133" i="3"/>
  <c r="U132" i="3"/>
  <c r="T132" i="3"/>
  <c r="S132" i="3"/>
  <c r="R132" i="3"/>
  <c r="Q132" i="3"/>
  <c r="P132" i="3"/>
  <c r="U131" i="3"/>
  <c r="T131" i="3"/>
  <c r="S131" i="3"/>
  <c r="R131" i="3"/>
  <c r="Q131" i="3"/>
  <c r="P131" i="3"/>
  <c r="U130" i="3"/>
  <c r="T130" i="3"/>
  <c r="S130" i="3"/>
  <c r="R130" i="3"/>
  <c r="Q130" i="3"/>
  <c r="P130" i="3"/>
  <c r="U129" i="3"/>
  <c r="T129" i="3"/>
  <c r="S129" i="3"/>
  <c r="R129" i="3"/>
  <c r="Q129" i="3"/>
  <c r="P129" i="3"/>
  <c r="U128" i="3"/>
  <c r="T128" i="3"/>
  <c r="S128" i="3"/>
  <c r="R128" i="3"/>
  <c r="Q128" i="3"/>
  <c r="P128" i="3"/>
  <c r="U127" i="3"/>
  <c r="T127" i="3"/>
  <c r="S127" i="3"/>
  <c r="R127" i="3"/>
  <c r="Q127" i="3"/>
  <c r="P127" i="3"/>
  <c r="U126" i="3"/>
  <c r="T126" i="3"/>
  <c r="S126" i="3"/>
  <c r="R126" i="3"/>
  <c r="Q126" i="3"/>
  <c r="P126" i="3"/>
  <c r="U125" i="3"/>
  <c r="T125" i="3"/>
  <c r="S125" i="3"/>
  <c r="R125" i="3"/>
  <c r="Q125" i="3"/>
  <c r="P125" i="3"/>
  <c r="U124" i="3"/>
  <c r="T124" i="3"/>
  <c r="S124" i="3"/>
  <c r="R124" i="3"/>
  <c r="Q124" i="3"/>
  <c r="P124" i="3"/>
  <c r="U123" i="3"/>
  <c r="T123" i="3"/>
  <c r="S123" i="3"/>
  <c r="R123" i="3"/>
  <c r="Q123" i="3"/>
  <c r="P123" i="3"/>
  <c r="U122" i="3"/>
  <c r="T122" i="3"/>
  <c r="S122" i="3"/>
  <c r="R122" i="3"/>
  <c r="Q122" i="3"/>
  <c r="P122" i="3"/>
  <c r="U121" i="3"/>
  <c r="T121" i="3"/>
  <c r="S121" i="3"/>
  <c r="R121" i="3"/>
  <c r="Q121" i="3"/>
  <c r="P121" i="3"/>
  <c r="U120" i="3"/>
  <c r="T120" i="3"/>
  <c r="S120" i="3"/>
  <c r="R120" i="3"/>
  <c r="Q120" i="3"/>
  <c r="P120" i="3"/>
  <c r="U119" i="3"/>
  <c r="T119" i="3"/>
  <c r="S119" i="3"/>
  <c r="R119" i="3"/>
  <c r="Q119" i="3"/>
  <c r="P119" i="3"/>
  <c r="U118" i="3"/>
  <c r="T118" i="3"/>
  <c r="S118" i="3"/>
  <c r="R118" i="3"/>
  <c r="Q118" i="3"/>
  <c r="P118" i="3"/>
  <c r="U117" i="3"/>
  <c r="T117" i="3"/>
  <c r="S117" i="3"/>
  <c r="R117" i="3"/>
  <c r="Q117" i="3"/>
  <c r="P117" i="3"/>
  <c r="U116" i="3"/>
  <c r="T116" i="3"/>
  <c r="S116" i="3"/>
  <c r="R116" i="3"/>
  <c r="Q116" i="3"/>
  <c r="P116" i="3"/>
  <c r="U115" i="3"/>
  <c r="T115" i="3"/>
  <c r="S115" i="3"/>
  <c r="R115" i="3"/>
  <c r="Q115" i="3"/>
  <c r="P115" i="3"/>
  <c r="U114" i="3"/>
  <c r="T114" i="3"/>
  <c r="S114" i="3"/>
  <c r="R114" i="3"/>
  <c r="Q114" i="3"/>
  <c r="P114" i="3"/>
  <c r="U113" i="3"/>
  <c r="T113" i="3"/>
  <c r="S113" i="3"/>
  <c r="R113" i="3"/>
  <c r="Q113" i="3"/>
  <c r="P113" i="3"/>
  <c r="U112" i="3"/>
  <c r="T112" i="3"/>
  <c r="S112" i="3"/>
  <c r="R112" i="3"/>
  <c r="Q112" i="3"/>
  <c r="P112" i="3"/>
  <c r="U111" i="3"/>
  <c r="T111" i="3"/>
  <c r="S111" i="3"/>
  <c r="R111" i="3"/>
  <c r="Q111" i="3"/>
  <c r="P111" i="3"/>
  <c r="U110" i="3"/>
  <c r="T110" i="3"/>
  <c r="S110" i="3"/>
  <c r="R110" i="3"/>
  <c r="Q110" i="3"/>
  <c r="P110" i="3"/>
  <c r="U109" i="3"/>
  <c r="T109" i="3"/>
  <c r="S109" i="3"/>
  <c r="R109" i="3"/>
  <c r="Q109" i="3"/>
  <c r="P109" i="3"/>
  <c r="U108" i="3"/>
  <c r="T108" i="3"/>
  <c r="S108" i="3"/>
  <c r="R108" i="3"/>
  <c r="Q108" i="3"/>
  <c r="P108" i="3"/>
  <c r="U107" i="3"/>
  <c r="T107" i="3"/>
  <c r="S107" i="3"/>
  <c r="R107" i="3"/>
  <c r="Q107" i="3"/>
  <c r="P107" i="3"/>
  <c r="U106" i="3"/>
  <c r="T106" i="3"/>
  <c r="S106" i="3"/>
  <c r="R106" i="3"/>
  <c r="Q106" i="3"/>
  <c r="P106" i="3"/>
  <c r="U105" i="3"/>
  <c r="T105" i="3"/>
  <c r="S105" i="3"/>
  <c r="R105" i="3"/>
  <c r="Q105" i="3"/>
  <c r="P105" i="3"/>
  <c r="U104" i="3"/>
  <c r="T104" i="3"/>
  <c r="S104" i="3"/>
  <c r="R104" i="3"/>
  <c r="Q104" i="3"/>
  <c r="P104" i="3"/>
  <c r="U103" i="3"/>
  <c r="T103" i="3"/>
  <c r="S103" i="3"/>
  <c r="R103" i="3"/>
  <c r="Q103" i="3"/>
  <c r="P103" i="3"/>
  <c r="U102" i="3"/>
  <c r="T102" i="3"/>
  <c r="S102" i="3"/>
  <c r="R102" i="3"/>
  <c r="Q102" i="3"/>
  <c r="P102" i="3"/>
  <c r="U101" i="3"/>
  <c r="T101" i="3"/>
  <c r="S101" i="3"/>
  <c r="R101" i="3"/>
  <c r="Q101" i="3"/>
  <c r="P101" i="3"/>
  <c r="U100" i="3"/>
  <c r="T100" i="3"/>
  <c r="S100" i="3"/>
  <c r="R100" i="3"/>
  <c r="Q100" i="3"/>
  <c r="P100" i="3"/>
  <c r="U99" i="3"/>
  <c r="T99" i="3"/>
  <c r="S99" i="3"/>
  <c r="R99" i="3"/>
  <c r="Q99" i="3"/>
  <c r="P99" i="3"/>
  <c r="U98" i="3"/>
  <c r="T98" i="3"/>
  <c r="S98" i="3"/>
  <c r="R98" i="3"/>
  <c r="Q98" i="3"/>
  <c r="P98" i="3"/>
  <c r="U97" i="3"/>
  <c r="T97" i="3"/>
  <c r="S97" i="3"/>
  <c r="R97" i="3"/>
  <c r="Q97" i="3"/>
  <c r="P97" i="3"/>
  <c r="U96" i="3"/>
  <c r="T96" i="3"/>
  <c r="S96" i="3"/>
  <c r="R96" i="3"/>
  <c r="Q96" i="3"/>
  <c r="P96" i="3"/>
  <c r="U95" i="3"/>
  <c r="T95" i="3"/>
  <c r="S95" i="3"/>
  <c r="R95" i="3"/>
  <c r="Q95" i="3"/>
  <c r="P95" i="3"/>
  <c r="U94" i="3"/>
  <c r="T94" i="3"/>
  <c r="S94" i="3"/>
  <c r="R94" i="3"/>
  <c r="Q94" i="3"/>
  <c r="P94" i="3"/>
  <c r="U93" i="3"/>
  <c r="T93" i="3"/>
  <c r="S93" i="3"/>
  <c r="R93" i="3"/>
  <c r="Q93" i="3"/>
  <c r="P93" i="3"/>
  <c r="U92" i="3"/>
  <c r="T92" i="3"/>
  <c r="S92" i="3"/>
  <c r="R92" i="3"/>
  <c r="Q92" i="3"/>
  <c r="P92" i="3"/>
  <c r="U91" i="3"/>
  <c r="T91" i="3"/>
  <c r="S91" i="3"/>
  <c r="R91" i="3"/>
  <c r="Q91" i="3"/>
  <c r="P91" i="3"/>
  <c r="U90" i="3"/>
  <c r="T90" i="3"/>
  <c r="S90" i="3"/>
  <c r="R90" i="3"/>
  <c r="Q90" i="3"/>
  <c r="P90" i="3"/>
  <c r="U89" i="3"/>
  <c r="T89" i="3"/>
  <c r="S89" i="3"/>
  <c r="R89" i="3"/>
  <c r="Q89" i="3"/>
  <c r="P89" i="3"/>
  <c r="U88" i="3"/>
  <c r="T88" i="3"/>
  <c r="S88" i="3"/>
  <c r="R88" i="3"/>
  <c r="Q88" i="3"/>
  <c r="P88" i="3"/>
  <c r="U87" i="3"/>
  <c r="T87" i="3"/>
  <c r="S87" i="3"/>
  <c r="R87" i="3"/>
  <c r="Q87" i="3"/>
  <c r="P87" i="3"/>
  <c r="U86" i="3"/>
  <c r="T86" i="3"/>
  <c r="S86" i="3"/>
  <c r="R86" i="3"/>
  <c r="Q86" i="3"/>
  <c r="P86" i="3"/>
  <c r="U85" i="3"/>
  <c r="T85" i="3"/>
  <c r="S85" i="3"/>
  <c r="R85" i="3"/>
  <c r="Q85" i="3"/>
  <c r="P85" i="3"/>
  <c r="U84" i="3"/>
  <c r="T84" i="3"/>
  <c r="S84" i="3"/>
  <c r="R84" i="3"/>
  <c r="Q84" i="3"/>
  <c r="P84" i="3"/>
  <c r="U83" i="3"/>
  <c r="T83" i="3"/>
  <c r="S83" i="3"/>
  <c r="R83" i="3"/>
  <c r="Q83" i="3"/>
  <c r="P83" i="3"/>
  <c r="U82" i="3"/>
  <c r="T82" i="3"/>
  <c r="S82" i="3"/>
  <c r="R82" i="3"/>
  <c r="Q82" i="3"/>
  <c r="P82" i="3"/>
  <c r="U81" i="3"/>
  <c r="T81" i="3"/>
  <c r="S81" i="3"/>
  <c r="R81" i="3"/>
  <c r="Q81" i="3"/>
  <c r="P81" i="3"/>
  <c r="U80" i="3"/>
  <c r="T80" i="3"/>
  <c r="S80" i="3"/>
  <c r="R80" i="3"/>
  <c r="Q80" i="3"/>
  <c r="P80" i="3"/>
  <c r="U79" i="3"/>
  <c r="T79" i="3"/>
  <c r="S79" i="3"/>
  <c r="R79" i="3"/>
  <c r="Q79" i="3"/>
  <c r="P79" i="3"/>
  <c r="U78" i="3"/>
  <c r="T78" i="3"/>
  <c r="S78" i="3"/>
  <c r="R78" i="3"/>
  <c r="Q78" i="3"/>
  <c r="P78" i="3"/>
  <c r="U77" i="3"/>
  <c r="T77" i="3"/>
  <c r="S77" i="3"/>
  <c r="R77" i="3"/>
  <c r="Q77" i="3"/>
  <c r="P77" i="3"/>
  <c r="U76" i="3"/>
  <c r="T76" i="3"/>
  <c r="S76" i="3"/>
  <c r="R76" i="3"/>
  <c r="Q76" i="3"/>
  <c r="P76" i="3"/>
  <c r="U75" i="3"/>
  <c r="T75" i="3"/>
  <c r="S75" i="3"/>
  <c r="R75" i="3"/>
  <c r="Q75" i="3"/>
  <c r="P75" i="3"/>
  <c r="U74" i="3"/>
  <c r="T74" i="3"/>
  <c r="S74" i="3"/>
  <c r="R74" i="3"/>
  <c r="Q74" i="3"/>
  <c r="P74" i="3"/>
  <c r="U73" i="3"/>
  <c r="T73" i="3"/>
  <c r="S73" i="3"/>
  <c r="R73" i="3"/>
  <c r="Q73" i="3"/>
  <c r="P73" i="3"/>
  <c r="U72" i="3"/>
  <c r="T72" i="3"/>
  <c r="S72" i="3"/>
  <c r="R72" i="3"/>
  <c r="Q72" i="3"/>
  <c r="P72" i="3"/>
  <c r="U71" i="3"/>
  <c r="T71" i="3"/>
  <c r="S71" i="3"/>
  <c r="R71" i="3"/>
  <c r="Q71" i="3"/>
  <c r="P71" i="3"/>
  <c r="U70" i="3"/>
  <c r="T70" i="3"/>
  <c r="S70" i="3"/>
  <c r="R70" i="3"/>
  <c r="Q70" i="3"/>
  <c r="P70" i="3"/>
  <c r="U69" i="3"/>
  <c r="T69" i="3"/>
  <c r="S69" i="3"/>
  <c r="R69" i="3"/>
  <c r="Q69" i="3"/>
  <c r="P69" i="3"/>
  <c r="U68" i="3"/>
  <c r="T68" i="3"/>
  <c r="S68" i="3"/>
  <c r="R68" i="3"/>
  <c r="Q68" i="3"/>
  <c r="P68" i="3"/>
  <c r="U67" i="3"/>
  <c r="T67" i="3"/>
  <c r="S67" i="3"/>
  <c r="R67" i="3"/>
  <c r="Q67" i="3"/>
  <c r="P67" i="3"/>
  <c r="U66" i="3"/>
  <c r="T66" i="3"/>
  <c r="S66" i="3"/>
  <c r="R66" i="3"/>
  <c r="Q66" i="3"/>
  <c r="P66" i="3"/>
  <c r="U65" i="3"/>
  <c r="T65" i="3"/>
  <c r="S65" i="3"/>
  <c r="R65" i="3"/>
  <c r="Q65" i="3"/>
  <c r="P65" i="3"/>
  <c r="U64" i="3"/>
  <c r="T64" i="3"/>
  <c r="S64" i="3"/>
  <c r="R64" i="3"/>
  <c r="Q64" i="3"/>
  <c r="P64" i="3"/>
  <c r="U63" i="3"/>
  <c r="T63" i="3"/>
  <c r="S63" i="3"/>
  <c r="R63" i="3"/>
  <c r="Q63" i="3"/>
  <c r="P63" i="3"/>
  <c r="U62" i="3"/>
  <c r="T62" i="3"/>
  <c r="S62" i="3"/>
  <c r="R62" i="3"/>
  <c r="Q62" i="3"/>
  <c r="P62" i="3"/>
  <c r="U61" i="3"/>
  <c r="T61" i="3"/>
  <c r="S61" i="3"/>
  <c r="R61" i="3"/>
  <c r="Q61" i="3"/>
  <c r="P61" i="3"/>
  <c r="U60" i="3"/>
  <c r="T60" i="3"/>
  <c r="S60" i="3"/>
  <c r="R60" i="3"/>
  <c r="Q60" i="3"/>
  <c r="P60" i="3"/>
  <c r="U59" i="3"/>
  <c r="T59" i="3"/>
  <c r="S59" i="3"/>
  <c r="R59" i="3"/>
  <c r="Q59" i="3"/>
  <c r="P59" i="3"/>
  <c r="U58" i="3"/>
  <c r="T58" i="3"/>
  <c r="S58" i="3"/>
  <c r="R58" i="3"/>
  <c r="Q58" i="3"/>
  <c r="P58" i="3"/>
  <c r="U57" i="3"/>
  <c r="T57" i="3"/>
  <c r="S57" i="3"/>
  <c r="R57" i="3"/>
  <c r="Q57" i="3"/>
  <c r="P57" i="3"/>
  <c r="U56" i="3"/>
  <c r="T56" i="3"/>
  <c r="S56" i="3"/>
  <c r="R56" i="3"/>
  <c r="Q56" i="3"/>
  <c r="P56" i="3"/>
  <c r="U55" i="3"/>
  <c r="T55" i="3"/>
  <c r="S55" i="3"/>
  <c r="R55" i="3"/>
  <c r="Q55" i="3"/>
  <c r="P55" i="3"/>
  <c r="U54" i="3"/>
  <c r="T54" i="3"/>
  <c r="S54" i="3"/>
  <c r="R54" i="3"/>
  <c r="Q54" i="3"/>
  <c r="P54" i="3"/>
  <c r="U53" i="3"/>
  <c r="T53" i="3"/>
  <c r="S53" i="3"/>
  <c r="R53" i="3"/>
  <c r="Q53" i="3"/>
  <c r="P53" i="3"/>
  <c r="U52" i="3"/>
  <c r="T52" i="3"/>
  <c r="S52" i="3"/>
  <c r="R52" i="3"/>
  <c r="Q52" i="3"/>
  <c r="P52" i="3"/>
  <c r="U51" i="3"/>
  <c r="T51" i="3"/>
  <c r="S51" i="3"/>
  <c r="R51" i="3"/>
  <c r="Q51" i="3"/>
  <c r="P51" i="3"/>
  <c r="U50" i="3"/>
  <c r="T50" i="3"/>
  <c r="S50" i="3"/>
  <c r="R50" i="3"/>
  <c r="Q50" i="3"/>
  <c r="P50" i="3"/>
  <c r="U49" i="3"/>
  <c r="T49" i="3"/>
  <c r="S49" i="3"/>
  <c r="R49" i="3"/>
  <c r="Q49" i="3"/>
  <c r="P49" i="3"/>
  <c r="U48" i="3"/>
  <c r="T48" i="3"/>
  <c r="S48" i="3"/>
  <c r="R48" i="3"/>
  <c r="Q48" i="3"/>
  <c r="P48" i="3"/>
  <c r="U47" i="3"/>
  <c r="T47" i="3"/>
  <c r="S47" i="3"/>
  <c r="R47" i="3"/>
  <c r="Q47" i="3"/>
  <c r="P47" i="3"/>
  <c r="U46" i="3"/>
  <c r="T46" i="3"/>
  <c r="S46" i="3"/>
  <c r="R46" i="3"/>
  <c r="Q46" i="3"/>
  <c r="P46" i="3"/>
  <c r="U45" i="3"/>
  <c r="T45" i="3"/>
  <c r="S45" i="3"/>
  <c r="R45" i="3"/>
  <c r="Q45" i="3"/>
  <c r="P45" i="3"/>
  <c r="U44" i="3"/>
  <c r="T44" i="3"/>
  <c r="S44" i="3"/>
  <c r="R44" i="3"/>
  <c r="Q44" i="3"/>
  <c r="P44" i="3"/>
  <c r="U43" i="3"/>
  <c r="T43" i="3"/>
  <c r="S43" i="3"/>
  <c r="R43" i="3"/>
  <c r="Q43" i="3"/>
  <c r="P43" i="3"/>
  <c r="U42" i="3"/>
  <c r="T42" i="3"/>
  <c r="S42" i="3"/>
  <c r="R42" i="3"/>
  <c r="Q42" i="3"/>
  <c r="P42" i="3"/>
  <c r="U41" i="3"/>
  <c r="T41" i="3"/>
  <c r="S41" i="3"/>
  <c r="R41" i="3"/>
  <c r="Q41" i="3"/>
  <c r="P41" i="3"/>
  <c r="U40" i="3"/>
  <c r="T40" i="3"/>
  <c r="S40" i="3"/>
  <c r="R40" i="3"/>
  <c r="Q40" i="3"/>
  <c r="P40" i="3"/>
  <c r="U39" i="3"/>
  <c r="T39" i="3"/>
  <c r="S39" i="3"/>
  <c r="R39" i="3"/>
  <c r="Q39" i="3"/>
  <c r="P39" i="3"/>
  <c r="U38" i="3"/>
  <c r="T38" i="3"/>
  <c r="S38" i="3"/>
  <c r="R38" i="3"/>
  <c r="Q38" i="3"/>
  <c r="P38" i="3"/>
  <c r="U37" i="3"/>
  <c r="T37" i="3"/>
  <c r="S37" i="3"/>
  <c r="R37" i="3"/>
  <c r="Q37" i="3"/>
  <c r="P37" i="3"/>
  <c r="U36" i="3"/>
  <c r="T36" i="3"/>
  <c r="S36" i="3"/>
  <c r="R36" i="3"/>
  <c r="Q36" i="3"/>
  <c r="P36" i="3"/>
  <c r="U35" i="3"/>
  <c r="T35" i="3"/>
  <c r="S35" i="3"/>
  <c r="R35" i="3"/>
  <c r="Q35" i="3"/>
  <c r="P35" i="3"/>
  <c r="U34" i="3"/>
  <c r="T34" i="3"/>
  <c r="S34" i="3"/>
  <c r="R34" i="3"/>
  <c r="Q34" i="3"/>
  <c r="P34" i="3"/>
  <c r="U33" i="3"/>
  <c r="T33" i="3"/>
  <c r="S33" i="3"/>
  <c r="R33" i="3"/>
  <c r="Q33" i="3"/>
  <c r="P33" i="3"/>
  <c r="U32" i="3"/>
  <c r="T32" i="3"/>
  <c r="S32" i="3"/>
  <c r="R32" i="3"/>
  <c r="Q32" i="3"/>
  <c r="P32" i="3"/>
  <c r="U31" i="3"/>
  <c r="T31" i="3"/>
  <c r="S31" i="3"/>
  <c r="R31" i="3"/>
  <c r="Q31" i="3"/>
  <c r="P31" i="3"/>
  <c r="U30" i="3"/>
  <c r="T30" i="3"/>
  <c r="S30" i="3"/>
  <c r="R30" i="3"/>
  <c r="Q30" i="3"/>
  <c r="P30" i="3"/>
  <c r="U29" i="3"/>
  <c r="T29" i="3"/>
  <c r="S29" i="3"/>
  <c r="R29" i="3"/>
  <c r="Q29" i="3"/>
  <c r="P29" i="3"/>
  <c r="U28" i="3"/>
  <c r="T28" i="3"/>
  <c r="S28" i="3"/>
  <c r="R28" i="3"/>
  <c r="Q28" i="3"/>
  <c r="P28" i="3"/>
  <c r="U27" i="3"/>
  <c r="T27" i="3"/>
  <c r="S27" i="3"/>
  <c r="R27" i="3"/>
  <c r="Q27" i="3"/>
  <c r="P27" i="3"/>
  <c r="U26" i="3"/>
  <c r="T26" i="3"/>
  <c r="S26" i="3"/>
  <c r="R26" i="3"/>
  <c r="Q26" i="3"/>
  <c r="P26" i="3"/>
  <c r="U25" i="3"/>
  <c r="T25" i="3"/>
  <c r="S25" i="3"/>
  <c r="R25" i="3"/>
  <c r="Q25" i="3"/>
  <c r="P25" i="3"/>
  <c r="U24" i="3"/>
  <c r="T24" i="3"/>
  <c r="S24" i="3"/>
  <c r="R24" i="3"/>
  <c r="Q24" i="3"/>
  <c r="P24" i="3"/>
  <c r="U23" i="3"/>
  <c r="T23" i="3"/>
  <c r="S23" i="3"/>
  <c r="R23" i="3"/>
  <c r="Q23" i="3"/>
  <c r="P23" i="3"/>
  <c r="U22" i="3"/>
  <c r="T22" i="3"/>
  <c r="S22" i="3"/>
  <c r="R22" i="3"/>
  <c r="Q22" i="3"/>
  <c r="P22" i="3"/>
  <c r="U21" i="3"/>
  <c r="T21" i="3"/>
  <c r="S21" i="3"/>
  <c r="R21" i="3"/>
  <c r="Q21" i="3"/>
  <c r="P21" i="3"/>
  <c r="U20" i="3"/>
  <c r="T20" i="3"/>
  <c r="S20" i="3"/>
  <c r="R20" i="3"/>
  <c r="Q20" i="3"/>
  <c r="P20" i="3"/>
  <c r="U19" i="3"/>
  <c r="T19" i="3"/>
  <c r="S19" i="3"/>
  <c r="R19" i="3"/>
  <c r="Q19" i="3"/>
  <c r="P19" i="3"/>
  <c r="U18" i="3"/>
  <c r="T18" i="3"/>
  <c r="S18" i="3"/>
  <c r="R18" i="3"/>
  <c r="Q18" i="3"/>
  <c r="P18" i="3"/>
  <c r="U17" i="3"/>
  <c r="T17" i="3"/>
  <c r="S17" i="3"/>
  <c r="R17" i="3"/>
  <c r="Q17" i="3"/>
  <c r="P17" i="3"/>
  <c r="U16" i="3"/>
  <c r="T16" i="3"/>
  <c r="S16" i="3"/>
  <c r="R16" i="3"/>
  <c r="Q16" i="3"/>
  <c r="P16" i="3"/>
  <c r="U15" i="3"/>
  <c r="T15" i="3"/>
  <c r="S15" i="3"/>
  <c r="R15" i="3"/>
  <c r="Q15" i="3"/>
  <c r="P15" i="3"/>
  <c r="U14" i="3"/>
  <c r="T14" i="3"/>
  <c r="S14" i="3"/>
  <c r="R14" i="3"/>
  <c r="Q14" i="3"/>
  <c r="P14" i="3"/>
  <c r="U13" i="3"/>
  <c r="T13" i="3"/>
  <c r="S13" i="3"/>
  <c r="R13" i="3"/>
  <c r="Q13" i="3"/>
  <c r="P13" i="3"/>
  <c r="U12" i="3"/>
  <c r="T12" i="3"/>
  <c r="S12" i="3"/>
  <c r="R12" i="3"/>
  <c r="Q12" i="3"/>
  <c r="P12" i="3"/>
  <c r="U11" i="3"/>
  <c r="T11" i="3"/>
  <c r="S11" i="3"/>
  <c r="R11" i="3"/>
  <c r="Q11" i="3"/>
  <c r="P11" i="3"/>
  <c r="U10" i="3"/>
  <c r="T10" i="3"/>
  <c r="S10" i="3"/>
  <c r="R10" i="3"/>
  <c r="Q10" i="3"/>
  <c r="P10" i="3"/>
  <c r="U9" i="3"/>
  <c r="T9" i="3"/>
  <c r="S9" i="3"/>
  <c r="R9" i="3"/>
  <c r="Q9" i="3"/>
  <c r="P9" i="3"/>
  <c r="U8" i="3"/>
  <c r="T8" i="3"/>
  <c r="S8" i="3"/>
  <c r="R8" i="3"/>
  <c r="Q8" i="3"/>
  <c r="P8" i="3"/>
  <c r="U7" i="3"/>
  <c r="T7" i="3"/>
  <c r="S7" i="3"/>
  <c r="R7" i="3"/>
  <c r="Q7" i="3"/>
  <c r="P7" i="3"/>
  <c r="U6" i="3"/>
  <c r="T6" i="3"/>
  <c r="S6" i="3"/>
  <c r="R6" i="3"/>
  <c r="Q6" i="3"/>
  <c r="P6" i="3"/>
  <c r="U5" i="3"/>
  <c r="T5" i="3"/>
  <c r="S5" i="3"/>
  <c r="R5" i="3"/>
  <c r="Q5" i="3"/>
  <c r="P5" i="3"/>
  <c r="U4" i="3"/>
  <c r="T4" i="3"/>
  <c r="S4" i="3"/>
  <c r="R4" i="3"/>
  <c r="Q4" i="3"/>
  <c r="P4" i="3"/>
  <c r="U3" i="3"/>
  <c r="T3" i="3"/>
  <c r="S3" i="3"/>
  <c r="R3" i="3"/>
  <c r="T2" i="3"/>
  <c r="S2" i="3"/>
  <c r="R2" i="3"/>
  <c r="Q2" i="3"/>
  <c r="A50" i="2"/>
  <c r="A49" i="2"/>
  <c r="A48" i="2"/>
  <c r="A47" i="2"/>
  <c r="A46" i="2"/>
  <c r="A45" i="2"/>
  <c r="A44" i="2"/>
  <c r="A43" i="2"/>
  <c r="A42" i="2"/>
  <c r="A41" i="2"/>
  <c r="A40" i="2"/>
  <c r="A39" i="2"/>
  <c r="A38" i="2"/>
  <c r="A37" i="2"/>
  <c r="A36" i="2"/>
  <c r="A35" i="2"/>
  <c r="A34" i="2"/>
  <c r="A33" i="2"/>
  <c r="A32" i="2"/>
  <c r="A31" i="2"/>
  <c r="A30" i="2"/>
  <c r="A28" i="2"/>
  <c r="A27" i="2"/>
  <c r="A26" i="2"/>
  <c r="A25" i="2"/>
  <c r="A24" i="2"/>
  <c r="A23" i="2"/>
  <c r="A22" i="2"/>
  <c r="A21" i="2"/>
  <c r="A20" i="2"/>
  <c r="A19" i="2"/>
  <c r="A18" i="2"/>
  <c r="A17" i="2"/>
  <c r="A16" i="2"/>
  <c r="A15" i="2"/>
  <c r="A14" i="2"/>
  <c r="A13" i="2"/>
  <c r="A12" i="2"/>
  <c r="A11" i="2"/>
  <c r="A10" i="2"/>
  <c r="A9" i="2"/>
  <c r="A8" i="2"/>
  <c r="A7" i="2"/>
  <c r="A6" i="2"/>
  <c r="A5" i="2"/>
  <c r="A4" i="2"/>
  <c r="A3" i="2"/>
  <c r="A50" i="1"/>
  <c r="A49" i="1"/>
  <c r="A48" i="1"/>
  <c r="A47" i="1"/>
  <c r="A46" i="1"/>
  <c r="A45" i="1"/>
  <c r="A44" i="1"/>
  <c r="A43" i="1"/>
  <c r="A42" i="1"/>
  <c r="A41" i="1"/>
  <c r="A40" i="1"/>
  <c r="A39" i="1"/>
  <c r="A38" i="1"/>
  <c r="A37" i="1"/>
  <c r="A36" i="1"/>
  <c r="A35" i="1"/>
  <c r="A34" i="1"/>
  <c r="A33" i="1"/>
  <c r="A32" i="1"/>
  <c r="A31" i="1"/>
  <c r="A30" i="1"/>
  <c r="A29" i="1"/>
  <c r="A28" i="1"/>
  <c r="A27" i="1"/>
  <c r="A26" i="1"/>
  <c r="A25" i="1"/>
  <c r="A24" i="1"/>
  <c r="A23" i="1"/>
  <c r="A22" i="1"/>
  <c r="A21" i="1"/>
  <c r="A20" i="1"/>
  <c r="A19" i="1"/>
  <c r="A18" i="1"/>
  <c r="A17" i="1"/>
  <c r="A16" i="1"/>
  <c r="A15" i="1"/>
  <c r="A14" i="1"/>
  <c r="A13" i="1"/>
  <c r="A12" i="1"/>
  <c r="A11" i="1"/>
  <c r="A10" i="1"/>
  <c r="A9" i="1"/>
  <c r="A8" i="1"/>
  <c r="A7" i="1"/>
  <c r="A6" i="1"/>
  <c r="A5" i="1"/>
  <c r="A4" i="1"/>
  <c r="A3" i="1"/>
  <c r="A2" i="1"/>
  <c r="C65" i="14"/>
  <c r="M65" i="14" s="1"/>
  <c r="C64" i="14"/>
  <c r="M64" i="14" s="1"/>
  <c r="C63" i="14"/>
  <c r="M63" i="14" s="1"/>
  <c r="N63" i="13"/>
  <c r="J63" i="13"/>
  <c r="H63" i="13"/>
  <c r="N62" i="13"/>
  <c r="J62" i="13"/>
  <c r="H62" i="13"/>
  <c r="N2" i="13"/>
  <c r="J2" i="13"/>
  <c r="H2" i="13"/>
  <c r="C62" i="14"/>
  <c r="N75" i="14" l="1"/>
  <c r="M75" i="14"/>
  <c r="O87" i="14"/>
  <c r="M87" i="14"/>
  <c r="D111" i="14"/>
  <c r="F111" i="14" s="1"/>
  <c r="M111" i="14"/>
  <c r="K76" i="14"/>
  <c r="M76" i="14"/>
  <c r="O100" i="14"/>
  <c r="M100" i="14"/>
  <c r="B77" i="14"/>
  <c r="M77" i="14"/>
  <c r="I89" i="14"/>
  <c r="M89" i="14"/>
  <c r="O113" i="14"/>
  <c r="M113" i="14"/>
  <c r="L66" i="14"/>
  <c r="M66" i="14"/>
  <c r="K102" i="14"/>
  <c r="M102" i="14"/>
  <c r="O67" i="14"/>
  <c r="M67" i="14"/>
  <c r="K79" i="14"/>
  <c r="M79" i="14"/>
  <c r="O91" i="14"/>
  <c r="M91" i="14"/>
  <c r="N103" i="14"/>
  <c r="M103" i="14"/>
  <c r="N115" i="14"/>
  <c r="M115" i="14"/>
  <c r="O80" i="14"/>
  <c r="M80" i="14"/>
  <c r="O104" i="14"/>
  <c r="M104" i="14"/>
  <c r="P116" i="14"/>
  <c r="M116" i="14"/>
  <c r="J69" i="14"/>
  <c r="M69" i="14"/>
  <c r="B93" i="14"/>
  <c r="M93" i="14"/>
  <c r="O105" i="14"/>
  <c r="M105" i="14"/>
  <c r="O117" i="14"/>
  <c r="M117" i="14"/>
  <c r="N70" i="14"/>
  <c r="M70" i="14"/>
  <c r="B82" i="14"/>
  <c r="M82" i="14"/>
  <c r="O94" i="14"/>
  <c r="M94" i="14"/>
  <c r="P106" i="14"/>
  <c r="M106" i="14"/>
  <c r="B118" i="14"/>
  <c r="M118" i="14"/>
  <c r="D71" i="14"/>
  <c r="F71" i="14" s="1"/>
  <c r="M71" i="14"/>
  <c r="N83" i="14"/>
  <c r="M83" i="14"/>
  <c r="N95" i="14"/>
  <c r="M95" i="14"/>
  <c r="N119" i="14"/>
  <c r="M119" i="14"/>
  <c r="J72" i="14"/>
  <c r="M72" i="14"/>
  <c r="B96" i="14"/>
  <c r="M96" i="14"/>
  <c r="O120" i="14"/>
  <c r="M120" i="14"/>
  <c r="J85" i="14"/>
  <c r="M85" i="14"/>
  <c r="N97" i="14"/>
  <c r="M97" i="14"/>
  <c r="P109" i="14"/>
  <c r="M109" i="14"/>
  <c r="P121" i="14"/>
  <c r="M121" i="14"/>
  <c r="K74" i="14"/>
  <c r="M74" i="14"/>
  <c r="N86" i="14"/>
  <c r="M86" i="14"/>
  <c r="N98" i="14"/>
  <c r="M98" i="14"/>
  <c r="K110" i="14"/>
  <c r="M110" i="14"/>
  <c r="M62" i="14"/>
  <c r="AA106" i="13"/>
  <c r="AA107" i="13"/>
  <c r="AA110" i="13"/>
  <c r="AA111" i="13"/>
  <c r="AA114" i="13"/>
  <c r="AA115" i="13"/>
  <c r="AA118" i="13"/>
  <c r="AA119" i="13"/>
  <c r="AA7" i="13"/>
  <c r="AA10" i="13"/>
  <c r="AA17" i="13"/>
  <c r="AA20" i="13"/>
  <c r="AA26" i="13"/>
  <c r="AA32" i="13"/>
  <c r="AA38" i="13"/>
  <c r="AA44" i="13"/>
  <c r="AA50" i="13"/>
  <c r="AA56" i="13"/>
  <c r="AA16" i="13"/>
  <c r="AA22" i="13"/>
  <c r="AA28" i="13"/>
  <c r="AA34" i="13"/>
  <c r="AA40" i="13"/>
  <c r="AA46" i="13"/>
  <c r="AA52" i="13"/>
  <c r="AA58" i="13"/>
  <c r="AA15" i="13"/>
  <c r="AA18" i="13"/>
  <c r="AA24" i="13"/>
  <c r="AA30" i="13"/>
  <c r="AA36" i="13"/>
  <c r="AA42" i="13"/>
  <c r="AA48" i="13"/>
  <c r="AA54" i="13"/>
  <c r="AA60" i="13"/>
  <c r="AA8" i="13"/>
  <c r="AA9" i="13"/>
  <c r="AA3" i="9"/>
  <c r="AA4" i="9" s="1"/>
  <c r="AA5" i="9" s="1"/>
  <c r="AA6" i="9" s="1"/>
  <c r="AA7" i="9" s="1"/>
  <c r="AA8" i="9" s="1"/>
  <c r="AA9" i="9" s="1"/>
  <c r="AA10" i="9" s="1"/>
  <c r="AA11" i="9" s="1"/>
  <c r="AA12" i="9" s="1"/>
  <c r="AA13" i="9" s="1"/>
  <c r="AA14" i="9" s="1"/>
  <c r="AA15" i="9" s="1"/>
  <c r="AA16" i="9" s="1"/>
  <c r="AA17" i="9" s="1"/>
  <c r="AA18" i="9" s="1"/>
  <c r="AA19" i="9" s="1"/>
  <c r="AA20" i="9" s="1"/>
  <c r="AA21" i="9" s="1"/>
  <c r="AA22" i="9" s="1"/>
  <c r="AA23" i="9" s="1"/>
  <c r="AA24" i="9" s="1"/>
  <c r="AA25" i="9" s="1"/>
  <c r="AA26" i="9" s="1"/>
  <c r="AA27" i="9" s="1"/>
  <c r="AA28" i="9" s="1"/>
  <c r="AA29" i="9" s="1"/>
  <c r="AA30" i="9" s="1"/>
  <c r="AA31" i="9" s="1"/>
  <c r="AA32" i="9" s="1"/>
  <c r="AA33" i="9" s="1"/>
  <c r="AA34" i="9" s="1"/>
  <c r="AA35" i="9" s="1"/>
  <c r="AA36" i="9" s="1"/>
  <c r="AA37" i="9" s="1"/>
  <c r="AA38" i="9" s="1"/>
  <c r="AA39" i="9" s="1"/>
  <c r="AA40" i="9" s="1"/>
  <c r="AA41" i="9" s="1"/>
  <c r="AA42" i="9" s="1"/>
  <c r="AA43" i="9" s="1"/>
  <c r="AA44" i="9" s="1"/>
  <c r="AA45" i="9" s="1"/>
  <c r="AA46" i="9" s="1"/>
  <c r="AA47" i="9" s="1"/>
  <c r="AA48" i="9" s="1"/>
  <c r="AA49" i="9" s="1"/>
  <c r="AA2" i="13"/>
  <c r="X3" i="9"/>
  <c r="X4" i="9" s="1"/>
  <c r="X5" i="9" s="1"/>
  <c r="X6" i="9" s="1"/>
  <c r="X7" i="9" s="1"/>
  <c r="X8" i="9" s="1"/>
  <c r="X9" i="9" s="1"/>
  <c r="X10" i="9" s="1"/>
  <c r="X11" i="9" s="1"/>
  <c r="X12" i="9" s="1"/>
  <c r="X13" i="9" s="1"/>
  <c r="X14" i="9" s="1"/>
  <c r="X15" i="9" s="1"/>
  <c r="X16" i="9" s="1"/>
  <c r="X17" i="9" s="1"/>
  <c r="X18" i="9" s="1"/>
  <c r="X19" i="9" s="1"/>
  <c r="X20" i="9" s="1"/>
  <c r="X21" i="9" s="1"/>
  <c r="X22" i="9" s="1"/>
  <c r="X23" i="9" s="1"/>
  <c r="X24" i="9" s="1"/>
  <c r="X25" i="9" s="1"/>
  <c r="X26" i="9" s="1"/>
  <c r="X27" i="9" s="1"/>
  <c r="X28" i="9" s="1"/>
  <c r="X29" i="9" s="1"/>
  <c r="X30" i="9" s="1"/>
  <c r="X31" i="9" s="1"/>
  <c r="X32" i="9" s="1"/>
  <c r="X33" i="9" s="1"/>
  <c r="X34" i="9" s="1"/>
  <c r="X35" i="9" s="1"/>
  <c r="X36" i="9" s="1"/>
  <c r="X37" i="9" s="1"/>
  <c r="X38" i="9" s="1"/>
  <c r="X39" i="9" s="1"/>
  <c r="X40" i="9" s="1"/>
  <c r="X41" i="9" s="1"/>
  <c r="X42" i="9" s="1"/>
  <c r="X43" i="9" s="1"/>
  <c r="X44" i="9" s="1"/>
  <c r="X45" i="9" s="1"/>
  <c r="X46" i="9" s="1"/>
  <c r="X47" i="9" s="1"/>
  <c r="X48" i="9" s="1"/>
  <c r="X49" i="9" s="1"/>
  <c r="N65" i="14"/>
  <c r="O63" i="14"/>
  <c r="B62" i="14"/>
  <c r="M63" i="13"/>
  <c r="AB3" i="10"/>
  <c r="AB4" i="10" s="1"/>
  <c r="AB5" i="10" s="1"/>
  <c r="AB6" i="10" s="1"/>
  <c r="AB7" i="10" s="1"/>
  <c r="AB8" i="10" s="1"/>
  <c r="AB9" i="10" s="1"/>
  <c r="AB10" i="10" s="1"/>
  <c r="AB11" i="10" s="1"/>
  <c r="AB12" i="10" s="1"/>
  <c r="AB13" i="10" s="1"/>
  <c r="AB14" i="10" s="1"/>
  <c r="AB15" i="10" s="1"/>
  <c r="AB16" i="10" s="1"/>
  <c r="AB17" i="10" s="1"/>
  <c r="AB18" i="10" s="1"/>
  <c r="AB19" i="10" s="1"/>
  <c r="AB20" i="10" s="1"/>
  <c r="AB21" i="10" s="1"/>
  <c r="AB22" i="10" s="1"/>
  <c r="AB23" i="10" s="1"/>
  <c r="AB24" i="10" s="1"/>
  <c r="AB25" i="10" s="1"/>
  <c r="AB26" i="10" s="1"/>
  <c r="AB27" i="10" s="1"/>
  <c r="AB28" i="10" s="1"/>
  <c r="AB29" i="10" s="1"/>
  <c r="AB30" i="10" s="1"/>
  <c r="AB31" i="10" s="1"/>
  <c r="AB32" i="10" s="1"/>
  <c r="AB33" i="10" s="1"/>
  <c r="AB34" i="10" s="1"/>
  <c r="AB35" i="10" s="1"/>
  <c r="AB36" i="10" s="1"/>
  <c r="AB37" i="10" s="1"/>
  <c r="AB38" i="10" s="1"/>
  <c r="AB39" i="10" s="1"/>
  <c r="AB40" i="10" s="1"/>
  <c r="AB41" i="10" s="1"/>
  <c r="AB42" i="10" s="1"/>
  <c r="AB43" i="10" s="1"/>
  <c r="AB44" i="10" s="1"/>
  <c r="AB45" i="10" s="1"/>
  <c r="AB46" i="10" s="1"/>
  <c r="AB47" i="10" s="1"/>
  <c r="AB48" i="10" s="1"/>
  <c r="AB49" i="10" s="1"/>
  <c r="M62" i="13"/>
  <c r="Y3" i="10"/>
  <c r="Y4" i="10" s="1"/>
  <c r="Y5" i="10" s="1"/>
  <c r="Y6" i="10" s="1"/>
  <c r="Y7" i="10" s="1"/>
  <c r="Y8" i="10" s="1"/>
  <c r="Y9" i="10" s="1"/>
  <c r="Y10" i="10" s="1"/>
  <c r="Y11" i="10" s="1"/>
  <c r="Y12" i="10" s="1"/>
  <c r="Y13" i="10" s="1"/>
  <c r="Y14" i="10" s="1"/>
  <c r="Y15" i="10" s="1"/>
  <c r="Y16" i="10" s="1"/>
  <c r="Y17" i="10" s="1"/>
  <c r="Y18" i="10" s="1"/>
  <c r="Y19" i="10" s="1"/>
  <c r="Y20" i="10" s="1"/>
  <c r="Y21" i="10" s="1"/>
  <c r="Y22" i="10" s="1"/>
  <c r="Y23" i="10" s="1"/>
  <c r="Y24" i="10" s="1"/>
  <c r="Y25" i="10" s="1"/>
  <c r="Y26" i="10" s="1"/>
  <c r="Y27" i="10" s="1"/>
  <c r="Y28" i="10" s="1"/>
  <c r="Y29" i="10" s="1"/>
  <c r="Y30" i="10" s="1"/>
  <c r="Y31" i="10" s="1"/>
  <c r="Y32" i="10" s="1"/>
  <c r="Y33" i="10" s="1"/>
  <c r="Y34" i="10" s="1"/>
  <c r="Y35" i="10" s="1"/>
  <c r="Y36" i="10" s="1"/>
  <c r="Y37" i="10" s="1"/>
  <c r="Y38" i="10" s="1"/>
  <c r="Y39" i="10" s="1"/>
  <c r="Y40" i="10" s="1"/>
  <c r="Y41" i="10" s="1"/>
  <c r="Y42" i="10" s="1"/>
  <c r="Y43" i="10" s="1"/>
  <c r="Y44" i="10" s="1"/>
  <c r="Y45" i="10" s="1"/>
  <c r="Y46" i="10" s="1"/>
  <c r="Y47" i="10" s="1"/>
  <c r="Y48" i="10" s="1"/>
  <c r="Y49" i="10" s="1"/>
  <c r="AC3" i="10"/>
  <c r="AC4" i="10" s="1"/>
  <c r="AC5" i="10" s="1"/>
  <c r="AC6" i="10" s="1"/>
  <c r="X3" i="10"/>
  <c r="X4" i="10" s="1"/>
  <c r="D106" i="14"/>
  <c r="F106" i="14" s="1"/>
  <c r="B32" i="14"/>
  <c r="B47" i="14"/>
  <c r="L58" i="14"/>
  <c r="K28" i="14"/>
  <c r="D83" i="14"/>
  <c r="F83" i="14" s="1"/>
  <c r="B86" i="14"/>
  <c r="O28" i="14"/>
  <c r="K83" i="14"/>
  <c r="B28" i="14"/>
  <c r="J50" i="14"/>
  <c r="K53" i="14"/>
  <c r="D66" i="14"/>
  <c r="F66" i="14" s="1"/>
  <c r="L86" i="14"/>
  <c r="O16" i="14"/>
  <c r="I49" i="14"/>
  <c r="I69" i="14"/>
  <c r="J73" i="14"/>
  <c r="O24" i="14"/>
  <c r="K49" i="14"/>
  <c r="D72" i="14"/>
  <c r="F72" i="14" s="1"/>
  <c r="L83" i="14"/>
  <c r="K106" i="14"/>
  <c r="B109" i="14"/>
  <c r="I36" i="14"/>
  <c r="I43" i="14"/>
  <c r="B49" i="14"/>
  <c r="K72" i="14"/>
  <c r="B104" i="14"/>
  <c r="B106" i="14"/>
  <c r="L106" i="14"/>
  <c r="B117" i="14"/>
  <c r="P2" i="3"/>
  <c r="I4" i="14"/>
  <c r="I12" i="14"/>
  <c r="I20" i="14"/>
  <c r="K36" i="14"/>
  <c r="B40" i="14"/>
  <c r="K43" i="14"/>
  <c r="B45" i="14"/>
  <c r="J52" i="14"/>
  <c r="L62" i="14"/>
  <c r="J65" i="14"/>
  <c r="I66" i="14"/>
  <c r="D70" i="14"/>
  <c r="F70" i="14" s="1"/>
  <c r="L71" i="14"/>
  <c r="O72" i="14"/>
  <c r="K87" i="14"/>
  <c r="D98" i="14"/>
  <c r="F98" i="14" s="1"/>
  <c r="O98" i="14"/>
  <c r="L118" i="14"/>
  <c r="D120" i="14"/>
  <c r="F120" i="14" s="1"/>
  <c r="P3" i="14"/>
  <c r="K4" i="14"/>
  <c r="K12" i="14"/>
  <c r="B16" i="14"/>
  <c r="K20" i="14"/>
  <c r="B24" i="14"/>
  <c r="I28" i="14"/>
  <c r="O32" i="14"/>
  <c r="B36" i="14"/>
  <c r="B43" i="14"/>
  <c r="D49" i="14"/>
  <c r="F49" i="14" s="1"/>
  <c r="B53" i="14"/>
  <c r="I70" i="14"/>
  <c r="L79" i="14"/>
  <c r="B105" i="14"/>
  <c r="B113" i="14"/>
  <c r="B116" i="14"/>
  <c r="P118" i="14"/>
  <c r="B4" i="14"/>
  <c r="O4" i="14"/>
  <c r="B12" i="14"/>
  <c r="B41" i="14"/>
  <c r="O70" i="14"/>
  <c r="B85" i="14"/>
  <c r="B98" i="14"/>
  <c r="I98" i="14"/>
  <c r="P8" i="14"/>
  <c r="P42" i="14"/>
  <c r="N64" i="14"/>
  <c r="P75" i="14"/>
  <c r="P90" i="14"/>
  <c r="O102" i="14"/>
  <c r="I8" i="14"/>
  <c r="P11" i="14"/>
  <c r="P16" i="14"/>
  <c r="P19" i="14"/>
  <c r="P24" i="14"/>
  <c r="P27" i="14"/>
  <c r="P32" i="14"/>
  <c r="P35" i="14"/>
  <c r="I42" i="14"/>
  <c r="O53" i="14"/>
  <c r="D55" i="14"/>
  <c r="F55" i="14" s="1"/>
  <c r="O55" i="14"/>
  <c r="D60" i="14"/>
  <c r="F60" i="14" s="1"/>
  <c r="D63" i="14"/>
  <c r="F63" i="14" s="1"/>
  <c r="D64" i="14"/>
  <c r="F64" i="14" s="1"/>
  <c r="O64" i="14"/>
  <c r="P71" i="14"/>
  <c r="I74" i="14"/>
  <c r="D75" i="14"/>
  <c r="F75" i="14" s="1"/>
  <c r="K82" i="14"/>
  <c r="D90" i="14"/>
  <c r="F90" i="14" s="1"/>
  <c r="L95" i="14"/>
  <c r="J96" i="14"/>
  <c r="I101" i="14"/>
  <c r="D102" i="14"/>
  <c r="F102" i="14" s="1"/>
  <c r="P102" i="14"/>
  <c r="L114" i="14"/>
  <c r="P4" i="14"/>
  <c r="P7" i="14"/>
  <c r="K8" i="14"/>
  <c r="O12" i="14"/>
  <c r="I16" i="14"/>
  <c r="B20" i="14"/>
  <c r="O20" i="14"/>
  <c r="I24" i="14"/>
  <c r="I32" i="14"/>
  <c r="O36" i="14"/>
  <c r="J40" i="14"/>
  <c r="J42" i="14"/>
  <c r="K45" i="14"/>
  <c r="O49" i="14"/>
  <c r="D53" i="14"/>
  <c r="F53" i="14" s="1"/>
  <c r="I55" i="14"/>
  <c r="P55" i="14"/>
  <c r="J59" i="14"/>
  <c r="I60" i="14"/>
  <c r="L63" i="14"/>
  <c r="I64" i="14"/>
  <c r="B65" i="14"/>
  <c r="P65" i="14"/>
  <c r="O66" i="14"/>
  <c r="B69" i="14"/>
  <c r="B70" i="14"/>
  <c r="L70" i="14"/>
  <c r="O74" i="14"/>
  <c r="K75" i="14"/>
  <c r="J76" i="14"/>
  <c r="D79" i="14"/>
  <c r="F79" i="14" s="1"/>
  <c r="P83" i="14"/>
  <c r="I85" i="14"/>
  <c r="D86" i="14"/>
  <c r="F86" i="14" s="1"/>
  <c r="O86" i="14"/>
  <c r="K90" i="14"/>
  <c r="L91" i="14"/>
  <c r="O96" i="14"/>
  <c r="L98" i="14"/>
  <c r="B100" i="14"/>
  <c r="I102" i="14"/>
  <c r="J104" i="14"/>
  <c r="I105" i="14"/>
  <c r="L113" i="14"/>
  <c r="I116" i="14"/>
  <c r="I117" i="14"/>
  <c r="B8" i="14"/>
  <c r="O8" i="14"/>
  <c r="P12" i="14"/>
  <c r="P15" i="14"/>
  <c r="K16" i="14"/>
  <c r="P20" i="14"/>
  <c r="P23" i="14"/>
  <c r="K24" i="14"/>
  <c r="P28" i="14"/>
  <c r="P31" i="14"/>
  <c r="K32" i="14"/>
  <c r="P36" i="14"/>
  <c r="P39" i="14"/>
  <c r="L40" i="14"/>
  <c r="B42" i="14"/>
  <c r="I53" i="14"/>
  <c r="B55" i="14"/>
  <c r="K55" i="14"/>
  <c r="L59" i="14"/>
  <c r="O60" i="14"/>
  <c r="B64" i="14"/>
  <c r="J64" i="14"/>
  <c r="P74" i="14"/>
  <c r="L75" i="14"/>
  <c r="I86" i="14"/>
  <c r="B102" i="14"/>
  <c r="L105" i="14"/>
  <c r="L117" i="14"/>
  <c r="Q3" i="3"/>
  <c r="P3" i="3"/>
  <c r="P18" i="14"/>
  <c r="K18" i="14"/>
  <c r="B18" i="14"/>
  <c r="I18" i="14"/>
  <c r="O18" i="14"/>
  <c r="D18" i="14"/>
  <c r="F18" i="14" s="1"/>
  <c r="P14" i="14"/>
  <c r="K14" i="14"/>
  <c r="B14" i="14"/>
  <c r="I14" i="14"/>
  <c r="O14" i="14"/>
  <c r="D14" i="14"/>
  <c r="F14" i="14" s="1"/>
  <c r="P6" i="14"/>
  <c r="K6" i="14"/>
  <c r="B6" i="14"/>
  <c r="I6" i="14"/>
  <c r="O6" i="14"/>
  <c r="D6" i="14"/>
  <c r="F6" i="14" s="1"/>
  <c r="P2" i="14"/>
  <c r="K2" i="14"/>
  <c r="B2" i="14"/>
  <c r="I2" i="14"/>
  <c r="O2" i="14"/>
  <c r="D2" i="14"/>
  <c r="F2" i="14" s="1"/>
  <c r="P10" i="14"/>
  <c r="K10" i="14"/>
  <c r="B10" i="14"/>
  <c r="I10" i="14"/>
  <c r="O10" i="14"/>
  <c r="D10" i="14"/>
  <c r="F10" i="14" s="1"/>
  <c r="D22" i="14"/>
  <c r="F22" i="14" s="1"/>
  <c r="O22" i="14"/>
  <c r="D26" i="14"/>
  <c r="F26" i="14" s="1"/>
  <c r="O26" i="14"/>
  <c r="D30" i="14"/>
  <c r="F30" i="14" s="1"/>
  <c r="O30" i="14"/>
  <c r="D34" i="14"/>
  <c r="F34" i="14" s="1"/>
  <c r="O34" i="14"/>
  <c r="D38" i="14"/>
  <c r="F38" i="14" s="1"/>
  <c r="O38" i="14"/>
  <c r="O41" i="14"/>
  <c r="O44" i="14"/>
  <c r="D44" i="14"/>
  <c r="F44" i="14" s="1"/>
  <c r="N47" i="14"/>
  <c r="O47" i="14"/>
  <c r="I47" i="14"/>
  <c r="D51" i="14"/>
  <c r="F51" i="14" s="1"/>
  <c r="N57" i="14"/>
  <c r="N58" i="14"/>
  <c r="D58" i="14"/>
  <c r="F58" i="14" s="1"/>
  <c r="O58" i="14"/>
  <c r="N61" i="14"/>
  <c r="P61" i="14"/>
  <c r="B61" i="14"/>
  <c r="N62" i="14"/>
  <c r="O62" i="14"/>
  <c r="I62" i="14"/>
  <c r="N67" i="14"/>
  <c r="L67" i="14"/>
  <c r="D78" i="14"/>
  <c r="F78" i="14" s="1"/>
  <c r="D80" i="14"/>
  <c r="F80" i="14" s="1"/>
  <c r="N82" i="14"/>
  <c r="L82" i="14"/>
  <c r="D82" i="14"/>
  <c r="F82" i="14" s="1"/>
  <c r="O93" i="14"/>
  <c r="D94" i="14"/>
  <c r="F94" i="14" s="1"/>
  <c r="O99" i="14"/>
  <c r="N99" i="14"/>
  <c r="O109" i="14"/>
  <c r="I109" i="14"/>
  <c r="N110" i="14"/>
  <c r="O110" i="14"/>
  <c r="I110" i="14"/>
  <c r="B110" i="14"/>
  <c r="L110" i="14"/>
  <c r="N51" i="14"/>
  <c r="P51" i="14"/>
  <c r="K51" i="14"/>
  <c r="B51" i="14"/>
  <c r="N78" i="14"/>
  <c r="O78" i="14"/>
  <c r="I78" i="14"/>
  <c r="B78" i="14"/>
  <c r="L78" i="14"/>
  <c r="P89" i="14"/>
  <c r="B89" i="14"/>
  <c r="N94" i="14"/>
  <c r="L94" i="14"/>
  <c r="K111" i="14"/>
  <c r="J111" i="14"/>
  <c r="P112" i="14"/>
  <c r="I112" i="14"/>
  <c r="L4" i="14"/>
  <c r="L8" i="14"/>
  <c r="L12" i="14"/>
  <c r="L16" i="14"/>
  <c r="L20" i="14"/>
  <c r="I22" i="14"/>
  <c r="L24" i="14"/>
  <c r="I26" i="14"/>
  <c r="L28" i="14"/>
  <c r="I30" i="14"/>
  <c r="L32" i="14"/>
  <c r="I34" i="14"/>
  <c r="L36" i="14"/>
  <c r="I38" i="14"/>
  <c r="N40" i="14"/>
  <c r="D41" i="14"/>
  <c r="F41" i="14" s="1"/>
  <c r="N43" i="14"/>
  <c r="L43" i="14"/>
  <c r="J44" i="14"/>
  <c r="N45" i="14"/>
  <c r="I45" i="14"/>
  <c r="O45" i="14"/>
  <c r="D47" i="14"/>
  <c r="F47" i="14" s="1"/>
  <c r="P47" i="14"/>
  <c r="I51" i="14"/>
  <c r="J57" i="14"/>
  <c r="I58" i="14"/>
  <c r="P58" i="14"/>
  <c r="J61" i="14"/>
  <c r="D62" i="14"/>
  <c r="F62" i="14" s="1"/>
  <c r="P62" i="14"/>
  <c r="D67" i="14"/>
  <c r="F67" i="14" s="1"/>
  <c r="N71" i="14"/>
  <c r="K71" i="14"/>
  <c r="O71" i="14"/>
  <c r="B74" i="14"/>
  <c r="I77" i="14"/>
  <c r="P78" i="14"/>
  <c r="K80" i="14"/>
  <c r="O82" i="14"/>
  <c r="N87" i="14"/>
  <c r="L87" i="14"/>
  <c r="P87" i="14"/>
  <c r="N91" i="14"/>
  <c r="K91" i="14"/>
  <c r="P91" i="14"/>
  <c r="I93" i="14"/>
  <c r="I94" i="14"/>
  <c r="P94" i="14"/>
  <c r="P97" i="14"/>
  <c r="I97" i="14"/>
  <c r="D99" i="14"/>
  <c r="F99" i="14" s="1"/>
  <c r="J100" i="14"/>
  <c r="O103" i="14"/>
  <c r="D103" i="14"/>
  <c r="F103" i="14" s="1"/>
  <c r="I108" i="14"/>
  <c r="L109" i="14"/>
  <c r="D110" i="14"/>
  <c r="F110" i="14" s="1"/>
  <c r="O111" i="14"/>
  <c r="N114" i="14"/>
  <c r="P114" i="14"/>
  <c r="K114" i="14"/>
  <c r="B114" i="14"/>
  <c r="O114" i="14"/>
  <c r="I114" i="14"/>
  <c r="N118" i="14"/>
  <c r="O118" i="14"/>
  <c r="I118" i="14"/>
  <c r="D118" i="14"/>
  <c r="F118" i="14" s="1"/>
  <c r="L3" i="14"/>
  <c r="D4" i="14"/>
  <c r="F4" i="14" s="1"/>
  <c r="L7" i="14"/>
  <c r="D8" i="14"/>
  <c r="F8" i="14" s="1"/>
  <c r="L11" i="14"/>
  <c r="D12" i="14"/>
  <c r="F12" i="14" s="1"/>
  <c r="L15" i="14"/>
  <c r="D16" i="14"/>
  <c r="F16" i="14" s="1"/>
  <c r="L19" i="14"/>
  <c r="D20" i="14"/>
  <c r="F20" i="14" s="1"/>
  <c r="B22" i="14"/>
  <c r="K22" i="14"/>
  <c r="L23" i="14"/>
  <c r="D24" i="14"/>
  <c r="F24" i="14" s="1"/>
  <c r="B26" i="14"/>
  <c r="K26" i="14"/>
  <c r="L27" i="14"/>
  <c r="D28" i="14"/>
  <c r="F28" i="14" s="1"/>
  <c r="B30" i="14"/>
  <c r="K30" i="14"/>
  <c r="L31" i="14"/>
  <c r="D32" i="14"/>
  <c r="F32" i="14" s="1"/>
  <c r="B34" i="14"/>
  <c r="K34" i="14"/>
  <c r="L35" i="14"/>
  <c r="D36" i="14"/>
  <c r="F36" i="14" s="1"/>
  <c r="B38" i="14"/>
  <c r="K38" i="14"/>
  <c r="L39" i="14"/>
  <c r="D40" i="14"/>
  <c r="F40" i="14" s="1"/>
  <c r="D43" i="14"/>
  <c r="F43" i="14" s="1"/>
  <c r="O43" i="14"/>
  <c r="L44" i="14"/>
  <c r="D45" i="14"/>
  <c r="F45" i="14" s="1"/>
  <c r="K47" i="14"/>
  <c r="L51" i="14"/>
  <c r="P57" i="14"/>
  <c r="K58" i="14"/>
  <c r="N59" i="14"/>
  <c r="D59" i="14"/>
  <c r="F59" i="14" s="1"/>
  <c r="J60" i="14"/>
  <c r="B60" i="14"/>
  <c r="N60" i="14"/>
  <c r="K62" i="14"/>
  <c r="N63" i="14"/>
  <c r="J63" i="14"/>
  <c r="N66" i="14"/>
  <c r="P66" i="14"/>
  <c r="K66" i="14"/>
  <c r="B66" i="14"/>
  <c r="J67" i="14"/>
  <c r="N74" i="14"/>
  <c r="L74" i="14"/>
  <c r="D74" i="14"/>
  <c r="F74" i="14" s="1"/>
  <c r="K78" i="14"/>
  <c r="N79" i="14"/>
  <c r="P79" i="14"/>
  <c r="O79" i="14"/>
  <c r="I82" i="14"/>
  <c r="P82" i="14"/>
  <c r="D87" i="14"/>
  <c r="F87" i="14" s="1"/>
  <c r="N90" i="14"/>
  <c r="O90" i="14"/>
  <c r="I90" i="14"/>
  <c r="B90" i="14"/>
  <c r="L90" i="14"/>
  <c r="D91" i="14"/>
  <c r="F91" i="14" s="1"/>
  <c r="B94" i="14"/>
  <c r="K94" i="14"/>
  <c r="O95" i="14"/>
  <c r="D95" i="14"/>
  <c r="F95" i="14" s="1"/>
  <c r="L99" i="14"/>
  <c r="P101" i="14"/>
  <c r="N101" i="14"/>
  <c r="N102" i="14"/>
  <c r="L102" i="14"/>
  <c r="L103" i="14"/>
  <c r="N106" i="14"/>
  <c r="O106" i="14"/>
  <c r="I106" i="14"/>
  <c r="J108" i="14"/>
  <c r="P110" i="14"/>
  <c r="B112" i="14"/>
  <c r="D114" i="14"/>
  <c r="F114" i="14" s="1"/>
  <c r="K118" i="14"/>
  <c r="P120" i="14"/>
  <c r="K120" i="14"/>
  <c r="B120" i="14"/>
  <c r="I120" i="14"/>
  <c r="P113" i="14"/>
  <c r="L55" i="14"/>
  <c r="K70" i="14"/>
  <c r="P70" i="14"/>
  <c r="O75" i="14"/>
  <c r="O83" i="14"/>
  <c r="K86" i="14"/>
  <c r="P86" i="14"/>
  <c r="K98" i="14"/>
  <c r="P98" i="14"/>
  <c r="P105" i="14"/>
  <c r="I113" i="14"/>
  <c r="P117" i="14"/>
  <c r="L121" i="14"/>
  <c r="G2" i="13"/>
  <c r="I2" i="13"/>
  <c r="G3" i="13"/>
  <c r="I3" i="13"/>
  <c r="G62" i="13"/>
  <c r="I62" i="13"/>
  <c r="Z4" i="9"/>
  <c r="Z5" i="9" s="1"/>
  <c r="Z6" i="9" s="1"/>
  <c r="Z7" i="9" s="1"/>
  <c r="Z8" i="9" s="1"/>
  <c r="Z9" i="9" s="1"/>
  <c r="Z10" i="9" s="1"/>
  <c r="Z11" i="9" s="1"/>
  <c r="Z12" i="9" s="1"/>
  <c r="Z13" i="9" s="1"/>
  <c r="Z14" i="9" s="1"/>
  <c r="Z15" i="9" s="1"/>
  <c r="Z16" i="9" s="1"/>
  <c r="Z17" i="9" s="1"/>
  <c r="Z18" i="9" s="1"/>
  <c r="Z19" i="9" s="1"/>
  <c r="Z20" i="9" s="1"/>
  <c r="Z21" i="9" s="1"/>
  <c r="Z22" i="9" s="1"/>
  <c r="Z23" i="9" s="1"/>
  <c r="Z24" i="9" s="1"/>
  <c r="Z25" i="9" s="1"/>
  <c r="Z26" i="9" s="1"/>
  <c r="Z27" i="9" s="1"/>
  <c r="Z28" i="9" s="1"/>
  <c r="Z29" i="9" s="1"/>
  <c r="Z30" i="9" s="1"/>
  <c r="Z31" i="9" s="1"/>
  <c r="Z32" i="9" s="1"/>
  <c r="Z33" i="9" s="1"/>
  <c r="Z34" i="9" s="1"/>
  <c r="Z35" i="9" s="1"/>
  <c r="Z36" i="9" s="1"/>
  <c r="Z37" i="9" s="1"/>
  <c r="Z38" i="9" s="1"/>
  <c r="Z39" i="9" s="1"/>
  <c r="Z40" i="9" s="1"/>
  <c r="Z41" i="9" s="1"/>
  <c r="Z42" i="9" s="1"/>
  <c r="Z43" i="9" s="1"/>
  <c r="Z44" i="9" s="1"/>
  <c r="Z45" i="9" s="1"/>
  <c r="Z46" i="9" s="1"/>
  <c r="Z47" i="9" s="1"/>
  <c r="Z48" i="9" s="1"/>
  <c r="Z49" i="9" s="1"/>
  <c r="AD21" i="9" a="1"/>
  <c r="AD21" i="9" s="1"/>
  <c r="AA5" i="13"/>
  <c r="AA6" i="13"/>
  <c r="AD9" i="9" a="1"/>
  <c r="AD9" i="9" s="1"/>
  <c r="AA13" i="13"/>
  <c r="AA14" i="13"/>
  <c r="AD14" i="10" a="1"/>
  <c r="AD14" i="10" s="1"/>
  <c r="AD22" i="10" a="1"/>
  <c r="AD22" i="10" s="1"/>
  <c r="AD30" i="10" a="1"/>
  <c r="AD30" i="10" s="1"/>
  <c r="AC3" i="9"/>
  <c r="Y3" i="9"/>
  <c r="AB3" i="9"/>
  <c r="AA3" i="13"/>
  <c r="AA4" i="13"/>
  <c r="AD7" i="9" a="1"/>
  <c r="AD7" i="9" s="1"/>
  <c r="AA11" i="13"/>
  <c r="AA12" i="13"/>
  <c r="AD15" i="9" a="1"/>
  <c r="AD15" i="9" s="1"/>
  <c r="AD19" i="9" a="1"/>
  <c r="AD19" i="9" s="1"/>
  <c r="AD23" i="9" a="1"/>
  <c r="AD23" i="9" s="1"/>
  <c r="AD25" i="9" a="1"/>
  <c r="AD25" i="9" s="1"/>
  <c r="AD27" i="9" a="1"/>
  <c r="AD27" i="9" s="1"/>
  <c r="AD29" i="9" a="1"/>
  <c r="AD29" i="9" s="1"/>
  <c r="AD31" i="9" a="1"/>
  <c r="AD31" i="9" s="1"/>
  <c r="AD33" i="9" a="1"/>
  <c r="AD33" i="9" s="1"/>
  <c r="AD35" i="9" a="1"/>
  <c r="AD35" i="9" s="1"/>
  <c r="AD37" i="9" a="1"/>
  <c r="AD37" i="9" s="1"/>
  <c r="AD39" i="9" a="1"/>
  <c r="AD39" i="9" s="1"/>
  <c r="AD41" i="9" a="1"/>
  <c r="AD41" i="9" s="1"/>
  <c r="AD43" i="9" a="1"/>
  <c r="AD43" i="9" s="1"/>
  <c r="AD45" i="9" a="1"/>
  <c r="AD45" i="9" s="1"/>
  <c r="AD47" i="9" a="1"/>
  <c r="AD47" i="9" s="1"/>
  <c r="AD49" i="9" a="1"/>
  <c r="AD49" i="9" s="1"/>
  <c r="AD51" i="9" a="1"/>
  <c r="AD51" i="9" s="1"/>
  <c r="AD53" i="9" a="1"/>
  <c r="AD53" i="9" s="1"/>
  <c r="AD55" i="9" a="1"/>
  <c r="AD55" i="9" s="1"/>
  <c r="AD57" i="9" a="1"/>
  <c r="AD57" i="9" s="1"/>
  <c r="AD59" i="9" a="1"/>
  <c r="AD59" i="9" s="1"/>
  <c r="AD61" i="9" a="1"/>
  <c r="AD61" i="9" s="1"/>
  <c r="AA62" i="13"/>
  <c r="AA64" i="13"/>
  <c r="AA66" i="13"/>
  <c r="AA68" i="13"/>
  <c r="AA70" i="13"/>
  <c r="AA72" i="13"/>
  <c r="AA74" i="13"/>
  <c r="AA76" i="13"/>
  <c r="AA78" i="13"/>
  <c r="AA80" i="13"/>
  <c r="AA82" i="13"/>
  <c r="AA84" i="13"/>
  <c r="AA86" i="13"/>
  <c r="AA88" i="13"/>
  <c r="AA90" i="13"/>
  <c r="AA92" i="13"/>
  <c r="AA94" i="13"/>
  <c r="AA96" i="13"/>
  <c r="AA98" i="13"/>
  <c r="AA100" i="13"/>
  <c r="AA102" i="13"/>
  <c r="AA104" i="13"/>
  <c r="Z3" i="10"/>
  <c r="Z4" i="10" s="1"/>
  <c r="Z5" i="10" s="1"/>
  <c r="Z6" i="10" s="1"/>
  <c r="Z7" i="10" s="1"/>
  <c r="Z8" i="10" s="1"/>
  <c r="Z9" i="10" s="1"/>
  <c r="Z10" i="10" s="1"/>
  <c r="Z11" i="10" s="1"/>
  <c r="Z12" i="10" s="1"/>
  <c r="Z13" i="10" s="1"/>
  <c r="Z14" i="10" s="1"/>
  <c r="Z15" i="10" s="1"/>
  <c r="Z16" i="10" s="1"/>
  <c r="Z17" i="10" s="1"/>
  <c r="Z18" i="10" s="1"/>
  <c r="Z19" i="10" s="1"/>
  <c r="Z20" i="10" s="1"/>
  <c r="Z21" i="10" s="1"/>
  <c r="Z22" i="10" s="1"/>
  <c r="Z23" i="10" s="1"/>
  <c r="Z24" i="10" s="1"/>
  <c r="Z25" i="10" s="1"/>
  <c r="Z26" i="10" s="1"/>
  <c r="Z27" i="10" s="1"/>
  <c r="Z28" i="10" s="1"/>
  <c r="Z29" i="10" s="1"/>
  <c r="Z30" i="10" s="1"/>
  <c r="Z31" i="10" s="1"/>
  <c r="Z32" i="10" s="1"/>
  <c r="Z33" i="10" s="1"/>
  <c r="Z34" i="10" s="1"/>
  <c r="Z35" i="10" s="1"/>
  <c r="Z36" i="10" s="1"/>
  <c r="Z37" i="10" s="1"/>
  <c r="Z38" i="10" s="1"/>
  <c r="Z39" i="10" s="1"/>
  <c r="Z40" i="10" s="1"/>
  <c r="Z41" i="10" s="1"/>
  <c r="Z42" i="10" s="1"/>
  <c r="Z43" i="10" s="1"/>
  <c r="Z44" i="10" s="1"/>
  <c r="Z45" i="10" s="1"/>
  <c r="Z46" i="10" s="1"/>
  <c r="Z47" i="10" s="1"/>
  <c r="Z48" i="10" s="1"/>
  <c r="Z49" i="10" s="1"/>
  <c r="AA63" i="13"/>
  <c r="AA65" i="13"/>
  <c r="AA67" i="13"/>
  <c r="AA69" i="13"/>
  <c r="AA71" i="13"/>
  <c r="AA73" i="13"/>
  <c r="AA75" i="13"/>
  <c r="AA77" i="13"/>
  <c r="AA79" i="13"/>
  <c r="AA81" i="13"/>
  <c r="AA83" i="13"/>
  <c r="AA85" i="13"/>
  <c r="AA87" i="13"/>
  <c r="AA89" i="13"/>
  <c r="AA91" i="13"/>
  <c r="AA93" i="13"/>
  <c r="AA95" i="13"/>
  <c r="AA97" i="13"/>
  <c r="AA99" i="13"/>
  <c r="AA101" i="13"/>
  <c r="AA103" i="13"/>
  <c r="AA108" i="13"/>
  <c r="AA112" i="13"/>
  <c r="AA116" i="13"/>
  <c r="AA120" i="13"/>
  <c r="AA19" i="13"/>
  <c r="AA21" i="13"/>
  <c r="AA23" i="13"/>
  <c r="AA25" i="13"/>
  <c r="AA27" i="13"/>
  <c r="AA29" i="13"/>
  <c r="AA31" i="13"/>
  <c r="AA33" i="13"/>
  <c r="AA35" i="13"/>
  <c r="AA37" i="13"/>
  <c r="AA39" i="13"/>
  <c r="AA41" i="13"/>
  <c r="AA43" i="13"/>
  <c r="AA45" i="13"/>
  <c r="AA47" i="13"/>
  <c r="AA49" i="13"/>
  <c r="AA51" i="13"/>
  <c r="AA53" i="13"/>
  <c r="AA55" i="13"/>
  <c r="AA57" i="13"/>
  <c r="AA59" i="13"/>
  <c r="AA61" i="13"/>
  <c r="AA3" i="10"/>
  <c r="AD45" i="10" a="1"/>
  <c r="AD45" i="10" s="1"/>
  <c r="AA105" i="13"/>
  <c r="AA109" i="13"/>
  <c r="AA113" i="13"/>
  <c r="AA117" i="13"/>
  <c r="AA121" i="13"/>
  <c r="AD46" i="10" a="1"/>
  <c r="AD46" i="10" s="1"/>
  <c r="AD48" i="10" a="1"/>
  <c r="AD48" i="10" s="1"/>
  <c r="AD50" i="10" a="1"/>
  <c r="AD50" i="10" s="1"/>
  <c r="AD52" i="10" a="1"/>
  <c r="AD52" i="10" s="1"/>
  <c r="AD54" i="10" a="1"/>
  <c r="AD54" i="10" s="1"/>
  <c r="AD56" i="10" a="1"/>
  <c r="AD56" i="10" s="1"/>
  <c r="AD58" i="10" a="1"/>
  <c r="AD58" i="10" s="1"/>
  <c r="AD60" i="10" a="1"/>
  <c r="AD60" i="10" s="1"/>
  <c r="A3" i="13"/>
  <c r="J5" i="14"/>
  <c r="N5" i="14"/>
  <c r="J9" i="14"/>
  <c r="N9" i="14"/>
  <c r="J13" i="14"/>
  <c r="N13" i="14"/>
  <c r="J17" i="14"/>
  <c r="N17" i="14"/>
  <c r="J21" i="14"/>
  <c r="N21" i="14"/>
  <c r="J25" i="14"/>
  <c r="N25" i="14"/>
  <c r="J29" i="14"/>
  <c r="N29" i="14"/>
  <c r="J33" i="14"/>
  <c r="N33" i="14"/>
  <c r="J37" i="14"/>
  <c r="N37" i="14"/>
  <c r="I46" i="14"/>
  <c r="B46" i="14"/>
  <c r="O46" i="14"/>
  <c r="K46" i="14"/>
  <c r="D46" i="14"/>
  <c r="F46" i="14" s="1"/>
  <c r="N46" i="14"/>
  <c r="O48" i="14"/>
  <c r="K48" i="14"/>
  <c r="D48" i="14"/>
  <c r="F48" i="14" s="1"/>
  <c r="I48" i="14"/>
  <c r="B48" i="14"/>
  <c r="N48" i="14"/>
  <c r="I54" i="14"/>
  <c r="B54" i="14"/>
  <c r="O54" i="14"/>
  <c r="K54" i="14"/>
  <c r="D54" i="14"/>
  <c r="F54" i="14" s="1"/>
  <c r="N54" i="14"/>
  <c r="O56" i="14"/>
  <c r="K56" i="14"/>
  <c r="D56" i="14"/>
  <c r="F56" i="14" s="1"/>
  <c r="I56" i="14"/>
  <c r="B56" i="14"/>
  <c r="N56" i="14"/>
  <c r="I68" i="14"/>
  <c r="B68" i="14"/>
  <c r="P68" i="14"/>
  <c r="L68" i="14"/>
  <c r="K68" i="14"/>
  <c r="J68" i="14"/>
  <c r="O68" i="14"/>
  <c r="D68" i="14"/>
  <c r="F68" i="14" s="1"/>
  <c r="I84" i="14"/>
  <c r="B84" i="14"/>
  <c r="P84" i="14"/>
  <c r="L84" i="14"/>
  <c r="K84" i="14"/>
  <c r="J84" i="14"/>
  <c r="O84" i="14"/>
  <c r="D84" i="14"/>
  <c r="F84" i="14" s="1"/>
  <c r="J2" i="14"/>
  <c r="N2" i="14"/>
  <c r="B3" i="14"/>
  <c r="I3" i="14"/>
  <c r="D5" i="14"/>
  <c r="F5" i="14" s="1"/>
  <c r="K5" i="14"/>
  <c r="O5" i="14"/>
  <c r="J6" i="14"/>
  <c r="N6" i="14"/>
  <c r="B7" i="14"/>
  <c r="I7" i="14"/>
  <c r="D9" i="14"/>
  <c r="F9" i="14" s="1"/>
  <c r="K9" i="14"/>
  <c r="O9" i="14"/>
  <c r="J10" i="14"/>
  <c r="N10" i="14"/>
  <c r="B11" i="14"/>
  <c r="I11" i="14"/>
  <c r="D13" i="14"/>
  <c r="F13" i="14" s="1"/>
  <c r="K13" i="14"/>
  <c r="O13" i="14"/>
  <c r="J14" i="14"/>
  <c r="N14" i="14"/>
  <c r="B15" i="14"/>
  <c r="I15" i="14"/>
  <c r="D17" i="14"/>
  <c r="F17" i="14" s="1"/>
  <c r="K17" i="14"/>
  <c r="O17" i="14"/>
  <c r="J18" i="14"/>
  <c r="N18" i="14"/>
  <c r="B19" i="14"/>
  <c r="I19" i="14"/>
  <c r="D21" i="14"/>
  <c r="F21" i="14" s="1"/>
  <c r="K21" i="14"/>
  <c r="O21" i="14"/>
  <c r="J22" i="14"/>
  <c r="N22" i="14"/>
  <c r="B23" i="14"/>
  <c r="I23" i="14"/>
  <c r="D25" i="14"/>
  <c r="F25" i="14" s="1"/>
  <c r="K25" i="14"/>
  <c r="O25" i="14"/>
  <c r="J26" i="14"/>
  <c r="N26" i="14"/>
  <c r="B27" i="14"/>
  <c r="I27" i="14"/>
  <c r="D29" i="14"/>
  <c r="F29" i="14" s="1"/>
  <c r="K29" i="14"/>
  <c r="O29" i="14"/>
  <c r="J30" i="14"/>
  <c r="N30" i="14"/>
  <c r="B31" i="14"/>
  <c r="I31" i="14"/>
  <c r="D33" i="14"/>
  <c r="F33" i="14" s="1"/>
  <c r="K33" i="14"/>
  <c r="O33" i="14"/>
  <c r="J34" i="14"/>
  <c r="N34" i="14"/>
  <c r="B35" i="14"/>
  <c r="I35" i="14"/>
  <c r="D37" i="14"/>
  <c r="F37" i="14" s="1"/>
  <c r="K37" i="14"/>
  <c r="O37" i="14"/>
  <c r="J38" i="14"/>
  <c r="N38" i="14"/>
  <c r="B39" i="14"/>
  <c r="I39" i="14"/>
  <c r="P41" i="14"/>
  <c r="L41" i="14"/>
  <c r="K41" i="14"/>
  <c r="P46" i="14"/>
  <c r="P48" i="14"/>
  <c r="P54" i="14"/>
  <c r="P56" i="14"/>
  <c r="N68" i="14"/>
  <c r="P81" i="14"/>
  <c r="L81" i="14"/>
  <c r="O81" i="14"/>
  <c r="K81" i="14"/>
  <c r="D81" i="14"/>
  <c r="F81" i="14" s="1"/>
  <c r="B81" i="14"/>
  <c r="J81" i="14"/>
  <c r="I81" i="14"/>
  <c r="N84" i="14"/>
  <c r="J3" i="14"/>
  <c r="N3" i="14"/>
  <c r="L5" i="14"/>
  <c r="P5" i="14"/>
  <c r="J7" i="14"/>
  <c r="N7" i="14"/>
  <c r="L9" i="14"/>
  <c r="P9" i="14"/>
  <c r="J11" i="14"/>
  <c r="N11" i="14"/>
  <c r="L13" i="14"/>
  <c r="P13" i="14"/>
  <c r="J15" i="14"/>
  <c r="N15" i="14"/>
  <c r="L17" i="14"/>
  <c r="P17" i="14"/>
  <c r="J19" i="14"/>
  <c r="N19" i="14"/>
  <c r="L21" i="14"/>
  <c r="P21" i="14"/>
  <c r="J23" i="14"/>
  <c r="N23" i="14"/>
  <c r="L25" i="14"/>
  <c r="P25" i="14"/>
  <c r="J27" i="14"/>
  <c r="N27" i="14"/>
  <c r="L29" i="14"/>
  <c r="P29" i="14"/>
  <c r="J31" i="14"/>
  <c r="N31" i="14"/>
  <c r="L33" i="14"/>
  <c r="P33" i="14"/>
  <c r="J35" i="14"/>
  <c r="N35" i="14"/>
  <c r="L37" i="14"/>
  <c r="P37" i="14"/>
  <c r="J39" i="14"/>
  <c r="N39" i="14"/>
  <c r="J46" i="14"/>
  <c r="J48" i="14"/>
  <c r="I50" i="14"/>
  <c r="B50" i="14"/>
  <c r="O50" i="14"/>
  <c r="K50" i="14"/>
  <c r="D50" i="14"/>
  <c r="F50" i="14" s="1"/>
  <c r="N50" i="14"/>
  <c r="O52" i="14"/>
  <c r="K52" i="14"/>
  <c r="D52" i="14"/>
  <c r="F52" i="14" s="1"/>
  <c r="I52" i="14"/>
  <c r="B52" i="14"/>
  <c r="N52" i="14"/>
  <c r="J54" i="14"/>
  <c r="J56" i="14"/>
  <c r="N81" i="14"/>
  <c r="I88" i="14"/>
  <c r="B88" i="14"/>
  <c r="P88" i="14"/>
  <c r="L88" i="14"/>
  <c r="O88" i="14"/>
  <c r="K88" i="14"/>
  <c r="D88" i="14"/>
  <c r="F88" i="14" s="1"/>
  <c r="N88" i="14"/>
  <c r="J88" i="14"/>
  <c r="A2" i="14"/>
  <c r="L2" i="14"/>
  <c r="D3" i="14"/>
  <c r="F3" i="14" s="1"/>
  <c r="K3" i="14"/>
  <c r="J4" i="14"/>
  <c r="B5" i="14"/>
  <c r="I5" i="14"/>
  <c r="L6" i="14"/>
  <c r="D7" i="14"/>
  <c r="F7" i="14" s="1"/>
  <c r="K7" i="14"/>
  <c r="J8" i="14"/>
  <c r="B9" i="14"/>
  <c r="I9" i="14"/>
  <c r="L10" i="14"/>
  <c r="D11" i="14"/>
  <c r="F11" i="14" s="1"/>
  <c r="K11" i="14"/>
  <c r="J12" i="14"/>
  <c r="B13" i="14"/>
  <c r="I13" i="14"/>
  <c r="L14" i="14"/>
  <c r="D15" i="14"/>
  <c r="F15" i="14" s="1"/>
  <c r="K15" i="14"/>
  <c r="J16" i="14"/>
  <c r="B17" i="14"/>
  <c r="I17" i="14"/>
  <c r="L18" i="14"/>
  <c r="D19" i="14"/>
  <c r="F19" i="14" s="1"/>
  <c r="K19" i="14"/>
  <c r="J20" i="14"/>
  <c r="B21" i="14"/>
  <c r="I21" i="14"/>
  <c r="L22" i="14"/>
  <c r="D23" i="14"/>
  <c r="F23" i="14" s="1"/>
  <c r="K23" i="14"/>
  <c r="J24" i="14"/>
  <c r="B25" i="14"/>
  <c r="I25" i="14"/>
  <c r="L26" i="14"/>
  <c r="D27" i="14"/>
  <c r="F27" i="14" s="1"/>
  <c r="K27" i="14"/>
  <c r="J28" i="14"/>
  <c r="B29" i="14"/>
  <c r="I29" i="14"/>
  <c r="L30" i="14"/>
  <c r="D31" i="14"/>
  <c r="F31" i="14" s="1"/>
  <c r="K31" i="14"/>
  <c r="J32" i="14"/>
  <c r="B33" i="14"/>
  <c r="I33" i="14"/>
  <c r="L34" i="14"/>
  <c r="D35" i="14"/>
  <c r="F35" i="14" s="1"/>
  <c r="K35" i="14"/>
  <c r="J36" i="14"/>
  <c r="B37" i="14"/>
  <c r="I37" i="14"/>
  <c r="L38" i="14"/>
  <c r="D39" i="14"/>
  <c r="F39" i="14" s="1"/>
  <c r="K39" i="14"/>
  <c r="I40" i="14"/>
  <c r="K40" i="14"/>
  <c r="P40" i="14"/>
  <c r="I41" i="14"/>
  <c r="N41" i="14"/>
  <c r="O42" i="14"/>
  <c r="K42" i="14"/>
  <c r="D42" i="14"/>
  <c r="F42" i="14" s="1"/>
  <c r="L42" i="14"/>
  <c r="I44" i="14"/>
  <c r="B44" i="14"/>
  <c r="K44" i="14"/>
  <c r="P44" i="14"/>
  <c r="L46" i="14"/>
  <c r="L48" i="14"/>
  <c r="P50" i="14"/>
  <c r="P52" i="14"/>
  <c r="L54" i="14"/>
  <c r="L56" i="14"/>
  <c r="J43" i="14"/>
  <c r="L45" i="14"/>
  <c r="P45" i="14"/>
  <c r="J47" i="14"/>
  <c r="L49" i="14"/>
  <c r="P49" i="14"/>
  <c r="J51" i="14"/>
  <c r="L53" i="14"/>
  <c r="P53" i="14"/>
  <c r="J55" i="14"/>
  <c r="I57" i="14"/>
  <c r="P60" i="14"/>
  <c r="L60" i="14"/>
  <c r="K60" i="14"/>
  <c r="I61" i="14"/>
  <c r="P64" i="14"/>
  <c r="L64" i="14"/>
  <c r="K64" i="14"/>
  <c r="I65" i="14"/>
  <c r="B73" i="14"/>
  <c r="P77" i="14"/>
  <c r="L77" i="14"/>
  <c r="O77" i="14"/>
  <c r="K77" i="14"/>
  <c r="D77" i="14"/>
  <c r="F77" i="14" s="1"/>
  <c r="N77" i="14"/>
  <c r="I80" i="14"/>
  <c r="B80" i="14"/>
  <c r="P80" i="14"/>
  <c r="L80" i="14"/>
  <c r="N80" i="14"/>
  <c r="P73" i="14"/>
  <c r="L73" i="14"/>
  <c r="O73" i="14"/>
  <c r="K73" i="14"/>
  <c r="D73" i="14"/>
  <c r="F73" i="14" s="1"/>
  <c r="N73" i="14"/>
  <c r="I76" i="14"/>
  <c r="B76" i="14"/>
  <c r="P76" i="14"/>
  <c r="L76" i="14"/>
  <c r="N76" i="14"/>
  <c r="J45" i="14"/>
  <c r="J49" i="14"/>
  <c r="J53" i="14"/>
  <c r="O57" i="14"/>
  <c r="K57" i="14"/>
  <c r="D57" i="14"/>
  <c r="F57" i="14" s="1"/>
  <c r="L57" i="14"/>
  <c r="I59" i="14"/>
  <c r="B59" i="14"/>
  <c r="K59" i="14"/>
  <c r="P59" i="14"/>
  <c r="O61" i="14"/>
  <c r="K61" i="14"/>
  <c r="D61" i="14"/>
  <c r="F61" i="14" s="1"/>
  <c r="L61" i="14"/>
  <c r="I63" i="14"/>
  <c r="B63" i="14"/>
  <c r="K63" i="14"/>
  <c r="P63" i="14"/>
  <c r="O65" i="14"/>
  <c r="K65" i="14"/>
  <c r="D65" i="14"/>
  <c r="F65" i="14" s="1"/>
  <c r="L65" i="14"/>
  <c r="I67" i="14"/>
  <c r="B67" i="14"/>
  <c r="K67" i="14"/>
  <c r="P67" i="14"/>
  <c r="P69" i="14"/>
  <c r="L69" i="14"/>
  <c r="O69" i="14"/>
  <c r="K69" i="14"/>
  <c r="D69" i="14"/>
  <c r="F69" i="14" s="1"/>
  <c r="N69" i="14"/>
  <c r="I72" i="14"/>
  <c r="B72" i="14"/>
  <c r="P72" i="14"/>
  <c r="L72" i="14"/>
  <c r="N72" i="14"/>
  <c r="I73" i="14"/>
  <c r="D76" i="14"/>
  <c r="F76" i="14" s="1"/>
  <c r="O76" i="14"/>
  <c r="J77" i="14"/>
  <c r="J80" i="14"/>
  <c r="P85" i="14"/>
  <c r="L85" i="14"/>
  <c r="O85" i="14"/>
  <c r="K85" i="14"/>
  <c r="D85" i="14"/>
  <c r="F85" i="14" s="1"/>
  <c r="N85" i="14"/>
  <c r="J92" i="14"/>
  <c r="N92" i="14"/>
  <c r="I107" i="14"/>
  <c r="B107" i="14"/>
  <c r="P107" i="14"/>
  <c r="L107" i="14"/>
  <c r="N107" i="14"/>
  <c r="J89" i="14"/>
  <c r="N89" i="14"/>
  <c r="D92" i="14"/>
  <c r="F92" i="14" s="1"/>
  <c r="K92" i="14"/>
  <c r="O92" i="14"/>
  <c r="J93" i="14"/>
  <c r="N93" i="14"/>
  <c r="P96" i="14"/>
  <c r="L96" i="14"/>
  <c r="K96" i="14"/>
  <c r="P100" i="14"/>
  <c r="L100" i="14"/>
  <c r="K100" i="14"/>
  <c r="P104" i="14"/>
  <c r="L104" i="14"/>
  <c r="K104" i="14"/>
  <c r="D107" i="14"/>
  <c r="F107" i="14" s="1"/>
  <c r="O107" i="14"/>
  <c r="J58" i="14"/>
  <c r="J62" i="14"/>
  <c r="J66" i="14"/>
  <c r="J70" i="14"/>
  <c r="B71" i="14"/>
  <c r="I71" i="14"/>
  <c r="J74" i="14"/>
  <c r="B75" i="14"/>
  <c r="I75" i="14"/>
  <c r="J78" i="14"/>
  <c r="B79" i="14"/>
  <c r="I79" i="14"/>
  <c r="J82" i="14"/>
  <c r="B83" i="14"/>
  <c r="I83" i="14"/>
  <c r="J86" i="14"/>
  <c r="B87" i="14"/>
  <c r="I87" i="14"/>
  <c r="D89" i="14"/>
  <c r="F89" i="14" s="1"/>
  <c r="K89" i="14"/>
  <c r="O89" i="14"/>
  <c r="J90" i="14"/>
  <c r="B91" i="14"/>
  <c r="I91" i="14"/>
  <c r="L92" i="14"/>
  <c r="P92" i="14"/>
  <c r="D93" i="14"/>
  <c r="F93" i="14" s="1"/>
  <c r="K93" i="14"/>
  <c r="P93" i="14"/>
  <c r="J95" i="14"/>
  <c r="D96" i="14"/>
  <c r="F96" i="14" s="1"/>
  <c r="B97" i="14"/>
  <c r="J97" i="14"/>
  <c r="J99" i="14"/>
  <c r="D100" i="14"/>
  <c r="F100" i="14" s="1"/>
  <c r="B101" i="14"/>
  <c r="J101" i="14"/>
  <c r="J103" i="14"/>
  <c r="D104" i="14"/>
  <c r="F104" i="14" s="1"/>
  <c r="J107" i="14"/>
  <c r="B108" i="14"/>
  <c r="I115" i="14"/>
  <c r="B115" i="14"/>
  <c r="P115" i="14"/>
  <c r="L115" i="14"/>
  <c r="O115" i="14"/>
  <c r="K115" i="14"/>
  <c r="D115" i="14"/>
  <c r="F115" i="14" s="1"/>
  <c r="I119" i="14"/>
  <c r="B119" i="14"/>
  <c r="P119" i="14"/>
  <c r="L119" i="14"/>
  <c r="O119" i="14"/>
  <c r="K119" i="14"/>
  <c r="D119" i="14"/>
  <c r="F119" i="14" s="1"/>
  <c r="J71" i="14"/>
  <c r="J75" i="14"/>
  <c r="J79" i="14"/>
  <c r="J83" i="14"/>
  <c r="J87" i="14"/>
  <c r="L89" i="14"/>
  <c r="J91" i="14"/>
  <c r="B92" i="14"/>
  <c r="I92" i="14"/>
  <c r="L93" i="14"/>
  <c r="I95" i="14"/>
  <c r="B95" i="14"/>
  <c r="K95" i="14"/>
  <c r="P95" i="14"/>
  <c r="I96" i="14"/>
  <c r="N96" i="14"/>
  <c r="O97" i="14"/>
  <c r="K97" i="14"/>
  <c r="D97" i="14"/>
  <c r="F97" i="14" s="1"/>
  <c r="L97" i="14"/>
  <c r="I99" i="14"/>
  <c r="B99" i="14"/>
  <c r="K99" i="14"/>
  <c r="P99" i="14"/>
  <c r="I100" i="14"/>
  <c r="N100" i="14"/>
  <c r="O101" i="14"/>
  <c r="K101" i="14"/>
  <c r="D101" i="14"/>
  <c r="F101" i="14" s="1"/>
  <c r="L101" i="14"/>
  <c r="I103" i="14"/>
  <c r="B103" i="14"/>
  <c r="K103" i="14"/>
  <c r="P103" i="14"/>
  <c r="I104" i="14"/>
  <c r="N104" i="14"/>
  <c r="K107" i="14"/>
  <c r="P108" i="14"/>
  <c r="L108" i="14"/>
  <c r="O108" i="14"/>
  <c r="K108" i="14"/>
  <c r="D108" i="14"/>
  <c r="F108" i="14" s="1"/>
  <c r="N108" i="14"/>
  <c r="I111" i="14"/>
  <c r="B111" i="14"/>
  <c r="P111" i="14"/>
  <c r="L111" i="14"/>
  <c r="N111" i="14"/>
  <c r="J115" i="14"/>
  <c r="J119" i="14"/>
  <c r="J112" i="14"/>
  <c r="N112" i="14"/>
  <c r="J116" i="14"/>
  <c r="N116" i="14"/>
  <c r="J120" i="14"/>
  <c r="N120" i="14"/>
  <c r="B121" i="14"/>
  <c r="I121" i="14"/>
  <c r="J105" i="14"/>
  <c r="N105" i="14"/>
  <c r="J109" i="14"/>
  <c r="N109" i="14"/>
  <c r="D112" i="14"/>
  <c r="F112" i="14" s="1"/>
  <c r="K112" i="14"/>
  <c r="O112" i="14"/>
  <c r="J113" i="14"/>
  <c r="N113" i="14"/>
  <c r="D116" i="14"/>
  <c r="F116" i="14" s="1"/>
  <c r="K116" i="14"/>
  <c r="O116" i="14"/>
  <c r="J117" i="14"/>
  <c r="N117" i="14"/>
  <c r="J121" i="14"/>
  <c r="N121" i="14"/>
  <c r="J94" i="14"/>
  <c r="J98" i="14"/>
  <c r="J102" i="14"/>
  <c r="D105" i="14"/>
  <c r="F105" i="14" s="1"/>
  <c r="K105" i="14"/>
  <c r="J106" i="14"/>
  <c r="D109" i="14"/>
  <c r="F109" i="14" s="1"/>
  <c r="K109" i="14"/>
  <c r="J110" i="14"/>
  <c r="L112" i="14"/>
  <c r="D113" i="14"/>
  <c r="F113" i="14" s="1"/>
  <c r="K113" i="14"/>
  <c r="J114" i="14"/>
  <c r="L116" i="14"/>
  <c r="D117" i="14"/>
  <c r="F117" i="14" s="1"/>
  <c r="K117" i="14"/>
  <c r="J118" i="14"/>
  <c r="L120" i="14"/>
  <c r="D121" i="14"/>
  <c r="F121" i="14" s="1"/>
  <c r="K121" i="14"/>
  <c r="O121" i="14"/>
  <c r="AD5" i="10" a="1"/>
  <c r="AD6" i="10" a="1"/>
  <c r="AD4" i="10" a="1"/>
  <c r="AD3" i="10" a="1"/>
  <c r="AD3" i="9" a="1"/>
  <c r="F11" i="9"/>
  <c r="E54" i="10"/>
  <c r="F44" i="10"/>
  <c r="F40" i="9"/>
  <c r="E6" i="10"/>
  <c r="E55" i="9"/>
  <c r="E40" i="10"/>
  <c r="F23" i="10"/>
  <c r="E18" i="9"/>
  <c r="E60" i="10"/>
  <c r="E25" i="9"/>
  <c r="F6" i="9"/>
  <c r="F8" i="9"/>
  <c r="F11" i="10"/>
  <c r="F12" i="9"/>
  <c r="E15" i="9"/>
  <c r="F60" i="9"/>
  <c r="F21" i="9"/>
  <c r="F10" i="9"/>
  <c r="E31" i="10"/>
  <c r="F58" i="9"/>
  <c r="E24" i="10"/>
  <c r="E43" i="9"/>
  <c r="F35" i="10"/>
  <c r="E5" i="9"/>
  <c r="F27" i="10"/>
  <c r="F3" i="10"/>
  <c r="F17" i="9"/>
  <c r="E56" i="9"/>
  <c r="E14" i="10"/>
  <c r="E24" i="9"/>
  <c r="E27" i="9"/>
  <c r="F46" i="9"/>
  <c r="E51" i="9"/>
  <c r="E55" i="10"/>
  <c r="F39" i="10"/>
  <c r="F47" i="10"/>
  <c r="E8" i="10"/>
  <c r="F47" i="9"/>
  <c r="E11" i="9"/>
  <c r="E6" i="9"/>
  <c r="E60" i="9"/>
  <c r="F59" i="9"/>
  <c r="F57" i="10"/>
  <c r="E20" i="9"/>
  <c r="F31" i="10"/>
  <c r="F32" i="10"/>
  <c r="F4" i="9"/>
  <c r="F48" i="9"/>
  <c r="F16" i="9"/>
  <c r="E49" i="9"/>
  <c r="F30" i="10"/>
  <c r="F56" i="9"/>
  <c r="E50" i="10"/>
  <c r="E65" i="10"/>
  <c r="E14" i="9"/>
  <c r="E47" i="9"/>
  <c r="E41" i="9"/>
  <c r="E46" i="9"/>
  <c r="E50" i="9"/>
  <c r="F61" i="10"/>
  <c r="F55" i="9"/>
  <c r="E35" i="10"/>
  <c r="F41" i="10"/>
  <c r="F52" i="10"/>
  <c r="F20" i="10"/>
  <c r="E45" i="10"/>
  <c r="F62" i="9"/>
  <c r="F62" i="10"/>
  <c r="E36" i="10"/>
  <c r="E30" i="10"/>
  <c r="E52" i="9"/>
  <c r="E40" i="9"/>
  <c r="F25" i="9"/>
  <c r="E33" i="9"/>
  <c r="F50" i="10"/>
  <c r="F7" i="10"/>
  <c r="F45" i="9"/>
  <c r="E21" i="9"/>
  <c r="E28" i="9"/>
  <c r="F28" i="10"/>
  <c r="F49" i="9"/>
  <c r="F54" i="10"/>
  <c r="F26" i="9"/>
  <c r="E12" i="9"/>
  <c r="E42" i="10"/>
  <c r="F46" i="10"/>
  <c r="F22" i="9"/>
  <c r="E23" i="9"/>
  <c r="E54" i="9"/>
  <c r="F43" i="9"/>
  <c r="E32" i="10"/>
  <c r="E19" i="10"/>
  <c r="F36" i="10"/>
  <c r="F5" i="10"/>
  <c r="F26" i="10"/>
  <c r="E45" i="9"/>
  <c r="E42" i="9"/>
  <c r="E19" i="9"/>
  <c r="F56" i="10"/>
  <c r="E38" i="10"/>
  <c r="E62" i="9"/>
  <c r="E49" i="10"/>
  <c r="E51" i="10"/>
  <c r="E48" i="9"/>
  <c r="F48" i="10"/>
  <c r="F57" i="9"/>
  <c r="F51" i="9"/>
  <c r="F24" i="10"/>
  <c r="F16" i="10"/>
  <c r="F52" i="9"/>
  <c r="F3" i="9"/>
  <c r="F28" i="9"/>
  <c r="E13" i="9"/>
  <c r="F54" i="9"/>
  <c r="E13" i="10"/>
  <c r="F50" i="9"/>
  <c r="E26" i="10"/>
  <c r="F37" i="10"/>
  <c r="E26" i="9"/>
  <c r="E58" i="9"/>
  <c r="E10" i="9"/>
  <c r="F33" i="10"/>
  <c r="E23" i="10"/>
  <c r="E34" i="10"/>
  <c r="E16" i="10"/>
  <c r="F42" i="10"/>
  <c r="E48" i="10"/>
  <c r="F53" i="9"/>
  <c r="F60" i="10"/>
  <c r="F13" i="10"/>
  <c r="F20" i="9"/>
  <c r="F25" i="10"/>
  <c r="F19" i="9"/>
  <c r="F15" i="9"/>
  <c r="F36" i="9"/>
  <c r="E29" i="9"/>
  <c r="E59" i="9"/>
  <c r="E34" i="9"/>
  <c r="E4" i="10"/>
  <c r="F14" i="9"/>
  <c r="F53" i="10"/>
  <c r="F29" i="10"/>
  <c r="F23" i="9"/>
  <c r="F29" i="9"/>
  <c r="F42" i="9"/>
  <c r="E21" i="10"/>
  <c r="E30" i="9"/>
  <c r="E17" i="10"/>
  <c r="F38" i="10"/>
  <c r="E44" i="9"/>
  <c r="E52" i="10"/>
  <c r="F31" i="9"/>
  <c r="F55" i="10"/>
  <c r="E11" i="10"/>
  <c r="F43" i="10"/>
  <c r="E28" i="10"/>
  <c r="F32" i="9"/>
  <c r="E10" i="10"/>
  <c r="F44" i="9"/>
  <c r="E12" i="10"/>
  <c r="E22" i="10"/>
  <c r="F37" i="9"/>
  <c r="E18" i="10"/>
  <c r="F51" i="10"/>
  <c r="E61" i="10"/>
  <c r="E46" i="10"/>
  <c r="F58" i="10"/>
  <c r="F24" i="9"/>
  <c r="E7" i="10"/>
  <c r="E37" i="10"/>
  <c r="F39" i="9"/>
  <c r="F10" i="10"/>
  <c r="E16" i="9"/>
  <c r="F38" i="9"/>
  <c r="F61" i="9"/>
  <c r="E57" i="9"/>
  <c r="E43" i="10"/>
  <c r="F9" i="9"/>
  <c r="E15" i="10"/>
  <c r="F21" i="10"/>
  <c r="F8" i="10"/>
  <c r="E57" i="10"/>
  <c r="E39" i="9"/>
  <c r="F9" i="10"/>
  <c r="E53" i="9"/>
  <c r="F4" i="10"/>
  <c r="E25" i="10"/>
  <c r="F18" i="9"/>
  <c r="F30" i="9"/>
  <c r="E17" i="9"/>
  <c r="F6" i="10"/>
  <c r="F59" i="10"/>
  <c r="F17" i="10"/>
  <c r="E37" i="9"/>
  <c r="F18" i="10"/>
  <c r="E47" i="10"/>
  <c r="E9" i="9"/>
  <c r="E53" i="10"/>
  <c r="F7" i="9"/>
  <c r="E58" i="10"/>
  <c r="F35" i="9"/>
  <c r="E8" i="9"/>
  <c r="F14" i="10"/>
  <c r="E29" i="10"/>
  <c r="F41" i="9"/>
  <c r="E9" i="10"/>
  <c r="E59" i="10"/>
  <c r="E27" i="10"/>
  <c r="F5" i="9"/>
  <c r="E31" i="9"/>
  <c r="E7" i="9"/>
  <c r="F34" i="10"/>
  <c r="E44" i="10"/>
  <c r="E22" i="9"/>
  <c r="F40" i="10"/>
  <c r="E20" i="10"/>
  <c r="F19" i="10"/>
  <c r="E62" i="10"/>
  <c r="E5" i="10"/>
  <c r="F49" i="10"/>
  <c r="E32" i="9"/>
  <c r="E36" i="9"/>
  <c r="F13" i="9"/>
  <c r="F34" i="9"/>
  <c r="E41" i="10"/>
  <c r="E39" i="10"/>
  <c r="E61" i="9"/>
  <c r="F27" i="9"/>
  <c r="E35" i="9"/>
  <c r="F33" i="9"/>
  <c r="E33" i="10"/>
  <c r="E38" i="9"/>
  <c r="F12" i="10"/>
  <c r="F22" i="10"/>
  <c r="F15" i="10"/>
  <c r="E56" i="10"/>
  <c r="F45" i="10"/>
  <c r="M2" i="13" l="1"/>
  <c r="G110" i="13"/>
  <c r="I110" i="13"/>
  <c r="I106" i="13"/>
  <c r="G106" i="13"/>
  <c r="G6" i="13"/>
  <c r="I6" i="13"/>
  <c r="I94" i="13"/>
  <c r="G94" i="13"/>
  <c r="G98" i="13"/>
  <c r="I98" i="13"/>
  <c r="G5" i="13"/>
  <c r="I5" i="13"/>
  <c r="G120" i="13"/>
  <c r="I120" i="13"/>
  <c r="I105" i="13"/>
  <c r="G105" i="13"/>
  <c r="G71" i="13"/>
  <c r="I71" i="13"/>
  <c r="I23" i="13"/>
  <c r="G23" i="13"/>
  <c r="I93" i="13"/>
  <c r="G93" i="13"/>
  <c r="G24" i="13"/>
  <c r="I24" i="13"/>
  <c r="G22" i="13"/>
  <c r="I22" i="13"/>
  <c r="I101" i="13"/>
  <c r="G101" i="13"/>
  <c r="G89" i="13"/>
  <c r="I89" i="13"/>
  <c r="G87" i="13"/>
  <c r="I87" i="13"/>
  <c r="G28" i="13"/>
  <c r="I28" i="13"/>
  <c r="G75" i="13"/>
  <c r="I75" i="13"/>
  <c r="G35" i="13"/>
  <c r="I35" i="13"/>
  <c r="I40" i="13"/>
  <c r="G40" i="13"/>
  <c r="G114" i="13"/>
  <c r="I114" i="13"/>
  <c r="I56" i="13"/>
  <c r="G56" i="13"/>
  <c r="I85" i="13"/>
  <c r="G85" i="13"/>
  <c r="G33" i="13"/>
  <c r="I33" i="13"/>
  <c r="G100" i="13"/>
  <c r="I100" i="13"/>
  <c r="G79" i="13"/>
  <c r="I79" i="13"/>
  <c r="G65" i="13"/>
  <c r="I65" i="13"/>
  <c r="G32" i="13"/>
  <c r="I32" i="13"/>
  <c r="I27" i="13"/>
  <c r="G27" i="13"/>
  <c r="G102" i="13"/>
  <c r="I102" i="13"/>
  <c r="I14" i="13"/>
  <c r="G14" i="13"/>
  <c r="I50" i="13"/>
  <c r="G50" i="13"/>
  <c r="G45" i="13"/>
  <c r="I45" i="13"/>
  <c r="G117" i="13"/>
  <c r="I117" i="13"/>
  <c r="G83" i="13"/>
  <c r="I83" i="13"/>
  <c r="I70" i="13"/>
  <c r="G70" i="13"/>
  <c r="G66" i="13"/>
  <c r="I66" i="13"/>
  <c r="I115" i="13"/>
  <c r="G115" i="13"/>
  <c r="I17" i="13"/>
  <c r="G17" i="13"/>
  <c r="G78" i="13"/>
  <c r="I78" i="13"/>
  <c r="I44" i="13"/>
  <c r="G44" i="13"/>
  <c r="G21" i="13"/>
  <c r="I21" i="13"/>
  <c r="I61" i="13"/>
  <c r="G61" i="13"/>
  <c r="I7" i="13"/>
  <c r="G7" i="13"/>
  <c r="G111" i="13"/>
  <c r="I111" i="13"/>
  <c r="I112" i="13"/>
  <c r="G112" i="13"/>
  <c r="G104" i="13"/>
  <c r="I104" i="13"/>
  <c r="I19" i="13"/>
  <c r="G19" i="13"/>
  <c r="G86" i="13"/>
  <c r="I86" i="13"/>
  <c r="I53" i="13"/>
  <c r="G53" i="13"/>
  <c r="G72" i="13"/>
  <c r="I72" i="13"/>
  <c r="G109" i="13"/>
  <c r="I109" i="13"/>
  <c r="G113" i="13"/>
  <c r="I113" i="13"/>
  <c r="G80" i="13"/>
  <c r="I80" i="13"/>
  <c r="I74" i="13"/>
  <c r="G74" i="13"/>
  <c r="I37" i="13"/>
  <c r="G37" i="13"/>
  <c r="I55" i="13"/>
  <c r="G55" i="13"/>
  <c r="I64" i="13"/>
  <c r="G64" i="13"/>
  <c r="I12" i="13"/>
  <c r="G12" i="13"/>
  <c r="M69" i="10"/>
  <c r="I63" i="13"/>
  <c r="G63" i="13"/>
  <c r="G31" i="13"/>
  <c r="I31" i="13"/>
  <c r="G118" i="13"/>
  <c r="I118" i="13"/>
  <c r="G92" i="13"/>
  <c r="I92" i="13"/>
  <c r="G25" i="13"/>
  <c r="I25" i="13"/>
  <c r="I121" i="13"/>
  <c r="G121" i="13"/>
  <c r="G88" i="13"/>
  <c r="I88" i="13"/>
  <c r="G29" i="13"/>
  <c r="I29" i="13"/>
  <c r="I58" i="13"/>
  <c r="G58" i="13"/>
  <c r="I36" i="13"/>
  <c r="G36" i="13"/>
  <c r="G99" i="13"/>
  <c r="I99" i="13"/>
  <c r="G42" i="13"/>
  <c r="I42" i="13"/>
  <c r="M69" i="9"/>
  <c r="G4" i="13"/>
  <c r="I4" i="13"/>
  <c r="G46" i="13"/>
  <c r="I46" i="13"/>
  <c r="G76" i="13"/>
  <c r="I76" i="13"/>
  <c r="I15" i="13"/>
  <c r="G15" i="13"/>
  <c r="G20" i="13"/>
  <c r="I20" i="13"/>
  <c r="G10" i="13"/>
  <c r="I10" i="13"/>
  <c r="G119" i="13"/>
  <c r="I119" i="13"/>
  <c r="G73" i="13"/>
  <c r="I73" i="13"/>
  <c r="I57" i="13"/>
  <c r="G57" i="13"/>
  <c r="I41" i="13"/>
  <c r="G41" i="13"/>
  <c r="I60" i="13"/>
  <c r="G60" i="13"/>
  <c r="G108" i="13"/>
  <c r="I108" i="13"/>
  <c r="I13" i="13"/>
  <c r="G13" i="13"/>
  <c r="I43" i="13"/>
  <c r="G43" i="13"/>
  <c r="I69" i="13"/>
  <c r="G69" i="13"/>
  <c r="I82" i="13"/>
  <c r="G82" i="13"/>
  <c r="G116" i="13"/>
  <c r="I116" i="13"/>
  <c r="I51" i="13"/>
  <c r="G51" i="13"/>
  <c r="G59" i="13"/>
  <c r="I59" i="13"/>
  <c r="I52" i="13"/>
  <c r="G52" i="13"/>
  <c r="G91" i="13"/>
  <c r="I91" i="13"/>
  <c r="I90" i="13"/>
  <c r="G90" i="13"/>
  <c r="I34" i="13"/>
  <c r="G34" i="13"/>
  <c r="I9" i="13"/>
  <c r="G9" i="13"/>
  <c r="G97" i="13"/>
  <c r="I97" i="13"/>
  <c r="G107" i="13"/>
  <c r="I107" i="13"/>
  <c r="G103" i="13"/>
  <c r="I103" i="13"/>
  <c r="G39" i="13"/>
  <c r="I39" i="13"/>
  <c r="G16" i="13"/>
  <c r="I16" i="13"/>
  <c r="I26" i="13"/>
  <c r="G26" i="13"/>
  <c r="G96" i="13"/>
  <c r="I96" i="13"/>
  <c r="G84" i="13"/>
  <c r="I84" i="13"/>
  <c r="G95" i="13"/>
  <c r="I95" i="13"/>
  <c r="I48" i="13"/>
  <c r="G48" i="13"/>
  <c r="G54" i="13"/>
  <c r="I54" i="13"/>
  <c r="I47" i="13"/>
  <c r="G47" i="13"/>
  <c r="I77" i="13"/>
  <c r="G77" i="13"/>
  <c r="I67" i="13"/>
  <c r="G67" i="13"/>
  <c r="I11" i="13"/>
  <c r="G11" i="13"/>
  <c r="G30" i="13"/>
  <c r="I30" i="13"/>
  <c r="I38" i="13"/>
  <c r="G38" i="13"/>
  <c r="G81" i="13"/>
  <c r="I81" i="13"/>
  <c r="I18" i="13"/>
  <c r="G18" i="13"/>
  <c r="G49" i="13"/>
  <c r="I49" i="13"/>
  <c r="I8" i="13"/>
  <c r="G8" i="13"/>
  <c r="I68" i="13"/>
  <c r="G68" i="13"/>
  <c r="AD3" i="9"/>
  <c r="AD6" i="10"/>
  <c r="AD5" i="10"/>
  <c r="AD4" i="10"/>
  <c r="AD3" i="10"/>
  <c r="Z50" i="9"/>
  <c r="Z51" i="9" s="1"/>
  <c r="Z52" i="9" s="1"/>
  <c r="Z53" i="9" s="1"/>
  <c r="Z54" i="9" s="1"/>
  <c r="Z55" i="9" s="1"/>
  <c r="Z56" i="9" s="1"/>
  <c r="Z57" i="9" s="1"/>
  <c r="Z58" i="9" s="1"/>
  <c r="Z59" i="9" s="1"/>
  <c r="Z60" i="9" s="1"/>
  <c r="Z61" i="9"/>
  <c r="Z62" i="9" s="1"/>
  <c r="AA61" i="9"/>
  <c r="AA62" i="9" s="1"/>
  <c r="AA50" i="9"/>
  <c r="AA51" i="9" s="1"/>
  <c r="AA52" i="9" s="1"/>
  <c r="AA53" i="9" s="1"/>
  <c r="AA54" i="9" s="1"/>
  <c r="AA55" i="9" s="1"/>
  <c r="AA56" i="9" s="1"/>
  <c r="AA57" i="9" s="1"/>
  <c r="AA58" i="9" s="1"/>
  <c r="AA59" i="9" s="1"/>
  <c r="AA60" i="9" s="1"/>
  <c r="Z61" i="10"/>
  <c r="Z62" i="10" s="1"/>
  <c r="Z50" i="10"/>
  <c r="Z51" i="10" s="1"/>
  <c r="Z52" i="10" s="1"/>
  <c r="Z53" i="10" s="1"/>
  <c r="Z54" i="10" s="1"/>
  <c r="Z55" i="10" s="1"/>
  <c r="Z56" i="10" s="1"/>
  <c r="Z57" i="10" s="1"/>
  <c r="Z58" i="10" s="1"/>
  <c r="Z59" i="10" s="1"/>
  <c r="Z60" i="10" s="1"/>
  <c r="Y50" i="10"/>
  <c r="Y51" i="10" s="1"/>
  <c r="Y52" i="10" s="1"/>
  <c r="Y53" i="10" s="1"/>
  <c r="Y54" i="10" s="1"/>
  <c r="Y55" i="10" s="1"/>
  <c r="Y56" i="10" s="1"/>
  <c r="Y57" i="10" s="1"/>
  <c r="Y58" i="10" s="1"/>
  <c r="Y59" i="10" s="1"/>
  <c r="Y60" i="10" s="1"/>
  <c r="Y61" i="10"/>
  <c r="Y62" i="10" s="1"/>
  <c r="AC7" i="10"/>
  <c r="AC8" i="10" s="1"/>
  <c r="AC9" i="10" s="1"/>
  <c r="AC10" i="10" s="1"/>
  <c r="AC11" i="10" s="1"/>
  <c r="AC12" i="10" s="1"/>
  <c r="AC13" i="10" s="1"/>
  <c r="AC14" i="10" s="1"/>
  <c r="AC15" i="10" s="1"/>
  <c r="AC16" i="10" s="1"/>
  <c r="AC17" i="10" s="1"/>
  <c r="AC18" i="10" s="1"/>
  <c r="AC19" i="10" s="1"/>
  <c r="AC20" i="10" s="1"/>
  <c r="AC21" i="10" s="1"/>
  <c r="AC22" i="10" s="1"/>
  <c r="AC23" i="10" s="1"/>
  <c r="AC24" i="10" s="1"/>
  <c r="AC25" i="10" s="1"/>
  <c r="AC26" i="10" s="1"/>
  <c r="AC27" i="10" s="1"/>
  <c r="AC28" i="10" s="1"/>
  <c r="AC29" i="10" s="1"/>
  <c r="AC30" i="10" s="1"/>
  <c r="AC31" i="10" s="1"/>
  <c r="AC32" i="10" s="1"/>
  <c r="AC33" i="10" s="1"/>
  <c r="AC34" i="10" s="1"/>
  <c r="AC35" i="10" s="1"/>
  <c r="AC36" i="10" s="1"/>
  <c r="AC37" i="10" s="1"/>
  <c r="AC38" i="10" s="1"/>
  <c r="AC39" i="10" s="1"/>
  <c r="AC40" i="10" s="1"/>
  <c r="AC41" i="10" s="1"/>
  <c r="AC42" i="10" s="1"/>
  <c r="AC43" i="10" s="1"/>
  <c r="AC44" i="10" s="1"/>
  <c r="AC45" i="10" s="1"/>
  <c r="AC46" i="10" s="1"/>
  <c r="AC47" i="10" s="1"/>
  <c r="AC48" i="10" s="1"/>
  <c r="AC49" i="10" s="1"/>
  <c r="X50" i="9"/>
  <c r="X51" i="9" s="1"/>
  <c r="X52" i="9" s="1"/>
  <c r="X53" i="9" s="1"/>
  <c r="X54" i="9" s="1"/>
  <c r="X55" i="9" s="1"/>
  <c r="X56" i="9" s="1"/>
  <c r="X57" i="9" s="1"/>
  <c r="X58" i="9" s="1"/>
  <c r="X59" i="9" s="1"/>
  <c r="X60" i="9" s="1"/>
  <c r="X61" i="9"/>
  <c r="X62" i="9" s="1"/>
  <c r="AB61" i="10"/>
  <c r="AB62" i="10" s="1"/>
  <c r="AB50" i="10"/>
  <c r="AB51" i="10" s="1"/>
  <c r="AB52" i="10" s="1"/>
  <c r="AB53" i="10" s="1"/>
  <c r="AB54" i="10" s="1"/>
  <c r="AB55" i="10" s="1"/>
  <c r="AB56" i="10" s="1"/>
  <c r="AB57" i="10" s="1"/>
  <c r="AB58" i="10" s="1"/>
  <c r="AB59" i="10" s="1"/>
  <c r="AB60" i="10" s="1"/>
  <c r="Y4" i="9"/>
  <c r="Y5" i="9" s="1"/>
  <c r="Y6" i="9" s="1"/>
  <c r="Y7" i="9" s="1"/>
  <c r="Y8" i="9" s="1"/>
  <c r="Y9" i="9" s="1"/>
  <c r="Y10" i="9" s="1"/>
  <c r="Y11" i="9" s="1"/>
  <c r="Y12" i="9" s="1"/>
  <c r="Y13" i="9" s="1"/>
  <c r="Y14" i="9" s="1"/>
  <c r="Y15" i="9" s="1"/>
  <c r="Y16" i="9" s="1"/>
  <c r="Y17" i="9" s="1"/>
  <c r="Y18" i="9" s="1"/>
  <c r="Y19" i="9" s="1"/>
  <c r="Y20" i="9" s="1"/>
  <c r="Y21" i="9" s="1"/>
  <c r="Y22" i="9" s="1"/>
  <c r="Y23" i="9" s="1"/>
  <c r="Y24" i="9" s="1"/>
  <c r="Y25" i="9" s="1"/>
  <c r="Y26" i="9" s="1"/>
  <c r="Y27" i="9" s="1"/>
  <c r="Y28" i="9" s="1"/>
  <c r="Y29" i="9" s="1"/>
  <c r="Y30" i="9" s="1"/>
  <c r="Y31" i="9" s="1"/>
  <c r="Y32" i="9" s="1"/>
  <c r="Y33" i="9" s="1"/>
  <c r="Y34" i="9" s="1"/>
  <c r="Y35" i="9" s="1"/>
  <c r="Y36" i="9" s="1"/>
  <c r="Y37" i="9" s="1"/>
  <c r="Y38" i="9" s="1"/>
  <c r="Y39" i="9" s="1"/>
  <c r="Y40" i="9" s="1"/>
  <c r="Y41" i="9" s="1"/>
  <c r="Y42" i="9" s="1"/>
  <c r="Y43" i="9" s="1"/>
  <c r="Y44" i="9" s="1"/>
  <c r="Y45" i="9" s="1"/>
  <c r="Y46" i="9" s="1"/>
  <c r="Y47" i="9" s="1"/>
  <c r="Y48" i="9" s="1"/>
  <c r="Y49" i="9" s="1"/>
  <c r="AC4" i="9"/>
  <c r="AC5" i="9" s="1"/>
  <c r="AC6" i="9" s="1"/>
  <c r="AC7" i="9" s="1"/>
  <c r="AC8" i="9" s="1"/>
  <c r="AC9" i="9" s="1"/>
  <c r="AC10" i="9" s="1"/>
  <c r="AC11" i="9" s="1"/>
  <c r="AC12" i="9" s="1"/>
  <c r="AC13" i="9" s="1"/>
  <c r="AC14" i="9" s="1"/>
  <c r="AC15" i="9" s="1"/>
  <c r="AC16" i="9" s="1"/>
  <c r="AC17" i="9" s="1"/>
  <c r="AC18" i="9" s="1"/>
  <c r="AC19" i="9" s="1"/>
  <c r="AC20" i="9" s="1"/>
  <c r="AC21" i="9" s="1"/>
  <c r="AC22" i="9" s="1"/>
  <c r="AC23" i="9" s="1"/>
  <c r="AC24" i="9" s="1"/>
  <c r="AC25" i="9" s="1"/>
  <c r="AC26" i="9" s="1"/>
  <c r="AC27" i="9" s="1"/>
  <c r="AC28" i="9" s="1"/>
  <c r="AC29" i="9" s="1"/>
  <c r="AC30" i="9" s="1"/>
  <c r="AC31" i="9" s="1"/>
  <c r="AC32" i="9" s="1"/>
  <c r="AC33" i="9" s="1"/>
  <c r="AC34" i="9" s="1"/>
  <c r="AC35" i="9" s="1"/>
  <c r="AC36" i="9" s="1"/>
  <c r="AC37" i="9" s="1"/>
  <c r="AC38" i="9" s="1"/>
  <c r="AC39" i="9" s="1"/>
  <c r="AC40" i="9" s="1"/>
  <c r="AC41" i="9" s="1"/>
  <c r="AC42" i="9" s="1"/>
  <c r="AC43" i="9" s="1"/>
  <c r="AC44" i="9" s="1"/>
  <c r="AC45" i="9" s="1"/>
  <c r="AC46" i="9" s="1"/>
  <c r="AC47" i="9" s="1"/>
  <c r="AC48" i="9" s="1"/>
  <c r="AC49" i="9" s="1"/>
  <c r="A3" i="14"/>
  <c r="A4" i="13"/>
  <c r="AA4" i="10"/>
  <c r="AA5" i="10" s="1"/>
  <c r="AA6" i="10" s="1"/>
  <c r="AA7" i="10" s="1"/>
  <c r="AA8" i="10" s="1"/>
  <c r="AA9" i="10" s="1"/>
  <c r="AA10" i="10" s="1"/>
  <c r="AA11" i="10" s="1"/>
  <c r="AA12" i="10" s="1"/>
  <c r="AA13" i="10" s="1"/>
  <c r="AA14" i="10" s="1"/>
  <c r="AA15" i="10" s="1"/>
  <c r="AA16" i="10" s="1"/>
  <c r="AA17" i="10" s="1"/>
  <c r="AA18" i="10" s="1"/>
  <c r="AA19" i="10" s="1"/>
  <c r="AA20" i="10" s="1"/>
  <c r="AA21" i="10" s="1"/>
  <c r="AA22" i="10" s="1"/>
  <c r="AA23" i="10" s="1"/>
  <c r="AA24" i="10" s="1"/>
  <c r="AA25" i="10" s="1"/>
  <c r="AA26" i="10" s="1"/>
  <c r="AA27" i="10" s="1"/>
  <c r="AA28" i="10" s="1"/>
  <c r="AA29" i="10" s="1"/>
  <c r="AA30" i="10" s="1"/>
  <c r="AA31" i="10" s="1"/>
  <c r="AA32" i="10" s="1"/>
  <c r="AA33" i="10" s="1"/>
  <c r="AA34" i="10" s="1"/>
  <c r="AA35" i="10" s="1"/>
  <c r="AA36" i="10" s="1"/>
  <c r="AA37" i="10" s="1"/>
  <c r="AA38" i="10" s="1"/>
  <c r="AA39" i="10" s="1"/>
  <c r="AA40" i="10" s="1"/>
  <c r="AA41" i="10" s="1"/>
  <c r="AA42" i="10" s="1"/>
  <c r="AA43" i="10" s="1"/>
  <c r="AA44" i="10" s="1"/>
  <c r="AA45" i="10" s="1"/>
  <c r="AA46" i="10" s="1"/>
  <c r="AA47" i="10" s="1"/>
  <c r="AA48" i="10" s="1"/>
  <c r="AA49" i="10" s="1"/>
  <c r="X5" i="10"/>
  <c r="X6" i="10" s="1"/>
  <c r="X7" i="10" s="1"/>
  <c r="X8" i="10" s="1"/>
  <c r="X9" i="10" s="1"/>
  <c r="X10" i="10" s="1"/>
  <c r="X11" i="10" s="1"/>
  <c r="X12" i="10" s="1"/>
  <c r="X13" i="10" s="1"/>
  <c r="X14" i="10" s="1"/>
  <c r="X15" i="10" s="1"/>
  <c r="X16" i="10" s="1"/>
  <c r="X17" i="10" s="1"/>
  <c r="X18" i="10" s="1"/>
  <c r="X19" i="10" s="1"/>
  <c r="X20" i="10" s="1"/>
  <c r="X21" i="10" s="1"/>
  <c r="X22" i="10" s="1"/>
  <c r="X23" i="10" s="1"/>
  <c r="X24" i="10" s="1"/>
  <c r="X25" i="10" s="1"/>
  <c r="X26" i="10" s="1"/>
  <c r="X27" i="10" s="1"/>
  <c r="X28" i="10" s="1"/>
  <c r="X29" i="10" s="1"/>
  <c r="X30" i="10" s="1"/>
  <c r="X31" i="10" s="1"/>
  <c r="X32" i="10" s="1"/>
  <c r="X33" i="10" s="1"/>
  <c r="X34" i="10" s="1"/>
  <c r="X35" i="10" s="1"/>
  <c r="X36" i="10" s="1"/>
  <c r="X37" i="10" s="1"/>
  <c r="X38" i="10" s="1"/>
  <c r="X39" i="10" s="1"/>
  <c r="X40" i="10" s="1"/>
  <c r="X41" i="10" s="1"/>
  <c r="X42" i="10" s="1"/>
  <c r="X43" i="10" s="1"/>
  <c r="X44" i="10" s="1"/>
  <c r="X45" i="10" s="1"/>
  <c r="X46" i="10" s="1"/>
  <c r="X47" i="10" s="1"/>
  <c r="X48" i="10" s="1"/>
  <c r="X49" i="10" s="1"/>
  <c r="AB4" i="9"/>
  <c r="AB5" i="9" s="1"/>
  <c r="AB6" i="9" s="1"/>
  <c r="AB7" i="9" s="1"/>
  <c r="AB8" i="9" s="1"/>
  <c r="AB9" i="9" s="1"/>
  <c r="AB10" i="9" s="1"/>
  <c r="AB11" i="9" s="1"/>
  <c r="AB12" i="9" s="1"/>
  <c r="AB13" i="9" s="1"/>
  <c r="AB14" i="9" s="1"/>
  <c r="AB15" i="9" s="1"/>
  <c r="AB16" i="9" s="1"/>
  <c r="AB17" i="9" s="1"/>
  <c r="AB18" i="9" s="1"/>
  <c r="AB19" i="9" s="1"/>
  <c r="AB20" i="9" s="1"/>
  <c r="AB21" i="9" s="1"/>
  <c r="AB22" i="9" s="1"/>
  <c r="AB23" i="9" s="1"/>
  <c r="AB24" i="9" s="1"/>
  <c r="AB25" i="9" s="1"/>
  <c r="AB26" i="9" s="1"/>
  <c r="AB27" i="9" s="1"/>
  <c r="AB28" i="9" s="1"/>
  <c r="AB29" i="9" s="1"/>
  <c r="AB30" i="9" s="1"/>
  <c r="AB31" i="9" s="1"/>
  <c r="AB32" i="9" s="1"/>
  <c r="AB33" i="9" s="1"/>
  <c r="AB34" i="9" s="1"/>
  <c r="AB35" i="9" s="1"/>
  <c r="AB36" i="9" s="1"/>
  <c r="AB37" i="9" s="1"/>
  <c r="AB38" i="9" s="1"/>
  <c r="AB39" i="9" s="1"/>
  <c r="AB40" i="9" s="1"/>
  <c r="AB41" i="9" s="1"/>
  <c r="AB42" i="9" s="1"/>
  <c r="AB43" i="9" s="1"/>
  <c r="AB44" i="9" s="1"/>
  <c r="AB45" i="9" s="1"/>
  <c r="AB46" i="9" s="1"/>
  <c r="AB47" i="9" s="1"/>
  <c r="AB48" i="9" s="1"/>
  <c r="AB49" i="9" s="1"/>
  <c r="Y63" i="10" l="1"/>
  <c r="X63" i="9"/>
  <c r="AA63" i="9"/>
  <c r="Z63" i="9"/>
  <c r="Z63" i="10"/>
  <c r="AB50" i="9"/>
  <c r="AB51" i="9" s="1"/>
  <c r="AB52" i="9" s="1"/>
  <c r="AB53" i="9" s="1"/>
  <c r="AB54" i="9" s="1"/>
  <c r="AB55" i="9" s="1"/>
  <c r="AB56" i="9" s="1"/>
  <c r="AB57" i="9" s="1"/>
  <c r="AB58" i="9" s="1"/>
  <c r="AB59" i="9" s="1"/>
  <c r="AB60" i="9" s="1"/>
  <c r="AB61" i="9"/>
  <c r="AB62" i="9" s="1"/>
  <c r="AC50" i="9"/>
  <c r="AC51" i="9" s="1"/>
  <c r="AC52" i="9" s="1"/>
  <c r="AC53" i="9" s="1"/>
  <c r="AC54" i="9" s="1"/>
  <c r="AC55" i="9" s="1"/>
  <c r="AC56" i="9" s="1"/>
  <c r="AC57" i="9" s="1"/>
  <c r="AC58" i="9" s="1"/>
  <c r="AC59" i="9" s="1"/>
  <c r="AC60" i="9" s="1"/>
  <c r="AC61" i="9"/>
  <c r="AC62" i="9" s="1"/>
  <c r="AB63" i="10"/>
  <c r="AC50" i="10"/>
  <c r="AC61" i="10"/>
  <c r="AC62" i="10" s="1"/>
  <c r="A5" i="13"/>
  <c r="A4" i="14"/>
  <c r="X50" i="10"/>
  <c r="X51" i="10" s="1"/>
  <c r="X52" i="10" s="1"/>
  <c r="X53" i="10" s="1"/>
  <c r="X54" i="10" s="1"/>
  <c r="X55" i="10" s="1"/>
  <c r="X56" i="10" s="1"/>
  <c r="X57" i="10" s="1"/>
  <c r="X58" i="10" s="1"/>
  <c r="X59" i="10" s="1"/>
  <c r="X60" i="10" s="1"/>
  <c r="X61" i="10"/>
  <c r="X62" i="10" s="1"/>
  <c r="AA61" i="10"/>
  <c r="AA62" i="10" s="1"/>
  <c r="AA50" i="10"/>
  <c r="Y50" i="9"/>
  <c r="Y61" i="9"/>
  <c r="Y62" i="9" s="1"/>
  <c r="AA51" i="10" l="1"/>
  <c r="AA52" i="10" s="1"/>
  <c r="AA53" i="10" s="1"/>
  <c r="AA54" i="10" s="1"/>
  <c r="AA55" i="10" s="1"/>
  <c r="AA56" i="10" s="1"/>
  <c r="AA57" i="10" s="1"/>
  <c r="AA58" i="10" s="1"/>
  <c r="AA59" i="10" s="1"/>
  <c r="AA60" i="10" s="1"/>
  <c r="X63" i="10"/>
  <c r="A6" i="13"/>
  <c r="AC63" i="9"/>
  <c r="Y51" i="9"/>
  <c r="Y52" i="9" s="1"/>
  <c r="Y53" i="9" s="1"/>
  <c r="Y54" i="9" s="1"/>
  <c r="Y55" i="9" s="1"/>
  <c r="Y56" i="9" s="1"/>
  <c r="Y57" i="9" s="1"/>
  <c r="Y58" i="9" s="1"/>
  <c r="Y59" i="9" s="1"/>
  <c r="Y60" i="9" s="1"/>
  <c r="Y63" i="9" s="1"/>
  <c r="A5" i="14"/>
  <c r="AC51" i="10"/>
  <c r="AC52" i="10" s="1"/>
  <c r="AC53" i="10" s="1"/>
  <c r="AC54" i="10" s="1"/>
  <c r="AC55" i="10" s="1"/>
  <c r="AC56" i="10" s="1"/>
  <c r="AC57" i="10" s="1"/>
  <c r="AC58" i="10" s="1"/>
  <c r="AC59" i="10" s="1"/>
  <c r="AC60" i="10" s="1"/>
  <c r="AB63" i="9"/>
  <c r="M67" i="9" l="1"/>
  <c r="AC63" i="10"/>
  <c r="A7" i="13"/>
  <c r="A6" i="14"/>
  <c r="AA63" i="10"/>
  <c r="M72" i="9" l="1"/>
  <c r="M71" i="9"/>
  <c r="M67" i="10"/>
  <c r="M71" i="10" s="1"/>
  <c r="A7" i="14"/>
  <c r="A8" i="13"/>
  <c r="M72" i="10" l="1"/>
  <c r="A8" i="14"/>
  <c r="A9" i="13"/>
  <c r="A10" i="13" l="1"/>
  <c r="A9" i="14"/>
  <c r="A10" i="14" l="1"/>
  <c r="A11" i="13"/>
  <c r="A12" i="13" l="1"/>
  <c r="A13" i="13" s="1"/>
  <c r="A14" i="13" s="1"/>
  <c r="A15" i="13" s="1"/>
  <c r="A16" i="13" s="1"/>
  <c r="A17" i="13" s="1"/>
  <c r="A18" i="13" s="1"/>
  <c r="A19" i="13" s="1"/>
  <c r="A20" i="13" s="1"/>
  <c r="A21" i="13" s="1"/>
  <c r="A22" i="13" s="1"/>
  <c r="A23" i="13" s="1"/>
  <c r="A24" i="13" s="1"/>
  <c r="A25" i="13" s="1"/>
  <c r="A26" i="13" s="1"/>
  <c r="A27" i="13" s="1"/>
  <c r="A28" i="13" s="1"/>
  <c r="A29" i="13" s="1"/>
  <c r="A30" i="13" s="1"/>
  <c r="A31" i="13" s="1"/>
  <c r="A32" i="13" s="1"/>
  <c r="A33" i="13" s="1"/>
  <c r="A34" i="13" s="1"/>
  <c r="A35" i="13" s="1"/>
  <c r="A36" i="13" s="1"/>
  <c r="A37" i="13" s="1"/>
  <c r="A38" i="13" s="1"/>
  <c r="A39" i="13" s="1"/>
  <c r="A40" i="13" s="1"/>
  <c r="A41" i="13" s="1"/>
  <c r="A42" i="13" s="1"/>
  <c r="A43" i="13" s="1"/>
  <c r="A44" i="13" s="1"/>
  <c r="A45" i="13" s="1"/>
  <c r="A46" i="13" s="1"/>
  <c r="A47" i="13" s="1"/>
  <c r="A48" i="13" s="1"/>
  <c r="A49" i="13" s="1"/>
  <c r="A50" i="13" s="1"/>
  <c r="A51" i="13" s="1"/>
  <c r="A52" i="13" s="1"/>
  <c r="A53" i="13" s="1"/>
  <c r="A54" i="13" s="1"/>
  <c r="A55" i="13" s="1"/>
  <c r="A56" i="13" s="1"/>
  <c r="A57" i="13" s="1"/>
  <c r="A58" i="13" s="1"/>
  <c r="A59" i="13" s="1"/>
  <c r="A60" i="13" s="1"/>
  <c r="A61" i="13" s="1"/>
  <c r="A62" i="13" s="1"/>
  <c r="A63" i="13" s="1"/>
  <c r="A64" i="13" s="1"/>
  <c r="A65" i="13" s="1"/>
  <c r="A66" i="13" s="1"/>
  <c r="A67" i="13" s="1"/>
  <c r="A68" i="13" s="1"/>
  <c r="A69" i="13" s="1"/>
  <c r="A70" i="13" s="1"/>
  <c r="A71" i="13" s="1"/>
  <c r="A72" i="13" s="1"/>
  <c r="A73" i="13" s="1"/>
  <c r="A74" i="13" s="1"/>
  <c r="A75" i="13" s="1"/>
  <c r="A76" i="13" s="1"/>
  <c r="A77" i="13" s="1"/>
  <c r="A78" i="13" s="1"/>
  <c r="A79" i="13" s="1"/>
  <c r="A80" i="13" s="1"/>
  <c r="A81" i="13" s="1"/>
  <c r="A82" i="13" s="1"/>
  <c r="A83" i="13" s="1"/>
  <c r="A84" i="13" s="1"/>
  <c r="A85" i="13" s="1"/>
  <c r="A86" i="13" s="1"/>
  <c r="A87" i="13" s="1"/>
  <c r="A88" i="13" s="1"/>
  <c r="A89" i="13" s="1"/>
  <c r="A90" i="13" s="1"/>
  <c r="A91" i="13" s="1"/>
  <c r="A92" i="13" s="1"/>
  <c r="A93" i="13" s="1"/>
  <c r="A94" i="13" s="1"/>
  <c r="A95" i="13" s="1"/>
  <c r="A96" i="13" s="1"/>
  <c r="A97" i="13" s="1"/>
  <c r="A98" i="13" s="1"/>
  <c r="A99" i="13" s="1"/>
  <c r="A100" i="13" s="1"/>
  <c r="A101" i="13" s="1"/>
  <c r="A102" i="13" s="1"/>
  <c r="A103" i="13" s="1"/>
  <c r="A104" i="13" s="1"/>
  <c r="A105" i="13" s="1"/>
  <c r="A106" i="13" s="1"/>
  <c r="A107" i="13" s="1"/>
  <c r="A108" i="13" s="1"/>
  <c r="A109" i="13" s="1"/>
  <c r="A110" i="13" s="1"/>
  <c r="A111" i="13" s="1"/>
  <c r="A112" i="13" s="1"/>
  <c r="A113" i="13" s="1"/>
  <c r="A114" i="13" s="1"/>
  <c r="A115" i="13" s="1"/>
  <c r="A116" i="13" s="1"/>
  <c r="A117" i="13" s="1"/>
  <c r="A118" i="13" s="1"/>
  <c r="A119" i="13" s="1"/>
  <c r="A120" i="13" s="1"/>
  <c r="A121" i="13" s="1"/>
  <c r="U2" i="11" s="1"/>
  <c r="A11" i="14"/>
  <c r="A12" i="14" s="1"/>
  <c r="A13" i="14" s="1"/>
  <c r="A14" i="14" s="1"/>
  <c r="A15" i="14" s="1"/>
  <c r="A16" i="14" s="1"/>
  <c r="A17" i="14" s="1"/>
  <c r="A18" i="14" s="1"/>
  <c r="A19" i="14" s="1"/>
  <c r="A20" i="14" s="1"/>
  <c r="A21" i="14" s="1"/>
  <c r="A22" i="14" s="1"/>
  <c r="A23" i="14" s="1"/>
  <c r="A24" i="14" s="1"/>
  <c r="A25" i="14" s="1"/>
  <c r="A26" i="14" s="1"/>
  <c r="A27" i="14" s="1"/>
  <c r="A28" i="14" s="1"/>
  <c r="A29" i="14" s="1"/>
  <c r="A30" i="14" s="1"/>
  <c r="A31" i="14" s="1"/>
  <c r="A32" i="14" s="1"/>
  <c r="A33" i="14" s="1"/>
  <c r="A34" i="14" s="1"/>
  <c r="A35" i="14" s="1"/>
  <c r="A36" i="14" s="1"/>
  <c r="A37" i="14" s="1"/>
  <c r="A38" i="14" s="1"/>
  <c r="A39" i="14" s="1"/>
  <c r="A40" i="14" s="1"/>
  <c r="A41" i="14" s="1"/>
  <c r="A42" i="14" s="1"/>
  <c r="A43" i="14" s="1"/>
  <c r="A44" i="14" s="1"/>
  <c r="A45" i="14" s="1"/>
  <c r="A46" i="14" s="1"/>
  <c r="A47" i="14" s="1"/>
  <c r="A48" i="14" s="1"/>
  <c r="A49" i="14" s="1"/>
  <c r="A50" i="14" s="1"/>
  <c r="A51" i="14" s="1"/>
  <c r="A52" i="14" s="1"/>
  <c r="A53" i="14" s="1"/>
  <c r="A54" i="14" s="1"/>
  <c r="A55" i="14" s="1"/>
  <c r="A56" i="14" s="1"/>
  <c r="A57" i="14" s="1"/>
  <c r="A58" i="14" s="1"/>
  <c r="A59" i="14" s="1"/>
  <c r="A60" i="14" s="1"/>
  <c r="A61" i="14" s="1"/>
  <c r="A62" i="14" s="1"/>
  <c r="A63" i="14" s="1"/>
  <c r="A64" i="14" s="1"/>
  <c r="A65" i="14" s="1"/>
  <c r="A66" i="14" s="1"/>
  <c r="A67" i="14" s="1"/>
  <c r="A68" i="14" s="1"/>
  <c r="A69" i="14" s="1"/>
  <c r="A70" i="14" s="1"/>
  <c r="A71" i="14" s="1"/>
  <c r="A72" i="14" s="1"/>
  <c r="A73" i="14" s="1"/>
  <c r="A74" i="14" s="1"/>
  <c r="A75" i="14" s="1"/>
  <c r="A76" i="14" s="1"/>
  <c r="A77" i="14" s="1"/>
  <c r="A78" i="14" s="1"/>
  <c r="A79" i="14" s="1"/>
  <c r="A80" i="14" s="1"/>
  <c r="A81" i="14" s="1"/>
  <c r="A82" i="14" s="1"/>
  <c r="A83" i="14" s="1"/>
  <c r="A84" i="14" s="1"/>
  <c r="A85" i="14" s="1"/>
  <c r="A86" i="14" s="1"/>
  <c r="A87" i="14" s="1"/>
  <c r="A88" i="14" s="1"/>
  <c r="A89" i="14" s="1"/>
  <c r="A90" i="14" s="1"/>
  <c r="A91" i="14" s="1"/>
  <c r="A92" i="14" s="1"/>
  <c r="A93" i="14" s="1"/>
  <c r="A94" i="14" s="1"/>
  <c r="A95" i="14" s="1"/>
  <c r="A96" i="14" s="1"/>
  <c r="A97" i="14" s="1"/>
  <c r="A98" i="14" s="1"/>
  <c r="A99" i="14" s="1"/>
  <c r="A100" i="14" s="1"/>
  <c r="A101" i="14" s="1"/>
  <c r="A102" i="14" s="1"/>
  <c r="A103" i="14" s="1"/>
  <c r="A104" i="14" s="1"/>
  <c r="A105" i="14" s="1"/>
  <c r="A106" i="14" s="1"/>
  <c r="A107" i="14" s="1"/>
  <c r="A108" i="14" s="1"/>
  <c r="A109" i="14" s="1"/>
  <c r="A110" i="14" s="1"/>
  <c r="A111" i="14" s="1"/>
  <c r="A112" i="14" s="1"/>
  <c r="A113" i="14" s="1"/>
  <c r="A114" i="14" s="1"/>
  <c r="A115" i="14" s="1"/>
  <c r="A116" i="14" s="1"/>
  <c r="A117" i="14" s="1"/>
  <c r="A118" i="14" s="1"/>
  <c r="A119" i="14" s="1"/>
  <c r="A120" i="14" s="1"/>
  <c r="A121" i="14" s="1"/>
  <c r="M2" i="12" l="1"/>
  <c r="J2" i="12"/>
  <c r="N2" i="12"/>
  <c r="L2" i="12"/>
  <c r="F2" i="12"/>
  <c r="K2" i="12"/>
  <c r="O2" i="12"/>
  <c r="I2" i="12"/>
  <c r="C2" i="12"/>
  <c r="P2" i="12"/>
  <c r="D2" i="12"/>
  <c r="B2" i="12"/>
  <c r="A3" i="12" s="1"/>
  <c r="AJ2" i="11"/>
  <c r="J2" i="11"/>
  <c r="Q2" i="11"/>
  <c r="B2" i="11"/>
  <c r="A3" i="11" s="1"/>
  <c r="O2" i="11"/>
  <c r="AA2" i="11"/>
  <c r="AC2" i="11"/>
  <c r="W2" i="11"/>
  <c r="D2" i="11"/>
  <c r="AG2" i="11"/>
  <c r="Z2" i="11"/>
  <c r="K2" i="11"/>
  <c r="AE2" i="11"/>
  <c r="R2" i="11"/>
  <c r="P2" i="11"/>
  <c r="H2" i="11"/>
  <c r="AH2" i="11"/>
  <c r="AD2" i="11"/>
  <c r="G2" i="11"/>
  <c r="AB2" i="11"/>
  <c r="E2" i="11"/>
  <c r="L2" i="11"/>
  <c r="N2" i="11"/>
  <c r="T2" i="11"/>
  <c r="V2" i="11"/>
  <c r="AK2" i="11"/>
  <c r="X2" i="11"/>
  <c r="C2" i="11"/>
  <c r="AF2" i="11"/>
  <c r="AI2" i="11"/>
  <c r="Y2" i="11"/>
  <c r="S2" i="11"/>
  <c r="I2" i="11"/>
  <c r="F2" i="11"/>
  <c r="M2" i="11"/>
  <c r="AI3" i="11" l="1"/>
  <c r="AE3" i="11"/>
  <c r="AA3" i="11"/>
  <c r="W3" i="11"/>
  <c r="S3" i="11"/>
  <c r="O3" i="11"/>
  <c r="K3" i="11"/>
  <c r="G3" i="11"/>
  <c r="C3" i="11"/>
  <c r="AH3" i="11"/>
  <c r="AD3" i="11"/>
  <c r="Z3" i="11"/>
  <c r="V3" i="11"/>
  <c r="R3" i="11"/>
  <c r="N3" i="11"/>
  <c r="J3" i="11"/>
  <c r="F3" i="11"/>
  <c r="B3" i="11"/>
  <c r="A4" i="11" s="1"/>
  <c r="AK3" i="11"/>
  <c r="AG3" i="11"/>
  <c r="AC3" i="11"/>
  <c r="Y3" i="11"/>
  <c r="U3" i="11"/>
  <c r="Q3" i="11"/>
  <c r="M3" i="11"/>
  <c r="I3" i="11"/>
  <c r="E3" i="11"/>
  <c r="AF3" i="11"/>
  <c r="P3" i="11"/>
  <c r="AB3" i="11"/>
  <c r="L3" i="11"/>
  <c r="X3" i="11"/>
  <c r="H3" i="11"/>
  <c r="AJ3" i="11"/>
  <c r="T3" i="11"/>
  <c r="D3" i="11"/>
  <c r="M3" i="12"/>
  <c r="I3" i="12"/>
  <c r="B3" i="12"/>
  <c r="A4" i="12" s="1"/>
  <c r="L3" i="12"/>
  <c r="D3" i="12"/>
  <c r="P3" i="12"/>
  <c r="K3" i="12"/>
  <c r="C3" i="12"/>
  <c r="O3" i="12"/>
  <c r="J3" i="12"/>
  <c r="N3" i="12"/>
  <c r="F3" i="12"/>
  <c r="P4" i="12" l="1"/>
  <c r="L4" i="12"/>
  <c r="F4" i="12"/>
  <c r="O4" i="12"/>
  <c r="J4" i="12"/>
  <c r="B4" i="12"/>
  <c r="A5" i="12" s="1"/>
  <c r="N4" i="12"/>
  <c r="I4" i="12"/>
  <c r="M4" i="12"/>
  <c r="D4" i="12"/>
  <c r="K4" i="12"/>
  <c r="C4" i="12"/>
  <c r="AH4" i="11"/>
  <c r="AD4" i="11"/>
  <c r="Z4" i="11"/>
  <c r="V4" i="11"/>
  <c r="R4" i="11"/>
  <c r="N4" i="11"/>
  <c r="J4" i="11"/>
  <c r="F4" i="11"/>
  <c r="B4" i="11"/>
  <c r="A5" i="11" s="1"/>
  <c r="AK4" i="11"/>
  <c r="AG4" i="11"/>
  <c r="AC4" i="11"/>
  <c r="Y4" i="11"/>
  <c r="U4" i="11"/>
  <c r="Q4" i="11"/>
  <c r="M4" i="11"/>
  <c r="I4" i="11"/>
  <c r="E4" i="11"/>
  <c r="AJ4" i="11"/>
  <c r="AF4" i="11"/>
  <c r="AB4" i="11"/>
  <c r="X4" i="11"/>
  <c r="T4" i="11"/>
  <c r="P4" i="11"/>
  <c r="L4" i="11"/>
  <c r="H4" i="11"/>
  <c r="D4" i="11"/>
  <c r="AA4" i="11"/>
  <c r="K4" i="11"/>
  <c r="W4" i="11"/>
  <c r="G4" i="11"/>
  <c r="AI4" i="11"/>
  <c r="S4" i="11"/>
  <c r="C4" i="11"/>
  <c r="AE4" i="11"/>
  <c r="O4" i="11"/>
  <c r="O5" i="12" l="1"/>
  <c r="K5" i="12"/>
  <c r="D5" i="12"/>
  <c r="M5" i="12"/>
  <c r="F5" i="12"/>
  <c r="L5" i="12"/>
  <c r="C5" i="12"/>
  <c r="P5" i="12"/>
  <c r="J5" i="12"/>
  <c r="B5" i="12"/>
  <c r="A6" i="12" s="1"/>
  <c r="I5" i="12"/>
  <c r="N5" i="12"/>
  <c r="AK5" i="11"/>
  <c r="AG5" i="11"/>
  <c r="AC5" i="11"/>
  <c r="Y5" i="11"/>
  <c r="U5" i="11"/>
  <c r="Q5" i="11"/>
  <c r="M5" i="11"/>
  <c r="I5" i="11"/>
  <c r="E5" i="11"/>
  <c r="AJ5" i="11"/>
  <c r="AF5" i="11"/>
  <c r="AB5" i="11"/>
  <c r="X5" i="11"/>
  <c r="T5" i="11"/>
  <c r="P5" i="11"/>
  <c r="L5" i="11"/>
  <c r="H5" i="11"/>
  <c r="D5" i="11"/>
  <c r="AI5" i="11"/>
  <c r="AE5" i="11"/>
  <c r="AA5" i="11"/>
  <c r="W5" i="11"/>
  <c r="S5" i="11"/>
  <c r="O5" i="11"/>
  <c r="K5" i="11"/>
  <c r="G5" i="11"/>
  <c r="C5" i="11"/>
  <c r="V5" i="11"/>
  <c r="F5" i="11"/>
  <c r="AH5" i="11"/>
  <c r="R5" i="11"/>
  <c r="B5" i="11"/>
  <c r="A6" i="11" s="1"/>
  <c r="AD5" i="11"/>
  <c r="N5" i="11"/>
  <c r="Z5" i="11"/>
  <c r="J5" i="11"/>
  <c r="N6" i="12" l="1"/>
  <c r="J6" i="12"/>
  <c r="C6" i="12"/>
  <c r="P6" i="12"/>
  <c r="K6" i="12"/>
  <c r="B6" i="12"/>
  <c r="A7" i="12" s="1"/>
  <c r="O6" i="12"/>
  <c r="I6" i="12"/>
  <c r="M6" i="12"/>
  <c r="F6" i="12"/>
  <c r="L6" i="12"/>
  <c r="D6" i="12"/>
  <c r="AJ6" i="11"/>
  <c r="AF6" i="11"/>
  <c r="AB6" i="11"/>
  <c r="X6" i="11"/>
  <c r="T6" i="11"/>
  <c r="P6" i="11"/>
  <c r="L6" i="11"/>
  <c r="H6" i="11"/>
  <c r="D6" i="11"/>
  <c r="AI6" i="11"/>
  <c r="AE6" i="11"/>
  <c r="AA6" i="11"/>
  <c r="W6" i="11"/>
  <c r="S6" i="11"/>
  <c r="O6" i="11"/>
  <c r="K6" i="11"/>
  <c r="G6" i="11"/>
  <c r="C6" i="11"/>
  <c r="AH6" i="11"/>
  <c r="AD6" i="11"/>
  <c r="Z6" i="11"/>
  <c r="V6" i="11"/>
  <c r="R6" i="11"/>
  <c r="N6" i="11"/>
  <c r="J6" i="11"/>
  <c r="F6" i="11"/>
  <c r="B6" i="11"/>
  <c r="A7" i="11" s="1"/>
  <c r="AG6" i="11"/>
  <c r="Q6" i="11"/>
  <c r="AC6" i="11"/>
  <c r="M6" i="11"/>
  <c r="Y6" i="11"/>
  <c r="I6" i="11"/>
  <c r="AK6" i="11"/>
  <c r="U6" i="11"/>
  <c r="E6" i="11"/>
  <c r="M7" i="12" l="1"/>
  <c r="I7" i="12"/>
  <c r="B7" i="12"/>
  <c r="A8" i="12" s="1"/>
  <c r="N7" i="12"/>
  <c r="F7" i="12"/>
  <c r="L7" i="12"/>
  <c r="D7" i="12"/>
  <c r="P7" i="12"/>
  <c r="K7" i="12"/>
  <c r="C7" i="12"/>
  <c r="O7" i="12"/>
  <c r="J7" i="12"/>
  <c r="AI7" i="11"/>
  <c r="AE7" i="11"/>
  <c r="AA7" i="11"/>
  <c r="W7" i="11"/>
  <c r="S7" i="11"/>
  <c r="O7" i="11"/>
  <c r="K7" i="11"/>
  <c r="G7" i="11"/>
  <c r="C7" i="11"/>
  <c r="AH7" i="11"/>
  <c r="AD7" i="11"/>
  <c r="Z7" i="11"/>
  <c r="V7" i="11"/>
  <c r="R7" i="11"/>
  <c r="N7" i="11"/>
  <c r="J7" i="11"/>
  <c r="F7" i="11"/>
  <c r="B7" i="11"/>
  <c r="A8" i="11" s="1"/>
  <c r="AK7" i="11"/>
  <c r="AG7" i="11"/>
  <c r="AC7" i="11"/>
  <c r="Y7" i="11"/>
  <c r="U7" i="11"/>
  <c r="Q7" i="11"/>
  <c r="M7" i="11"/>
  <c r="I7" i="11"/>
  <c r="E7" i="11"/>
  <c r="AB7" i="11"/>
  <c r="L7" i="11"/>
  <c r="X7" i="11"/>
  <c r="H7" i="11"/>
  <c r="AJ7" i="11"/>
  <c r="T7" i="11"/>
  <c r="D7" i="11"/>
  <c r="AF7" i="11"/>
  <c r="P7" i="11"/>
  <c r="P8" i="12" l="1"/>
  <c r="L8" i="12"/>
  <c r="F8" i="12"/>
  <c r="K8" i="12"/>
  <c r="C8" i="12"/>
  <c r="O8" i="12"/>
  <c r="J8" i="12"/>
  <c r="B8" i="12"/>
  <c r="A9" i="12" s="1"/>
  <c r="N8" i="12"/>
  <c r="I8" i="12"/>
  <c r="M8" i="12"/>
  <c r="D8" i="12"/>
  <c r="AH8" i="11"/>
  <c r="AD8" i="11"/>
  <c r="Z8" i="11"/>
  <c r="V8" i="11"/>
  <c r="R8" i="11"/>
  <c r="N8" i="11"/>
  <c r="J8" i="11"/>
  <c r="F8" i="11"/>
  <c r="B8" i="11"/>
  <c r="A9" i="11" s="1"/>
  <c r="AK8" i="11"/>
  <c r="AG8" i="11"/>
  <c r="AC8" i="11"/>
  <c r="Y8" i="11"/>
  <c r="U8" i="11"/>
  <c r="Q8" i="11"/>
  <c r="M8" i="11"/>
  <c r="I8" i="11"/>
  <c r="E8" i="11"/>
  <c r="AJ8" i="11"/>
  <c r="AF8" i="11"/>
  <c r="AB8" i="11"/>
  <c r="X8" i="11"/>
  <c r="T8" i="11"/>
  <c r="P8" i="11"/>
  <c r="L8" i="11"/>
  <c r="H8" i="11"/>
  <c r="D8" i="11"/>
  <c r="W8" i="11"/>
  <c r="G8" i="11"/>
  <c r="AI8" i="11"/>
  <c r="S8" i="11"/>
  <c r="C8" i="11"/>
  <c r="AE8" i="11"/>
  <c r="O8" i="11"/>
  <c r="AA8" i="11"/>
  <c r="K8" i="11"/>
  <c r="O9" i="12" l="1"/>
  <c r="K9" i="12"/>
  <c r="D9" i="12"/>
  <c r="N9" i="12"/>
  <c r="I9" i="12"/>
  <c r="M9" i="12"/>
  <c r="F9" i="12"/>
  <c r="L9" i="12"/>
  <c r="C9" i="12"/>
  <c r="P9" i="12"/>
  <c r="J9" i="12"/>
  <c r="B9" i="12"/>
  <c r="A10" i="12" s="1"/>
  <c r="AK9" i="11"/>
  <c r="AG9" i="11"/>
  <c r="AC9" i="11"/>
  <c r="Y9" i="11"/>
  <c r="U9" i="11"/>
  <c r="Q9" i="11"/>
  <c r="M9" i="11"/>
  <c r="I9" i="11"/>
  <c r="E9" i="11"/>
  <c r="AJ9" i="11"/>
  <c r="AF9" i="11"/>
  <c r="AB9" i="11"/>
  <c r="X9" i="11"/>
  <c r="T9" i="11"/>
  <c r="P9" i="11"/>
  <c r="L9" i="11"/>
  <c r="H9" i="11"/>
  <c r="D9" i="11"/>
  <c r="AI9" i="11"/>
  <c r="AE9" i="11"/>
  <c r="AA9" i="11"/>
  <c r="W9" i="11"/>
  <c r="S9" i="11"/>
  <c r="O9" i="11"/>
  <c r="K9" i="11"/>
  <c r="G9" i="11"/>
  <c r="C9" i="11"/>
  <c r="AH9" i="11"/>
  <c r="R9" i="11"/>
  <c r="B9" i="11"/>
  <c r="A10" i="11" s="1"/>
  <c r="AD9" i="11"/>
  <c r="N9" i="11"/>
  <c r="Z9" i="11"/>
  <c r="J9" i="11"/>
  <c r="V9" i="11"/>
  <c r="F9" i="11"/>
  <c r="P10" i="12" l="1"/>
  <c r="L10" i="12"/>
  <c r="F10" i="12"/>
  <c r="M10" i="12"/>
  <c r="D10" i="12"/>
  <c r="O10" i="12"/>
  <c r="I10" i="12"/>
  <c r="N10" i="12"/>
  <c r="C10" i="12"/>
  <c r="K10" i="12"/>
  <c r="B10" i="12"/>
  <c r="A11" i="12" s="1"/>
  <c r="J10" i="12"/>
  <c r="AJ10" i="11"/>
  <c r="AF10" i="11"/>
  <c r="AB10" i="11"/>
  <c r="X10" i="11"/>
  <c r="T10" i="11"/>
  <c r="P10" i="11"/>
  <c r="L10" i="11"/>
  <c r="H10" i="11"/>
  <c r="D10" i="11"/>
  <c r="AI10" i="11"/>
  <c r="AE10" i="11"/>
  <c r="AA10" i="11"/>
  <c r="W10" i="11"/>
  <c r="S10" i="11"/>
  <c r="O10" i="11"/>
  <c r="K10" i="11"/>
  <c r="G10" i="11"/>
  <c r="C10" i="11"/>
  <c r="AH10" i="11"/>
  <c r="AD10" i="11"/>
  <c r="Z10" i="11"/>
  <c r="V10" i="11"/>
  <c r="R10" i="11"/>
  <c r="N10" i="11"/>
  <c r="J10" i="11"/>
  <c r="F10" i="11"/>
  <c r="B10" i="11"/>
  <c r="A11" i="11" s="1"/>
  <c r="AC10" i="11"/>
  <c r="M10" i="11"/>
  <c r="Y10" i="11"/>
  <c r="I10" i="11"/>
  <c r="AK10" i="11"/>
  <c r="U10" i="11"/>
  <c r="E10" i="11"/>
  <c r="AG10" i="11"/>
  <c r="Q10" i="11"/>
  <c r="AI11" i="11" l="1"/>
  <c r="AE11" i="11"/>
  <c r="AA11" i="11"/>
  <c r="W11" i="11"/>
  <c r="S11" i="11"/>
  <c r="O11" i="11"/>
  <c r="K11" i="11"/>
  <c r="G11" i="11"/>
  <c r="C11" i="11"/>
  <c r="AH11" i="11"/>
  <c r="AD11" i="11"/>
  <c r="Z11" i="11"/>
  <c r="V11" i="11"/>
  <c r="R11" i="11"/>
  <c r="N11" i="11"/>
  <c r="J11" i="11"/>
  <c r="F11" i="11"/>
  <c r="B11" i="11"/>
  <c r="A12" i="11" s="1"/>
  <c r="AK11" i="11"/>
  <c r="AG11" i="11"/>
  <c r="AC11" i="11"/>
  <c r="Y11" i="11"/>
  <c r="U11" i="11"/>
  <c r="Q11" i="11"/>
  <c r="M11" i="11"/>
  <c r="I11" i="11"/>
  <c r="E11" i="11"/>
  <c r="X11" i="11"/>
  <c r="H11" i="11"/>
  <c r="AJ11" i="11"/>
  <c r="T11" i="11"/>
  <c r="D11" i="11"/>
  <c r="AF11" i="11"/>
  <c r="P11" i="11"/>
  <c r="AB11" i="11"/>
  <c r="L11" i="11"/>
  <c r="O11" i="12"/>
  <c r="K11" i="12"/>
  <c r="D11" i="12"/>
  <c r="P11" i="12"/>
  <c r="J11" i="12"/>
  <c r="B11" i="12"/>
  <c r="A12" i="12" s="1"/>
  <c r="I11" i="12"/>
  <c r="N11" i="12"/>
  <c r="F11" i="12"/>
  <c r="M11" i="12"/>
  <c r="C11" i="12"/>
  <c r="L11" i="12"/>
  <c r="N12" i="12" l="1"/>
  <c r="J12" i="12"/>
  <c r="C12" i="12"/>
  <c r="M12" i="12"/>
  <c r="F12" i="12"/>
  <c r="K12" i="12"/>
  <c r="P12" i="12"/>
  <c r="I12" i="12"/>
  <c r="O12" i="12"/>
  <c r="D12" i="12"/>
  <c r="L12" i="12"/>
  <c r="B12" i="12"/>
  <c r="A13" i="12" s="1"/>
  <c r="AH12" i="11"/>
  <c r="AD12" i="11"/>
  <c r="Z12" i="11"/>
  <c r="V12" i="11"/>
  <c r="R12" i="11"/>
  <c r="N12" i="11"/>
  <c r="J12" i="11"/>
  <c r="F12" i="11"/>
  <c r="B12" i="11"/>
  <c r="A13" i="11" s="1"/>
  <c r="AK12" i="11"/>
  <c r="AG12" i="11"/>
  <c r="AC12" i="11"/>
  <c r="Y12" i="11"/>
  <c r="U12" i="11"/>
  <c r="Q12" i="11"/>
  <c r="M12" i="11"/>
  <c r="I12" i="11"/>
  <c r="E12" i="11"/>
  <c r="AJ12" i="11"/>
  <c r="AF12" i="11"/>
  <c r="AB12" i="11"/>
  <c r="X12" i="11"/>
  <c r="T12" i="11"/>
  <c r="P12" i="11"/>
  <c r="L12" i="11"/>
  <c r="H12" i="11"/>
  <c r="D12" i="11"/>
  <c r="AI12" i="11"/>
  <c r="S12" i="11"/>
  <c r="C12" i="11"/>
  <c r="AE12" i="11"/>
  <c r="O12" i="11"/>
  <c r="AA12" i="11"/>
  <c r="K12" i="11"/>
  <c r="W12" i="11"/>
  <c r="G12" i="11"/>
  <c r="M13" i="12" l="1"/>
  <c r="I13" i="12"/>
  <c r="B13" i="12"/>
  <c r="A14" i="12" s="1"/>
  <c r="P13" i="12"/>
  <c r="K13" i="12"/>
  <c r="C13" i="12"/>
  <c r="L13" i="12"/>
  <c r="J13" i="12"/>
  <c r="O13" i="12"/>
  <c r="F13" i="12"/>
  <c r="N13" i="12"/>
  <c r="D13" i="12"/>
  <c r="AK13" i="11"/>
  <c r="AG13" i="11"/>
  <c r="AC13" i="11"/>
  <c r="Y13" i="11"/>
  <c r="U13" i="11"/>
  <c r="Q13" i="11"/>
  <c r="M13" i="11"/>
  <c r="I13" i="11"/>
  <c r="E13" i="11"/>
  <c r="AJ13" i="11"/>
  <c r="AF13" i="11"/>
  <c r="AB13" i="11"/>
  <c r="X13" i="11"/>
  <c r="T13" i="11"/>
  <c r="P13" i="11"/>
  <c r="L13" i="11"/>
  <c r="H13" i="11"/>
  <c r="D13" i="11"/>
  <c r="AI13" i="11"/>
  <c r="AE13" i="11"/>
  <c r="AA13" i="11"/>
  <c r="W13" i="11"/>
  <c r="S13" i="11"/>
  <c r="O13" i="11"/>
  <c r="K13" i="11"/>
  <c r="G13" i="11"/>
  <c r="C13" i="11"/>
  <c r="AD13" i="11"/>
  <c r="N13" i="11"/>
  <c r="Z13" i="11"/>
  <c r="J13" i="11"/>
  <c r="V13" i="11"/>
  <c r="F13" i="11"/>
  <c r="AH13" i="11"/>
  <c r="R13" i="11"/>
  <c r="B13" i="11"/>
  <c r="A14" i="11" s="1"/>
  <c r="P14" i="12" l="1"/>
  <c r="L14" i="12"/>
  <c r="F14" i="12"/>
  <c r="N14" i="12"/>
  <c r="I14" i="12"/>
  <c r="M14" i="12"/>
  <c r="C14" i="12"/>
  <c r="K14" i="12"/>
  <c r="B14" i="12"/>
  <c r="A15" i="12" s="1"/>
  <c r="J14" i="12"/>
  <c r="O14" i="12"/>
  <c r="D14" i="12"/>
  <c r="AJ14" i="11"/>
  <c r="AF14" i="11"/>
  <c r="AB14" i="11"/>
  <c r="X14" i="11"/>
  <c r="T14" i="11"/>
  <c r="P14" i="11"/>
  <c r="L14" i="11"/>
  <c r="H14" i="11"/>
  <c r="D14" i="11"/>
  <c r="AI14" i="11"/>
  <c r="AE14" i="11"/>
  <c r="AA14" i="11"/>
  <c r="W14" i="11"/>
  <c r="S14" i="11"/>
  <c r="O14" i="11"/>
  <c r="K14" i="11"/>
  <c r="G14" i="11"/>
  <c r="C14" i="11"/>
  <c r="AH14" i="11"/>
  <c r="AD14" i="11"/>
  <c r="Z14" i="11"/>
  <c r="V14" i="11"/>
  <c r="R14" i="11"/>
  <c r="N14" i="11"/>
  <c r="J14" i="11"/>
  <c r="F14" i="11"/>
  <c r="B14" i="11"/>
  <c r="A15" i="11" s="1"/>
  <c r="Y14" i="11"/>
  <c r="I14" i="11"/>
  <c r="AK14" i="11"/>
  <c r="U14" i="11"/>
  <c r="E14" i="11"/>
  <c r="AG14" i="11"/>
  <c r="Q14" i="11"/>
  <c r="AC14" i="11"/>
  <c r="M14" i="11"/>
  <c r="AI15" i="11" l="1"/>
  <c r="AE15" i="11"/>
  <c r="AA15" i="11"/>
  <c r="W15" i="11"/>
  <c r="S15" i="11"/>
  <c r="O15" i="11"/>
  <c r="K15" i="11"/>
  <c r="G15" i="11"/>
  <c r="C15" i="11"/>
  <c r="AH15" i="11"/>
  <c r="AD15" i="11"/>
  <c r="Z15" i="11"/>
  <c r="V15" i="11"/>
  <c r="R15" i="11"/>
  <c r="N15" i="11"/>
  <c r="J15" i="11"/>
  <c r="F15" i="11"/>
  <c r="B15" i="11"/>
  <c r="A16" i="11" s="1"/>
  <c r="AK15" i="11"/>
  <c r="AG15" i="11"/>
  <c r="AC15" i="11"/>
  <c r="Y15" i="11"/>
  <c r="U15" i="11"/>
  <c r="Q15" i="11"/>
  <c r="M15" i="11"/>
  <c r="I15" i="11"/>
  <c r="E15" i="11"/>
  <c r="AJ15" i="11"/>
  <c r="T15" i="11"/>
  <c r="D15" i="11"/>
  <c r="AF15" i="11"/>
  <c r="P15" i="11"/>
  <c r="AB15" i="11"/>
  <c r="L15" i="11"/>
  <c r="X15" i="11"/>
  <c r="H15" i="11"/>
  <c r="P15" i="12"/>
  <c r="L15" i="12"/>
  <c r="F15" i="12"/>
  <c r="O15" i="12"/>
  <c r="K15" i="12"/>
  <c r="D15" i="12"/>
  <c r="N15" i="12"/>
  <c r="C15" i="12"/>
  <c r="I15" i="12"/>
  <c r="B15" i="12"/>
  <c r="A16" i="12" s="1"/>
  <c r="M15" i="12"/>
  <c r="J15" i="12"/>
  <c r="O16" i="12" l="1"/>
  <c r="K16" i="12"/>
  <c r="D16" i="12"/>
  <c r="N16" i="12"/>
  <c r="J16" i="12"/>
  <c r="C16" i="12"/>
  <c r="I16" i="12"/>
  <c r="P16" i="12"/>
  <c r="B16" i="12"/>
  <c r="A17" i="12" s="1"/>
  <c r="M16" i="12"/>
  <c r="L16" i="12"/>
  <c r="F16" i="12"/>
  <c r="AH16" i="11"/>
  <c r="AD16" i="11"/>
  <c r="Z16" i="11"/>
  <c r="V16" i="11"/>
  <c r="R16" i="11"/>
  <c r="N16" i="11"/>
  <c r="J16" i="11"/>
  <c r="F16" i="11"/>
  <c r="B16" i="11"/>
  <c r="A17" i="11" s="1"/>
  <c r="AK16" i="11"/>
  <c r="AG16" i="11"/>
  <c r="AC16" i="11"/>
  <c r="Y16" i="11"/>
  <c r="U16" i="11"/>
  <c r="Q16" i="11"/>
  <c r="M16" i="11"/>
  <c r="I16" i="11"/>
  <c r="E16" i="11"/>
  <c r="AJ16" i="11"/>
  <c r="AF16" i="11"/>
  <c r="AB16" i="11"/>
  <c r="X16" i="11"/>
  <c r="T16" i="11"/>
  <c r="P16" i="11"/>
  <c r="L16" i="11"/>
  <c r="H16" i="11"/>
  <c r="D16" i="11"/>
  <c r="AE16" i="11"/>
  <c r="O16" i="11"/>
  <c r="AA16" i="11"/>
  <c r="K16" i="11"/>
  <c r="W16" i="11"/>
  <c r="G16" i="11"/>
  <c r="AI16" i="11"/>
  <c r="S16" i="11"/>
  <c r="C16" i="11"/>
  <c r="AK17" i="11" l="1"/>
  <c r="AG17" i="11"/>
  <c r="AC17" i="11"/>
  <c r="Y17" i="11"/>
  <c r="U17" i="11"/>
  <c r="Q17" i="11"/>
  <c r="M17" i="11"/>
  <c r="I17" i="11"/>
  <c r="E17" i="11"/>
  <c r="AJ17" i="11"/>
  <c r="AF17" i="11"/>
  <c r="AB17" i="11"/>
  <c r="X17" i="11"/>
  <c r="T17" i="11"/>
  <c r="P17" i="11"/>
  <c r="L17" i="11"/>
  <c r="H17" i="11"/>
  <c r="D17" i="11"/>
  <c r="AI17" i="11"/>
  <c r="AE17" i="11"/>
  <c r="AA17" i="11"/>
  <c r="W17" i="11"/>
  <c r="S17" i="11"/>
  <c r="O17" i="11"/>
  <c r="K17" i="11"/>
  <c r="G17" i="11"/>
  <c r="C17" i="11"/>
  <c r="Z17" i="11"/>
  <c r="J17" i="11"/>
  <c r="V17" i="11"/>
  <c r="F17" i="11"/>
  <c r="AH17" i="11"/>
  <c r="R17" i="11"/>
  <c r="B17" i="11"/>
  <c r="A18" i="11" s="1"/>
  <c r="AD17" i="11"/>
  <c r="N17" i="11"/>
  <c r="N17" i="12"/>
  <c r="J17" i="12"/>
  <c r="C17" i="12"/>
  <c r="M17" i="12"/>
  <c r="I17" i="12"/>
  <c r="B17" i="12"/>
  <c r="A18" i="12" s="1"/>
  <c r="L17" i="12"/>
  <c r="O17" i="12"/>
  <c r="K17" i="12"/>
  <c r="F17" i="12"/>
  <c r="P17" i="12"/>
  <c r="D17" i="12"/>
  <c r="M18" i="12" l="1"/>
  <c r="I18" i="12"/>
  <c r="B18" i="12"/>
  <c r="A19" i="12" s="1"/>
  <c r="P18" i="12"/>
  <c r="L18" i="12"/>
  <c r="F18" i="12"/>
  <c r="O18" i="12"/>
  <c r="D18" i="12"/>
  <c r="K18" i="12"/>
  <c r="J18" i="12"/>
  <c r="C18" i="12"/>
  <c r="N18" i="12"/>
  <c r="AJ18" i="11"/>
  <c r="AF18" i="11"/>
  <c r="AB18" i="11"/>
  <c r="X18" i="11"/>
  <c r="T18" i="11"/>
  <c r="P18" i="11"/>
  <c r="L18" i="11"/>
  <c r="H18" i="11"/>
  <c r="D18" i="11"/>
  <c r="AI18" i="11"/>
  <c r="AE18" i="11"/>
  <c r="AA18" i="11"/>
  <c r="W18" i="11"/>
  <c r="S18" i="11"/>
  <c r="O18" i="11"/>
  <c r="K18" i="11"/>
  <c r="G18" i="11"/>
  <c r="C18" i="11"/>
  <c r="AH18" i="11"/>
  <c r="AD18" i="11"/>
  <c r="Z18" i="11"/>
  <c r="V18" i="11"/>
  <c r="R18" i="11"/>
  <c r="N18" i="11"/>
  <c r="J18" i="11"/>
  <c r="F18" i="11"/>
  <c r="B18" i="11"/>
  <c r="A19" i="11" s="1"/>
  <c r="AK18" i="11"/>
  <c r="U18" i="11"/>
  <c r="E18" i="11"/>
  <c r="AG18" i="11"/>
  <c r="Q18" i="11"/>
  <c r="AC18" i="11"/>
  <c r="M18" i="11"/>
  <c r="Y18" i="11"/>
  <c r="I18" i="11"/>
  <c r="AI19" i="11" l="1"/>
  <c r="AE19" i="11"/>
  <c r="AA19" i="11"/>
  <c r="W19" i="11"/>
  <c r="S19" i="11"/>
  <c r="O19" i="11"/>
  <c r="K19" i="11"/>
  <c r="G19" i="11"/>
  <c r="C19" i="11"/>
  <c r="AH19" i="11"/>
  <c r="AD19" i="11"/>
  <c r="Z19" i="11"/>
  <c r="V19" i="11"/>
  <c r="R19" i="11"/>
  <c r="N19" i="11"/>
  <c r="J19" i="11"/>
  <c r="F19" i="11"/>
  <c r="B19" i="11"/>
  <c r="A20" i="11" s="1"/>
  <c r="AK19" i="11"/>
  <c r="AG19" i="11"/>
  <c r="AC19" i="11"/>
  <c r="Y19" i="11"/>
  <c r="U19" i="11"/>
  <c r="Q19" i="11"/>
  <c r="M19" i="11"/>
  <c r="I19" i="11"/>
  <c r="E19" i="11"/>
  <c r="AF19" i="11"/>
  <c r="P19" i="11"/>
  <c r="AB19" i="11"/>
  <c r="L19" i="11"/>
  <c r="X19" i="11"/>
  <c r="H19" i="11"/>
  <c r="AJ19" i="11"/>
  <c r="T19" i="11"/>
  <c r="D19" i="11"/>
  <c r="P19" i="12"/>
  <c r="L19" i="12"/>
  <c r="F19" i="12"/>
  <c r="O19" i="12"/>
  <c r="K19" i="12"/>
  <c r="D19" i="12"/>
  <c r="J19" i="12"/>
  <c r="I19" i="12"/>
  <c r="C19" i="12"/>
  <c r="N19" i="12"/>
  <c r="B19" i="12"/>
  <c r="A20" i="12" s="1"/>
  <c r="M19" i="12"/>
  <c r="AH20" i="11" l="1"/>
  <c r="AD20" i="11"/>
  <c r="Z20" i="11"/>
  <c r="V20" i="11"/>
  <c r="R20" i="11"/>
  <c r="N20" i="11"/>
  <c r="J20" i="11"/>
  <c r="F20" i="11"/>
  <c r="B20" i="11"/>
  <c r="A21" i="11" s="1"/>
  <c r="AK20" i="11"/>
  <c r="AG20" i="11"/>
  <c r="AC20" i="11"/>
  <c r="Y20" i="11"/>
  <c r="U20" i="11"/>
  <c r="Q20" i="11"/>
  <c r="M20" i="11"/>
  <c r="I20" i="11"/>
  <c r="E20" i="11"/>
  <c r="AJ20" i="11"/>
  <c r="AF20" i="11"/>
  <c r="AB20" i="11"/>
  <c r="X20" i="11"/>
  <c r="T20" i="11"/>
  <c r="P20" i="11"/>
  <c r="L20" i="11"/>
  <c r="H20" i="11"/>
  <c r="D20" i="11"/>
  <c r="AA20" i="11"/>
  <c r="K20" i="11"/>
  <c r="W20" i="11"/>
  <c r="G20" i="11"/>
  <c r="AI20" i="11"/>
  <c r="S20" i="11"/>
  <c r="C20" i="11"/>
  <c r="AE20" i="11"/>
  <c r="O20" i="11"/>
  <c r="O20" i="12"/>
  <c r="K20" i="12"/>
  <c r="D20" i="12"/>
  <c r="N20" i="12"/>
  <c r="J20" i="12"/>
  <c r="C20" i="12"/>
  <c r="M20" i="12"/>
  <c r="B20" i="12"/>
  <c r="A21" i="12" s="1"/>
  <c r="F20" i="12"/>
  <c r="P20" i="12"/>
  <c r="L20" i="12"/>
  <c r="I20" i="12"/>
  <c r="N21" i="12" l="1"/>
  <c r="J21" i="12"/>
  <c r="C21" i="12"/>
  <c r="M21" i="12"/>
  <c r="I21" i="12"/>
  <c r="B21" i="12"/>
  <c r="A22" i="12" s="1"/>
  <c r="P21" i="12"/>
  <c r="F21" i="12"/>
  <c r="O21" i="12"/>
  <c r="L21" i="12"/>
  <c r="K21" i="12"/>
  <c r="D21" i="12"/>
  <c r="AK21" i="11"/>
  <c r="AG21" i="11"/>
  <c r="AC21" i="11"/>
  <c r="Y21" i="11"/>
  <c r="U21" i="11"/>
  <c r="Q21" i="11"/>
  <c r="M21" i="11"/>
  <c r="I21" i="11"/>
  <c r="E21" i="11"/>
  <c r="AJ21" i="11"/>
  <c r="AF21" i="11"/>
  <c r="AB21" i="11"/>
  <c r="X21" i="11"/>
  <c r="T21" i="11"/>
  <c r="P21" i="11"/>
  <c r="L21" i="11"/>
  <c r="H21" i="11"/>
  <c r="D21" i="11"/>
  <c r="AI21" i="11"/>
  <c r="AE21" i="11"/>
  <c r="AA21" i="11"/>
  <c r="W21" i="11"/>
  <c r="S21" i="11"/>
  <c r="O21" i="11"/>
  <c r="K21" i="11"/>
  <c r="G21" i="11"/>
  <c r="C21" i="11"/>
  <c r="V21" i="11"/>
  <c r="F21" i="11"/>
  <c r="AH21" i="11"/>
  <c r="R21" i="11"/>
  <c r="B21" i="11"/>
  <c r="A22" i="11" s="1"/>
  <c r="AD21" i="11"/>
  <c r="N21" i="11"/>
  <c r="Z21" i="11"/>
  <c r="J21" i="11"/>
  <c r="AJ22" i="11" l="1"/>
  <c r="AF22" i="11"/>
  <c r="AB22" i="11"/>
  <c r="X22" i="11"/>
  <c r="T22" i="11"/>
  <c r="P22" i="11"/>
  <c r="L22" i="11"/>
  <c r="H22" i="11"/>
  <c r="D22" i="11"/>
  <c r="AI22" i="11"/>
  <c r="AE22" i="11"/>
  <c r="AA22" i="11"/>
  <c r="W22" i="11"/>
  <c r="S22" i="11"/>
  <c r="O22" i="11"/>
  <c r="K22" i="11"/>
  <c r="G22" i="11"/>
  <c r="C22" i="11"/>
  <c r="AH22" i="11"/>
  <c r="AD22" i="11"/>
  <c r="Z22" i="11"/>
  <c r="V22" i="11"/>
  <c r="R22" i="11"/>
  <c r="N22" i="11"/>
  <c r="J22" i="11"/>
  <c r="F22" i="11"/>
  <c r="B22" i="11"/>
  <c r="A23" i="11" s="1"/>
  <c r="AG22" i="11"/>
  <c r="Q22" i="11"/>
  <c r="AC22" i="11"/>
  <c r="M22" i="11"/>
  <c r="Y22" i="11"/>
  <c r="I22" i="11"/>
  <c r="AK22" i="11"/>
  <c r="U22" i="11"/>
  <c r="E22" i="11"/>
  <c r="M22" i="12"/>
  <c r="I22" i="12"/>
  <c r="B22" i="12"/>
  <c r="A23" i="12" s="1"/>
  <c r="P22" i="12"/>
  <c r="L22" i="12"/>
  <c r="F22" i="12"/>
  <c r="K22" i="12"/>
  <c r="N22" i="12"/>
  <c r="J22" i="12"/>
  <c r="D22" i="12"/>
  <c r="O22" i="12"/>
  <c r="C22" i="12"/>
  <c r="P23" i="12" l="1"/>
  <c r="L23" i="12"/>
  <c r="F23" i="12"/>
  <c r="O23" i="12"/>
  <c r="K23" i="12"/>
  <c r="D23" i="12"/>
  <c r="N23" i="12"/>
  <c r="C23" i="12"/>
  <c r="J23" i="12"/>
  <c r="I23" i="12"/>
  <c r="B23" i="12"/>
  <c r="A24" i="12" s="1"/>
  <c r="M23" i="12"/>
  <c r="AI23" i="11"/>
  <c r="AE23" i="11"/>
  <c r="AA23" i="11"/>
  <c r="W23" i="11"/>
  <c r="S23" i="11"/>
  <c r="O23" i="11"/>
  <c r="K23" i="11"/>
  <c r="G23" i="11"/>
  <c r="C23" i="11"/>
  <c r="AH23" i="11"/>
  <c r="AD23" i="11"/>
  <c r="Z23" i="11"/>
  <c r="V23" i="11"/>
  <c r="R23" i="11"/>
  <c r="N23" i="11"/>
  <c r="J23" i="11"/>
  <c r="F23" i="11"/>
  <c r="B23" i="11"/>
  <c r="A24" i="11" s="1"/>
  <c r="AK23" i="11"/>
  <c r="AG23" i="11"/>
  <c r="AC23" i="11"/>
  <c r="Y23" i="11"/>
  <c r="U23" i="11"/>
  <c r="Q23" i="11"/>
  <c r="M23" i="11"/>
  <c r="I23" i="11"/>
  <c r="E23" i="11"/>
  <c r="AB23" i="11"/>
  <c r="L23" i="11"/>
  <c r="X23" i="11"/>
  <c r="H23" i="11"/>
  <c r="AJ23" i="11"/>
  <c r="T23" i="11"/>
  <c r="D23" i="11"/>
  <c r="AF23" i="11"/>
  <c r="P23" i="11"/>
  <c r="O24" i="12" l="1"/>
  <c r="K24" i="12"/>
  <c r="D24" i="12"/>
  <c r="N24" i="12"/>
  <c r="J24" i="12"/>
  <c r="C24" i="12"/>
  <c r="I24" i="12"/>
  <c r="F24" i="12"/>
  <c r="P24" i="12"/>
  <c r="B24" i="12"/>
  <c r="A25" i="12" s="1"/>
  <c r="M24" i="12"/>
  <c r="L24" i="12"/>
  <c r="AH24" i="11"/>
  <c r="AD24" i="11"/>
  <c r="Z24" i="11"/>
  <c r="V24" i="11"/>
  <c r="R24" i="11"/>
  <c r="N24" i="11"/>
  <c r="J24" i="11"/>
  <c r="F24" i="11"/>
  <c r="B24" i="11"/>
  <c r="A25" i="11" s="1"/>
  <c r="AK24" i="11"/>
  <c r="AG24" i="11"/>
  <c r="AC24" i="11"/>
  <c r="Y24" i="11"/>
  <c r="U24" i="11"/>
  <c r="Q24" i="11"/>
  <c r="M24" i="11"/>
  <c r="I24" i="11"/>
  <c r="E24" i="11"/>
  <c r="AJ24" i="11"/>
  <c r="AF24" i="11"/>
  <c r="AB24" i="11"/>
  <c r="X24" i="11"/>
  <c r="T24" i="11"/>
  <c r="P24" i="11"/>
  <c r="L24" i="11"/>
  <c r="H24" i="11"/>
  <c r="D24" i="11"/>
  <c r="W24" i="11"/>
  <c r="G24" i="11"/>
  <c r="AI24" i="11"/>
  <c r="S24" i="11"/>
  <c r="C24" i="11"/>
  <c r="AE24" i="11"/>
  <c r="O24" i="11"/>
  <c r="AA24" i="11"/>
  <c r="K24" i="11"/>
  <c r="N25" i="12" l="1"/>
  <c r="J25" i="12"/>
  <c r="C25" i="12"/>
  <c r="M25" i="12"/>
  <c r="I25" i="12"/>
  <c r="B25" i="12"/>
  <c r="A26" i="12" s="1"/>
  <c r="L25" i="12"/>
  <c r="P25" i="12"/>
  <c r="D25" i="12"/>
  <c r="O25" i="12"/>
  <c r="K25" i="12"/>
  <c r="F25" i="12"/>
  <c r="AK25" i="11"/>
  <c r="AG25" i="11"/>
  <c r="AC25" i="11"/>
  <c r="Y25" i="11"/>
  <c r="U25" i="11"/>
  <c r="Q25" i="11"/>
  <c r="M25" i="11"/>
  <c r="I25" i="11"/>
  <c r="E25" i="11"/>
  <c r="AJ25" i="11"/>
  <c r="AF25" i="11"/>
  <c r="AB25" i="11"/>
  <c r="X25" i="11"/>
  <c r="T25" i="11"/>
  <c r="P25" i="11"/>
  <c r="L25" i="11"/>
  <c r="H25" i="11"/>
  <c r="D25" i="11"/>
  <c r="AI25" i="11"/>
  <c r="AE25" i="11"/>
  <c r="AA25" i="11"/>
  <c r="W25" i="11"/>
  <c r="S25" i="11"/>
  <c r="O25" i="11"/>
  <c r="K25" i="11"/>
  <c r="G25" i="11"/>
  <c r="C25" i="11"/>
  <c r="AH25" i="11"/>
  <c r="R25" i="11"/>
  <c r="B25" i="11"/>
  <c r="A26" i="11" s="1"/>
  <c r="AD25" i="11"/>
  <c r="N25" i="11"/>
  <c r="Z25" i="11"/>
  <c r="J25" i="11"/>
  <c r="V25" i="11"/>
  <c r="F25" i="11"/>
  <c r="AJ26" i="11" l="1"/>
  <c r="AF26" i="11"/>
  <c r="AB26" i="11"/>
  <c r="X26" i="11"/>
  <c r="T26" i="11"/>
  <c r="P26" i="11"/>
  <c r="L26" i="11"/>
  <c r="H26" i="11"/>
  <c r="D26" i="11"/>
  <c r="AI26" i="11"/>
  <c r="AE26" i="11"/>
  <c r="AA26" i="11"/>
  <c r="W26" i="11"/>
  <c r="S26" i="11"/>
  <c r="O26" i="11"/>
  <c r="K26" i="11"/>
  <c r="G26" i="11"/>
  <c r="C26" i="11"/>
  <c r="AH26" i="11"/>
  <c r="AD26" i="11"/>
  <c r="Z26" i="11"/>
  <c r="V26" i="11"/>
  <c r="R26" i="11"/>
  <c r="N26" i="11"/>
  <c r="J26" i="11"/>
  <c r="F26" i="11"/>
  <c r="B26" i="11"/>
  <c r="A27" i="11" s="1"/>
  <c r="AC26" i="11"/>
  <c r="M26" i="11"/>
  <c r="Y26" i="11"/>
  <c r="I26" i="11"/>
  <c r="AK26" i="11"/>
  <c r="U26" i="11"/>
  <c r="E26" i="11"/>
  <c r="AG26" i="11"/>
  <c r="Q26" i="11"/>
  <c r="M26" i="12"/>
  <c r="I26" i="12"/>
  <c r="B26" i="12"/>
  <c r="A27" i="12" s="1"/>
  <c r="P26" i="12"/>
  <c r="L26" i="12"/>
  <c r="F26" i="12"/>
  <c r="O26" i="12"/>
  <c r="D26" i="12"/>
  <c r="N26" i="12"/>
  <c r="K26" i="12"/>
  <c r="J26" i="12"/>
  <c r="C26" i="12"/>
  <c r="P27" i="12" l="1"/>
  <c r="L27" i="12"/>
  <c r="F27" i="12"/>
  <c r="O27" i="12"/>
  <c r="K27" i="12"/>
  <c r="D27" i="12"/>
  <c r="J27" i="12"/>
  <c r="M27" i="12"/>
  <c r="I27" i="12"/>
  <c r="C27" i="12"/>
  <c r="N27" i="12"/>
  <c r="B27" i="12"/>
  <c r="A28" i="12" s="1"/>
  <c r="AI27" i="11"/>
  <c r="AE27" i="11"/>
  <c r="AA27" i="11"/>
  <c r="W27" i="11"/>
  <c r="S27" i="11"/>
  <c r="O27" i="11"/>
  <c r="K27" i="11"/>
  <c r="G27" i="11"/>
  <c r="C27" i="11"/>
  <c r="AH27" i="11"/>
  <c r="AD27" i="11"/>
  <c r="Z27" i="11"/>
  <c r="V27" i="11"/>
  <c r="R27" i="11"/>
  <c r="N27" i="11"/>
  <c r="J27" i="11"/>
  <c r="F27" i="11"/>
  <c r="B27" i="11"/>
  <c r="A28" i="11" s="1"/>
  <c r="AK27" i="11"/>
  <c r="AG27" i="11"/>
  <c r="AC27" i="11"/>
  <c r="Y27" i="11"/>
  <c r="U27" i="11"/>
  <c r="Q27" i="11"/>
  <c r="M27" i="11"/>
  <c r="I27" i="11"/>
  <c r="E27" i="11"/>
  <c r="X27" i="11"/>
  <c r="H27" i="11"/>
  <c r="AJ27" i="11"/>
  <c r="T27" i="11"/>
  <c r="D27" i="11"/>
  <c r="AF27" i="11"/>
  <c r="P27" i="11"/>
  <c r="AB27" i="11"/>
  <c r="L27" i="11"/>
  <c r="AH28" i="11" l="1"/>
  <c r="AD28" i="11"/>
  <c r="Z28" i="11"/>
  <c r="V28" i="11"/>
  <c r="R28" i="11"/>
  <c r="N28" i="11"/>
  <c r="J28" i="11"/>
  <c r="F28" i="11"/>
  <c r="B28" i="11"/>
  <c r="A29" i="11" s="1"/>
  <c r="AK28" i="11"/>
  <c r="AG28" i="11"/>
  <c r="AC28" i="11"/>
  <c r="Y28" i="11"/>
  <c r="U28" i="11"/>
  <c r="Q28" i="11"/>
  <c r="M28" i="11"/>
  <c r="I28" i="11"/>
  <c r="E28" i="11"/>
  <c r="AJ28" i="11"/>
  <c r="AF28" i="11"/>
  <c r="AB28" i="11"/>
  <c r="X28" i="11"/>
  <c r="T28" i="11"/>
  <c r="P28" i="11"/>
  <c r="L28" i="11"/>
  <c r="H28" i="11"/>
  <c r="D28" i="11"/>
  <c r="AI28" i="11"/>
  <c r="S28" i="11"/>
  <c r="C28" i="11"/>
  <c r="AE28" i="11"/>
  <c r="O28" i="11"/>
  <c r="AA28" i="11"/>
  <c r="K28" i="11"/>
  <c r="W28" i="11"/>
  <c r="G28" i="11"/>
  <c r="O28" i="12"/>
  <c r="K28" i="12"/>
  <c r="D28" i="12"/>
  <c r="N28" i="12"/>
  <c r="J28" i="12"/>
  <c r="C28" i="12"/>
  <c r="M28" i="12"/>
  <c r="B28" i="12"/>
  <c r="A29" i="12" s="1"/>
  <c r="I28" i="12"/>
  <c r="F28" i="12"/>
  <c r="P28" i="12"/>
  <c r="L28" i="12"/>
  <c r="N29" i="12" l="1"/>
  <c r="J29" i="12"/>
  <c r="C29" i="12"/>
  <c r="M29" i="12"/>
  <c r="I29" i="12"/>
  <c r="B29" i="12"/>
  <c r="A30" i="12" s="1"/>
  <c r="P29" i="12"/>
  <c r="F29" i="12"/>
  <c r="D29" i="12"/>
  <c r="O29" i="12"/>
  <c r="L29" i="12"/>
  <c r="K29" i="12"/>
  <c r="AK29" i="11"/>
  <c r="AG29" i="11"/>
  <c r="AC29" i="11"/>
  <c r="Y29" i="11"/>
  <c r="U29" i="11"/>
  <c r="Q29" i="11"/>
  <c r="M29" i="11"/>
  <c r="I29" i="11"/>
  <c r="E29" i="11"/>
  <c r="AJ29" i="11"/>
  <c r="AF29" i="11"/>
  <c r="AB29" i="11"/>
  <c r="X29" i="11"/>
  <c r="T29" i="11"/>
  <c r="P29" i="11"/>
  <c r="L29" i="11"/>
  <c r="H29" i="11"/>
  <c r="D29" i="11"/>
  <c r="AI29" i="11"/>
  <c r="AE29" i="11"/>
  <c r="AA29" i="11"/>
  <c r="W29" i="11"/>
  <c r="S29" i="11"/>
  <c r="O29" i="11"/>
  <c r="K29" i="11"/>
  <c r="G29" i="11"/>
  <c r="C29" i="11"/>
  <c r="AD29" i="11"/>
  <c r="N29" i="11"/>
  <c r="Z29" i="11"/>
  <c r="J29" i="11"/>
  <c r="V29" i="11"/>
  <c r="F29" i="11"/>
  <c r="AH29" i="11"/>
  <c r="R29" i="11"/>
  <c r="B29" i="11"/>
  <c r="A30" i="11" s="1"/>
  <c r="AJ30" i="11" l="1"/>
  <c r="AF30" i="11"/>
  <c r="AB30" i="11"/>
  <c r="X30" i="11"/>
  <c r="T30" i="11"/>
  <c r="P30" i="11"/>
  <c r="L30" i="11"/>
  <c r="H30" i="11"/>
  <c r="D30" i="11"/>
  <c r="AI30" i="11"/>
  <c r="AE30" i="11"/>
  <c r="AA30" i="11"/>
  <c r="W30" i="11"/>
  <c r="S30" i="11"/>
  <c r="O30" i="11"/>
  <c r="K30" i="11"/>
  <c r="G30" i="11"/>
  <c r="C30" i="11"/>
  <c r="AH30" i="11"/>
  <c r="AD30" i="11"/>
  <c r="Z30" i="11"/>
  <c r="V30" i="11"/>
  <c r="R30" i="11"/>
  <c r="N30" i="11"/>
  <c r="J30" i="11"/>
  <c r="F30" i="11"/>
  <c r="B30" i="11"/>
  <c r="A31" i="11" s="1"/>
  <c r="Y30" i="11"/>
  <c r="I30" i="11"/>
  <c r="AK30" i="11"/>
  <c r="U30" i="11"/>
  <c r="E30" i="11"/>
  <c r="AG30" i="11"/>
  <c r="Q30" i="11"/>
  <c r="AC30" i="11"/>
  <c r="M30" i="11"/>
  <c r="M30" i="12"/>
  <c r="I30" i="12"/>
  <c r="B30" i="12"/>
  <c r="A31" i="12" s="1"/>
  <c r="P30" i="12"/>
  <c r="L30" i="12"/>
  <c r="F30" i="12"/>
  <c r="K30" i="12"/>
  <c r="O30" i="12"/>
  <c r="C30" i="12"/>
  <c r="N30" i="12"/>
  <c r="J30" i="12"/>
  <c r="D30" i="12"/>
  <c r="P31" i="12" l="1"/>
  <c r="L31" i="12"/>
  <c r="F31" i="12"/>
  <c r="O31" i="12"/>
  <c r="K31" i="12"/>
  <c r="D31" i="12"/>
  <c r="N31" i="12"/>
  <c r="C31" i="12"/>
  <c r="M31" i="12"/>
  <c r="J31" i="12"/>
  <c r="I31" i="12"/>
  <c r="B31" i="12"/>
  <c r="A32" i="12" s="1"/>
  <c r="AI31" i="11"/>
  <c r="AE31" i="11"/>
  <c r="AA31" i="11"/>
  <c r="W31" i="11"/>
  <c r="S31" i="11"/>
  <c r="O31" i="11"/>
  <c r="K31" i="11"/>
  <c r="G31" i="11"/>
  <c r="C31" i="11"/>
  <c r="AH31" i="11"/>
  <c r="AD31" i="11"/>
  <c r="Z31" i="11"/>
  <c r="V31" i="11"/>
  <c r="R31" i="11"/>
  <c r="N31" i="11"/>
  <c r="J31" i="11"/>
  <c r="F31" i="11"/>
  <c r="B31" i="11"/>
  <c r="A32" i="11" s="1"/>
  <c r="AK31" i="11"/>
  <c r="AG31" i="11"/>
  <c r="AC31" i="11"/>
  <c r="Y31" i="11"/>
  <c r="U31" i="11"/>
  <c r="Q31" i="11"/>
  <c r="M31" i="11"/>
  <c r="I31" i="11"/>
  <c r="E31" i="11"/>
  <c r="AJ31" i="11"/>
  <c r="T31" i="11"/>
  <c r="D31" i="11"/>
  <c r="AF31" i="11"/>
  <c r="P31" i="11"/>
  <c r="AB31" i="11"/>
  <c r="L31" i="11"/>
  <c r="X31" i="11"/>
  <c r="H31" i="11"/>
  <c r="O32" i="12" l="1"/>
  <c r="K32" i="12"/>
  <c r="D32" i="12"/>
  <c r="N32" i="12"/>
  <c r="J32" i="12"/>
  <c r="C32" i="12"/>
  <c r="I32" i="12"/>
  <c r="L32" i="12"/>
  <c r="F32" i="12"/>
  <c r="P32" i="12"/>
  <c r="B32" i="12"/>
  <c r="A33" i="12" s="1"/>
  <c r="M32" i="12"/>
  <c r="AH32" i="11"/>
  <c r="AD32" i="11"/>
  <c r="Z32" i="11"/>
  <c r="V32" i="11"/>
  <c r="R32" i="11"/>
  <c r="N32" i="11"/>
  <c r="J32" i="11"/>
  <c r="F32" i="11"/>
  <c r="B32" i="11"/>
  <c r="A33" i="11" s="1"/>
  <c r="AK32" i="11"/>
  <c r="AG32" i="11"/>
  <c r="AC32" i="11"/>
  <c r="Y32" i="11"/>
  <c r="U32" i="11"/>
  <c r="Q32" i="11"/>
  <c r="M32" i="11"/>
  <c r="I32" i="11"/>
  <c r="E32" i="11"/>
  <c r="AJ32" i="11"/>
  <c r="AF32" i="11"/>
  <c r="AB32" i="11"/>
  <c r="X32" i="11"/>
  <c r="T32" i="11"/>
  <c r="P32" i="11"/>
  <c r="L32" i="11"/>
  <c r="H32" i="11"/>
  <c r="D32" i="11"/>
  <c r="AE32" i="11"/>
  <c r="O32" i="11"/>
  <c r="AA32" i="11"/>
  <c r="K32" i="11"/>
  <c r="W32" i="11"/>
  <c r="G32" i="11"/>
  <c r="AI32" i="11"/>
  <c r="S32" i="11"/>
  <c r="C32" i="11"/>
  <c r="N33" i="12" l="1"/>
  <c r="J33" i="12"/>
  <c r="C33" i="12"/>
  <c r="M33" i="12"/>
  <c r="I33" i="12"/>
  <c r="B33" i="12"/>
  <c r="A34" i="12" s="1"/>
  <c r="L33" i="12"/>
  <c r="F33" i="12"/>
  <c r="P33" i="12"/>
  <c r="D33" i="12"/>
  <c r="O33" i="12"/>
  <c r="K33" i="12"/>
  <c r="AK33" i="11"/>
  <c r="AG33" i="11"/>
  <c r="AC33" i="11"/>
  <c r="Y33" i="11"/>
  <c r="U33" i="11"/>
  <c r="Q33" i="11"/>
  <c r="M33" i="11"/>
  <c r="I33" i="11"/>
  <c r="E33" i="11"/>
  <c r="AJ33" i="11"/>
  <c r="AF33" i="11"/>
  <c r="AB33" i="11"/>
  <c r="X33" i="11"/>
  <c r="T33" i="11"/>
  <c r="P33" i="11"/>
  <c r="L33" i="11"/>
  <c r="H33" i="11"/>
  <c r="D33" i="11"/>
  <c r="AI33" i="11"/>
  <c r="AE33" i="11"/>
  <c r="AA33" i="11"/>
  <c r="W33" i="11"/>
  <c r="S33" i="11"/>
  <c r="O33" i="11"/>
  <c r="K33" i="11"/>
  <c r="G33" i="11"/>
  <c r="C33" i="11"/>
  <c r="Z33" i="11"/>
  <c r="J33" i="11"/>
  <c r="V33" i="11"/>
  <c r="F33" i="11"/>
  <c r="AH33" i="11"/>
  <c r="R33" i="11"/>
  <c r="B33" i="11"/>
  <c r="A34" i="11" s="1"/>
  <c r="AD33" i="11"/>
  <c r="N33" i="11"/>
  <c r="AJ34" i="11" l="1"/>
  <c r="AF34" i="11"/>
  <c r="AB34" i="11"/>
  <c r="X34" i="11"/>
  <c r="T34" i="11"/>
  <c r="P34" i="11"/>
  <c r="L34" i="11"/>
  <c r="H34" i="11"/>
  <c r="D34" i="11"/>
  <c r="AI34" i="11"/>
  <c r="AE34" i="11"/>
  <c r="AA34" i="11"/>
  <c r="W34" i="11"/>
  <c r="S34" i="11"/>
  <c r="O34" i="11"/>
  <c r="K34" i="11"/>
  <c r="G34" i="11"/>
  <c r="C34" i="11"/>
  <c r="AH34" i="11"/>
  <c r="AD34" i="11"/>
  <c r="Z34" i="11"/>
  <c r="V34" i="11"/>
  <c r="R34" i="11"/>
  <c r="N34" i="11"/>
  <c r="J34" i="11"/>
  <c r="F34" i="11"/>
  <c r="B34" i="11"/>
  <c r="A35" i="11" s="1"/>
  <c r="AK34" i="11"/>
  <c r="U34" i="11"/>
  <c r="E34" i="11"/>
  <c r="AG34" i="11"/>
  <c r="Q34" i="11"/>
  <c r="AC34" i="11"/>
  <c r="M34" i="11"/>
  <c r="Y34" i="11"/>
  <c r="I34" i="11"/>
  <c r="M34" i="12"/>
  <c r="I34" i="12"/>
  <c r="B34" i="12"/>
  <c r="A35" i="12" s="1"/>
  <c r="P34" i="12"/>
  <c r="L34" i="12"/>
  <c r="F34" i="12"/>
  <c r="O34" i="12"/>
  <c r="D34" i="12"/>
  <c r="N34" i="12"/>
  <c r="C34" i="12"/>
  <c r="J34" i="12"/>
  <c r="K34" i="12"/>
  <c r="P35" i="12" l="1"/>
  <c r="L35" i="12"/>
  <c r="F35" i="12"/>
  <c r="O35" i="12"/>
  <c r="K35" i="12"/>
  <c r="D35" i="12"/>
  <c r="J35" i="12"/>
  <c r="I35" i="12"/>
  <c r="M35" i="12"/>
  <c r="C35" i="12"/>
  <c r="B35" i="12"/>
  <c r="A36" i="12" s="1"/>
  <c r="N35" i="12"/>
  <c r="AI35" i="11"/>
  <c r="AE35" i="11"/>
  <c r="AA35" i="11"/>
  <c r="W35" i="11"/>
  <c r="S35" i="11"/>
  <c r="O35" i="11"/>
  <c r="K35" i="11"/>
  <c r="G35" i="11"/>
  <c r="C35" i="11"/>
  <c r="AH35" i="11"/>
  <c r="AD35" i="11"/>
  <c r="Z35" i="11"/>
  <c r="V35" i="11"/>
  <c r="R35" i="11"/>
  <c r="N35" i="11"/>
  <c r="J35" i="11"/>
  <c r="F35" i="11"/>
  <c r="B35" i="11"/>
  <c r="A36" i="11" s="1"/>
  <c r="AK35" i="11"/>
  <c r="AG35" i="11"/>
  <c r="AC35" i="11"/>
  <c r="Y35" i="11"/>
  <c r="U35" i="11"/>
  <c r="Q35" i="11"/>
  <c r="M35" i="11"/>
  <c r="I35" i="11"/>
  <c r="E35" i="11"/>
  <c r="AF35" i="11"/>
  <c r="P35" i="11"/>
  <c r="AB35" i="11"/>
  <c r="L35" i="11"/>
  <c r="X35" i="11"/>
  <c r="H35" i="11"/>
  <c r="AJ35" i="11"/>
  <c r="T35" i="11"/>
  <c r="D35" i="11"/>
  <c r="O36" i="12" l="1"/>
  <c r="K36" i="12"/>
  <c r="D36" i="12"/>
  <c r="N36" i="12"/>
  <c r="J36" i="12"/>
  <c r="C36" i="12"/>
  <c r="M36" i="12"/>
  <c r="B36" i="12"/>
  <c r="A37" i="12" s="1"/>
  <c r="L36" i="12"/>
  <c r="P36" i="12"/>
  <c r="I36" i="12"/>
  <c r="F36" i="12"/>
  <c r="AH36" i="11"/>
  <c r="AD36" i="11"/>
  <c r="Z36" i="11"/>
  <c r="V36" i="11"/>
  <c r="R36" i="11"/>
  <c r="N36" i="11"/>
  <c r="J36" i="11"/>
  <c r="F36" i="11"/>
  <c r="B36" i="11"/>
  <c r="A37" i="11" s="1"/>
  <c r="AK36" i="11"/>
  <c r="AG36" i="11"/>
  <c r="AC36" i="11"/>
  <c r="Y36" i="11"/>
  <c r="U36" i="11"/>
  <c r="Q36" i="11"/>
  <c r="M36" i="11"/>
  <c r="I36" i="11"/>
  <c r="E36" i="11"/>
  <c r="AJ36" i="11"/>
  <c r="AF36" i="11"/>
  <c r="AB36" i="11"/>
  <c r="X36" i="11"/>
  <c r="T36" i="11"/>
  <c r="P36" i="11"/>
  <c r="L36" i="11"/>
  <c r="H36" i="11"/>
  <c r="D36" i="11"/>
  <c r="AA36" i="11"/>
  <c r="K36" i="11"/>
  <c r="W36" i="11"/>
  <c r="G36" i="11"/>
  <c r="AI36" i="11"/>
  <c r="S36" i="11"/>
  <c r="C36" i="11"/>
  <c r="AE36" i="11"/>
  <c r="O36" i="11"/>
  <c r="N37" i="12" l="1"/>
  <c r="J37" i="12"/>
  <c r="C37" i="12"/>
  <c r="M37" i="12"/>
  <c r="I37" i="12"/>
  <c r="B37" i="12"/>
  <c r="P37" i="12"/>
  <c r="F37" i="12"/>
  <c r="O37" i="12"/>
  <c r="D37" i="12"/>
  <c r="L37" i="12"/>
  <c r="K37" i="12"/>
  <c r="AK37" i="11"/>
  <c r="AG37" i="11"/>
  <c r="AC37" i="11"/>
  <c r="Y37" i="11"/>
  <c r="U37" i="11"/>
  <c r="Q37" i="11"/>
  <c r="M37" i="11"/>
  <c r="I37" i="11"/>
  <c r="E37" i="11"/>
  <c r="AJ37" i="11"/>
  <c r="AF37" i="11"/>
  <c r="AB37" i="11"/>
  <c r="X37" i="11"/>
  <c r="T37" i="11"/>
  <c r="P37" i="11"/>
  <c r="L37" i="11"/>
  <c r="H37" i="11"/>
  <c r="D37" i="11"/>
  <c r="AI37" i="11"/>
  <c r="AE37" i="11"/>
  <c r="AA37" i="11"/>
  <c r="W37" i="11"/>
  <c r="S37" i="11"/>
  <c r="O37" i="11"/>
  <c r="K37" i="11"/>
  <c r="G37" i="11"/>
  <c r="C37" i="11"/>
  <c r="V37" i="11"/>
  <c r="F37" i="11"/>
  <c r="AH37" i="11"/>
  <c r="R37" i="11"/>
  <c r="B37" i="11"/>
  <c r="A38" i="11" s="1"/>
  <c r="AD37" i="11"/>
  <c r="N37" i="11"/>
  <c r="Z37" i="11"/>
  <c r="J37" i="11"/>
  <c r="AJ38" i="11" l="1"/>
  <c r="AF38" i="11"/>
  <c r="AB38" i="11"/>
  <c r="X38" i="11"/>
  <c r="T38" i="11"/>
  <c r="P38" i="11"/>
  <c r="L38" i="11"/>
  <c r="H38" i="11"/>
  <c r="D38" i="11"/>
  <c r="AI38" i="11"/>
  <c r="AE38" i="11"/>
  <c r="AA38" i="11"/>
  <c r="W38" i="11"/>
  <c r="S38" i="11"/>
  <c r="O38" i="11"/>
  <c r="K38" i="11"/>
  <c r="G38" i="11"/>
  <c r="C38" i="11"/>
  <c r="AH38" i="11"/>
  <c r="AD38" i="11"/>
  <c r="Z38" i="11"/>
  <c r="V38" i="11"/>
  <c r="R38" i="11"/>
  <c r="N38" i="11"/>
  <c r="J38" i="11"/>
  <c r="F38" i="11"/>
  <c r="B38" i="11"/>
  <c r="A39" i="11" s="1"/>
  <c r="AG38" i="11"/>
  <c r="Q38" i="11"/>
  <c r="AC38" i="11"/>
  <c r="M38" i="11"/>
  <c r="Y38" i="11"/>
  <c r="I38" i="11"/>
  <c r="AK38" i="11"/>
  <c r="U38" i="11"/>
  <c r="E38" i="11"/>
  <c r="AI39" i="11" l="1"/>
  <c r="AE39" i="11"/>
  <c r="AA39" i="11"/>
  <c r="W39" i="11"/>
  <c r="S39" i="11"/>
  <c r="O39" i="11"/>
  <c r="K39" i="11"/>
  <c r="G39" i="11"/>
  <c r="C39" i="11"/>
  <c r="AH39" i="11"/>
  <c r="AD39" i="11"/>
  <c r="Z39" i="11"/>
  <c r="V39" i="11"/>
  <c r="R39" i="11"/>
  <c r="N39" i="11"/>
  <c r="J39" i="11"/>
  <c r="F39" i="11"/>
  <c r="B39" i="11"/>
  <c r="A40" i="11" s="1"/>
  <c r="AK39" i="11"/>
  <c r="AG39" i="11"/>
  <c r="AC39" i="11"/>
  <c r="Y39" i="11"/>
  <c r="U39" i="11"/>
  <c r="Q39" i="11"/>
  <c r="M39" i="11"/>
  <c r="I39" i="11"/>
  <c r="E39" i="11"/>
  <c r="AB39" i="11"/>
  <c r="L39" i="11"/>
  <c r="X39" i="11"/>
  <c r="H39" i="11"/>
  <c r="AJ39" i="11"/>
  <c r="T39" i="11"/>
  <c r="D39" i="11"/>
  <c r="AF39" i="11"/>
  <c r="P39" i="11"/>
  <c r="AH40" i="11" l="1"/>
  <c r="AD40" i="11"/>
  <c r="Z40" i="11"/>
  <c r="V40" i="11"/>
  <c r="R40" i="11"/>
  <c r="N40" i="11"/>
  <c r="J40" i="11"/>
  <c r="F40" i="11"/>
  <c r="B40" i="11"/>
  <c r="A41" i="11" s="1"/>
  <c r="AK40" i="11"/>
  <c r="AG40" i="11"/>
  <c r="AC40" i="11"/>
  <c r="Y40" i="11"/>
  <c r="U40" i="11"/>
  <c r="Q40" i="11"/>
  <c r="M40" i="11"/>
  <c r="I40" i="11"/>
  <c r="E40" i="11"/>
  <c r="AJ40" i="11"/>
  <c r="AF40" i="11"/>
  <c r="AB40" i="11"/>
  <c r="X40" i="11"/>
  <c r="T40" i="11"/>
  <c r="P40" i="11"/>
  <c r="L40" i="11"/>
  <c r="H40" i="11"/>
  <c r="D40" i="11"/>
  <c r="W40" i="11"/>
  <c r="G40" i="11"/>
  <c r="AI40" i="11"/>
  <c r="S40" i="11"/>
  <c r="C40" i="11"/>
  <c r="AE40" i="11"/>
  <c r="O40" i="11"/>
  <c r="AA40" i="11"/>
  <c r="K40" i="11"/>
  <c r="AK41" i="11" l="1"/>
  <c r="AG41" i="11"/>
  <c r="AC41" i="11"/>
  <c r="Y41" i="11"/>
  <c r="U41" i="11"/>
  <c r="Q41" i="11"/>
  <c r="M41" i="11"/>
  <c r="I41" i="11"/>
  <c r="E41" i="11"/>
  <c r="AJ41" i="11"/>
  <c r="AF41" i="11"/>
  <c r="AB41" i="11"/>
  <c r="X41" i="11"/>
  <c r="T41" i="11"/>
  <c r="P41" i="11"/>
  <c r="L41" i="11"/>
  <c r="H41" i="11"/>
  <c r="D41" i="11"/>
  <c r="AI41" i="11"/>
  <c r="AE41" i="11"/>
  <c r="AA41" i="11"/>
  <c r="W41" i="11"/>
  <c r="S41" i="11"/>
  <c r="O41" i="11"/>
  <c r="K41" i="11"/>
  <c r="G41" i="11"/>
  <c r="C41" i="11"/>
  <c r="AH41" i="11"/>
  <c r="R41" i="11"/>
  <c r="B41" i="11"/>
  <c r="A42" i="11" s="1"/>
  <c r="AD41" i="11"/>
  <c r="N41" i="11"/>
  <c r="Z41" i="11"/>
  <c r="J41" i="11"/>
  <c r="V41" i="11"/>
  <c r="F41" i="11"/>
  <c r="AJ42" i="11" l="1"/>
  <c r="AF42" i="11"/>
  <c r="AB42" i="11"/>
  <c r="X42" i="11"/>
  <c r="T42" i="11"/>
  <c r="P42" i="11"/>
  <c r="L42" i="11"/>
  <c r="H42" i="11"/>
  <c r="D42" i="11"/>
  <c r="AI42" i="11"/>
  <c r="AE42" i="11"/>
  <c r="AA42" i="11"/>
  <c r="W42" i="11"/>
  <c r="S42" i="11"/>
  <c r="O42" i="11"/>
  <c r="K42" i="11"/>
  <c r="G42" i="11"/>
  <c r="C42" i="11"/>
  <c r="AH42" i="11"/>
  <c r="AD42" i="11"/>
  <c r="Z42" i="11"/>
  <c r="V42" i="11"/>
  <c r="R42" i="11"/>
  <c r="N42" i="11"/>
  <c r="J42" i="11"/>
  <c r="F42" i="11"/>
  <c r="B42" i="11"/>
  <c r="A43" i="11" s="1"/>
  <c r="AC42" i="11"/>
  <c r="M42" i="11"/>
  <c r="Y42" i="11"/>
  <c r="I42" i="11"/>
  <c r="AK42" i="11"/>
  <c r="U42" i="11"/>
  <c r="E42" i="11"/>
  <c r="AG42" i="11"/>
  <c r="Q42" i="11"/>
  <c r="AI43" i="11" l="1"/>
  <c r="AE43" i="11"/>
  <c r="AA43" i="11"/>
  <c r="W43" i="11"/>
  <c r="S43" i="11"/>
  <c r="O43" i="11"/>
  <c r="K43" i="11"/>
  <c r="G43" i="11"/>
  <c r="C43" i="11"/>
  <c r="AH43" i="11"/>
  <c r="AD43" i="11"/>
  <c r="Z43" i="11"/>
  <c r="V43" i="11"/>
  <c r="R43" i="11"/>
  <c r="N43" i="11"/>
  <c r="J43" i="11"/>
  <c r="F43" i="11"/>
  <c r="B43" i="11"/>
  <c r="A44" i="11" s="1"/>
  <c r="AK43" i="11"/>
  <c r="AG43" i="11"/>
  <c r="AC43" i="11"/>
  <c r="Y43" i="11"/>
  <c r="U43" i="11"/>
  <c r="Q43" i="11"/>
  <c r="M43" i="11"/>
  <c r="I43" i="11"/>
  <c r="E43" i="11"/>
  <c r="X43" i="11"/>
  <c r="H43" i="11"/>
  <c r="AJ43" i="11"/>
  <c r="T43" i="11"/>
  <c r="D43" i="11"/>
  <c r="AF43" i="11"/>
  <c r="P43" i="11"/>
  <c r="AB43" i="11"/>
  <c r="L43" i="11"/>
  <c r="AH44" i="11" l="1"/>
  <c r="AD44" i="11"/>
  <c r="Z44" i="11"/>
  <c r="V44" i="11"/>
  <c r="R44" i="11"/>
  <c r="N44" i="11"/>
  <c r="J44" i="11"/>
  <c r="F44" i="11"/>
  <c r="B44" i="11"/>
  <c r="A45" i="11" s="1"/>
  <c r="AK44" i="11"/>
  <c r="AG44" i="11"/>
  <c r="AC44" i="11"/>
  <c r="Y44" i="11"/>
  <c r="U44" i="11"/>
  <c r="Q44" i="11"/>
  <c r="M44" i="11"/>
  <c r="I44" i="11"/>
  <c r="E44" i="11"/>
  <c r="AJ44" i="11"/>
  <c r="AF44" i="11"/>
  <c r="AB44" i="11"/>
  <c r="X44" i="11"/>
  <c r="T44" i="11"/>
  <c r="P44" i="11"/>
  <c r="L44" i="11"/>
  <c r="H44" i="11"/>
  <c r="D44" i="11"/>
  <c r="AI44" i="11"/>
  <c r="S44" i="11"/>
  <c r="C44" i="11"/>
  <c r="AE44" i="11"/>
  <c r="O44" i="11"/>
  <c r="AA44" i="11"/>
  <c r="K44" i="11"/>
  <c r="W44" i="11"/>
  <c r="G44" i="11"/>
  <c r="AK45" i="11" l="1"/>
  <c r="AG45" i="11"/>
  <c r="AC45" i="11"/>
  <c r="Y45" i="11"/>
  <c r="U45" i="11"/>
  <c r="Q45" i="11"/>
  <c r="M45" i="11"/>
  <c r="I45" i="11"/>
  <c r="E45" i="11"/>
  <c r="AJ45" i="11"/>
  <c r="AF45" i="11"/>
  <c r="AB45" i="11"/>
  <c r="X45" i="11"/>
  <c r="T45" i="11"/>
  <c r="P45" i="11"/>
  <c r="L45" i="11"/>
  <c r="H45" i="11"/>
  <c r="D45" i="11"/>
  <c r="AI45" i="11"/>
  <c r="AE45" i="11"/>
  <c r="AA45" i="11"/>
  <c r="W45" i="11"/>
  <c r="S45" i="11"/>
  <c r="O45" i="11"/>
  <c r="K45" i="11"/>
  <c r="G45" i="11"/>
  <c r="C45" i="11"/>
  <c r="AD45" i="11"/>
  <c r="N45" i="11"/>
  <c r="Z45" i="11"/>
  <c r="J45" i="11"/>
  <c r="V45" i="11"/>
  <c r="F45" i="11"/>
  <c r="AH45" i="11"/>
  <c r="R45" i="11"/>
  <c r="B45" i="11"/>
  <c r="A46" i="11" s="1"/>
  <c r="AJ46" i="11" l="1"/>
  <c r="AF46" i="11"/>
  <c r="AB46" i="11"/>
  <c r="X46" i="11"/>
  <c r="T46" i="11"/>
  <c r="P46" i="11"/>
  <c r="L46" i="11"/>
  <c r="H46" i="11"/>
  <c r="D46" i="11"/>
  <c r="AI46" i="11"/>
  <c r="AE46" i="11"/>
  <c r="AA46" i="11"/>
  <c r="W46" i="11"/>
  <c r="S46" i="11"/>
  <c r="O46" i="11"/>
  <c r="K46" i="11"/>
  <c r="G46" i="11"/>
  <c r="C46" i="11"/>
  <c r="AH46" i="11"/>
  <c r="AD46" i="11"/>
  <c r="Z46" i="11"/>
  <c r="V46" i="11"/>
  <c r="R46" i="11"/>
  <c r="N46" i="11"/>
  <c r="J46" i="11"/>
  <c r="F46" i="11"/>
  <c r="B46" i="11"/>
  <c r="A47" i="11" s="1"/>
  <c r="AK46" i="11"/>
  <c r="AG46" i="11"/>
  <c r="AC46" i="11"/>
  <c r="Y46" i="11"/>
  <c r="U46" i="11"/>
  <c r="Q46" i="11"/>
  <c r="M46" i="11"/>
  <c r="I46" i="11"/>
  <c r="E46" i="11"/>
  <c r="AI47" i="11" l="1"/>
  <c r="AE47" i="11"/>
  <c r="AA47" i="11"/>
  <c r="W47" i="11"/>
  <c r="S47" i="11"/>
  <c r="O47" i="11"/>
  <c r="K47" i="11"/>
  <c r="G47" i="11"/>
  <c r="C47" i="11"/>
  <c r="AH47" i="11"/>
  <c r="AD47" i="11"/>
  <c r="Z47" i="11"/>
  <c r="V47" i="11"/>
  <c r="R47" i="11"/>
  <c r="N47" i="11"/>
  <c r="J47" i="11"/>
  <c r="F47" i="11"/>
  <c r="B47" i="11"/>
  <c r="A48" i="11" s="1"/>
  <c r="AK47" i="11"/>
  <c r="AG47" i="11"/>
  <c r="AC47" i="11"/>
  <c r="Y47" i="11"/>
  <c r="U47" i="11"/>
  <c r="Q47" i="11"/>
  <c r="M47" i="11"/>
  <c r="I47" i="11"/>
  <c r="E47" i="11"/>
  <c r="AJ47" i="11"/>
  <c r="AF47" i="11"/>
  <c r="AB47" i="11"/>
  <c r="X47" i="11"/>
  <c r="T47" i="11"/>
  <c r="P47" i="11"/>
  <c r="L47" i="11"/>
  <c r="H47" i="11"/>
  <c r="D47" i="11"/>
  <c r="AH48" i="11" l="1"/>
  <c r="AD48" i="11"/>
  <c r="Z48" i="11"/>
  <c r="V48" i="11"/>
  <c r="R48" i="11"/>
  <c r="N48" i="11"/>
  <c r="J48" i="11"/>
  <c r="F48" i="11"/>
  <c r="B48" i="11"/>
  <c r="A49" i="11" s="1"/>
  <c r="AK48" i="11"/>
  <c r="AG48" i="11"/>
  <c r="AC48" i="11"/>
  <c r="Y48" i="11"/>
  <c r="U48" i="11"/>
  <c r="Q48" i="11"/>
  <c r="M48" i="11"/>
  <c r="I48" i="11"/>
  <c r="E48" i="11"/>
  <c r="AJ48" i="11"/>
  <c r="AF48" i="11"/>
  <c r="AB48" i="11"/>
  <c r="X48" i="11"/>
  <c r="T48" i="11"/>
  <c r="P48" i="11"/>
  <c r="L48" i="11"/>
  <c r="H48" i="11"/>
  <c r="D48" i="11"/>
  <c r="AI48" i="11"/>
  <c r="AE48" i="11"/>
  <c r="AA48" i="11"/>
  <c r="W48" i="11"/>
  <c r="S48" i="11"/>
  <c r="O48" i="11"/>
  <c r="K48" i="11"/>
  <c r="G48" i="11"/>
  <c r="C48" i="11"/>
  <c r="AK49" i="11" l="1"/>
  <c r="AG49" i="11"/>
  <c r="AC49" i="11"/>
  <c r="Y49" i="11"/>
  <c r="U49" i="11"/>
  <c r="Q49" i="11"/>
  <c r="M49" i="11"/>
  <c r="I49" i="11"/>
  <c r="E49" i="11"/>
  <c r="AJ49" i="11"/>
  <c r="AF49" i="11"/>
  <c r="AB49" i="11"/>
  <c r="X49" i="11"/>
  <c r="T49" i="11"/>
  <c r="P49" i="11"/>
  <c r="L49" i="11"/>
  <c r="H49" i="11"/>
  <c r="D49" i="11"/>
  <c r="AI49" i="11"/>
  <c r="AE49" i="11"/>
  <c r="AA49" i="11"/>
  <c r="W49" i="11"/>
  <c r="S49" i="11"/>
  <c r="O49" i="11"/>
  <c r="K49" i="11"/>
  <c r="G49" i="11"/>
  <c r="C49" i="11"/>
  <c r="AH49" i="11"/>
  <c r="AD49" i="11"/>
  <c r="Z49" i="11"/>
  <c r="V49" i="11"/>
  <c r="R49" i="11"/>
  <c r="N49" i="11"/>
  <c r="J49" i="11"/>
  <c r="F49" i="11"/>
  <c r="B49" i="11"/>
  <c r="A50" i="11" s="1"/>
  <c r="AJ50" i="11" l="1"/>
  <c r="AF50" i="11"/>
  <c r="AB50" i="11"/>
  <c r="X50" i="11"/>
  <c r="T50" i="11"/>
  <c r="P50" i="11"/>
  <c r="L50" i="11"/>
  <c r="H50" i="11"/>
  <c r="D50" i="11"/>
  <c r="AI50" i="11"/>
  <c r="AE50" i="11"/>
  <c r="AA50" i="11"/>
  <c r="W50" i="11"/>
  <c r="S50" i="11"/>
  <c r="O50" i="11"/>
  <c r="K50" i="11"/>
  <c r="G50" i="11"/>
  <c r="C50" i="11"/>
  <c r="AH50" i="11"/>
  <c r="AD50" i="11"/>
  <c r="Z50" i="11"/>
  <c r="V50" i="11"/>
  <c r="R50" i="11"/>
  <c r="N50" i="11"/>
  <c r="J50" i="11"/>
  <c r="F50" i="11"/>
  <c r="B50" i="11"/>
  <c r="A51" i="11" s="1"/>
  <c r="AK50" i="11"/>
  <c r="AG50" i="11"/>
  <c r="AC50" i="11"/>
  <c r="Y50" i="11"/>
  <c r="U50" i="11"/>
  <c r="Q50" i="11"/>
  <c r="M50" i="11"/>
  <c r="I50" i="11"/>
  <c r="E50" i="11"/>
  <c r="AI51" i="11" l="1"/>
  <c r="AE51" i="11"/>
  <c r="AA51" i="11"/>
  <c r="W51" i="11"/>
  <c r="S51" i="11"/>
  <c r="O51" i="11"/>
  <c r="K51" i="11"/>
  <c r="G51" i="11"/>
  <c r="C51" i="11"/>
  <c r="AH51" i="11"/>
  <c r="AD51" i="11"/>
  <c r="Z51" i="11"/>
  <c r="V51" i="11"/>
  <c r="R51" i="11"/>
  <c r="N51" i="11"/>
  <c r="J51" i="11"/>
  <c r="F51" i="11"/>
  <c r="B51" i="11"/>
  <c r="A52" i="11" s="1"/>
  <c r="AK51" i="11"/>
  <c r="AG51" i="11"/>
  <c r="AC51" i="11"/>
  <c r="Y51" i="11"/>
  <c r="U51" i="11"/>
  <c r="Q51" i="11"/>
  <c r="M51" i="11"/>
  <c r="I51" i="11"/>
  <c r="E51" i="11"/>
  <c r="AJ51" i="11"/>
  <c r="AF51" i="11"/>
  <c r="AB51" i="11"/>
  <c r="X51" i="11"/>
  <c r="T51" i="11"/>
  <c r="P51" i="11"/>
  <c r="L51" i="11"/>
  <c r="H51" i="11"/>
  <c r="D51" i="11"/>
  <c r="AH52" i="11" l="1"/>
  <c r="AD52" i="11"/>
  <c r="Z52" i="11"/>
  <c r="V52" i="11"/>
  <c r="R52" i="11"/>
  <c r="N52" i="11"/>
  <c r="J52" i="11"/>
  <c r="F52" i="11"/>
  <c r="B52" i="11"/>
  <c r="A53" i="11" s="1"/>
  <c r="AK52" i="11"/>
  <c r="AG52" i="11"/>
  <c r="AC52" i="11"/>
  <c r="Y52" i="11"/>
  <c r="U52" i="11"/>
  <c r="Q52" i="11"/>
  <c r="M52" i="11"/>
  <c r="I52" i="11"/>
  <c r="E52" i="11"/>
  <c r="AJ52" i="11"/>
  <c r="AF52" i="11"/>
  <c r="AB52" i="11"/>
  <c r="X52" i="11"/>
  <c r="T52" i="11"/>
  <c r="P52" i="11"/>
  <c r="L52" i="11"/>
  <c r="H52" i="11"/>
  <c r="D52" i="11"/>
  <c r="AI52" i="11"/>
  <c r="AE52" i="11"/>
  <c r="AA52" i="11"/>
  <c r="W52" i="11"/>
  <c r="S52" i="11"/>
  <c r="O52" i="11"/>
  <c r="K52" i="11"/>
  <c r="G52" i="11"/>
  <c r="C52" i="11"/>
  <c r="AK53" i="11" l="1"/>
  <c r="AG53" i="11"/>
  <c r="AC53" i="11"/>
  <c r="Y53" i="11"/>
  <c r="U53" i="11"/>
  <c r="Q53" i="11"/>
  <c r="M53" i="11"/>
  <c r="I53" i="11"/>
  <c r="E53" i="11"/>
  <c r="AJ53" i="11"/>
  <c r="AF53" i="11"/>
  <c r="AB53" i="11"/>
  <c r="X53" i="11"/>
  <c r="T53" i="11"/>
  <c r="P53" i="11"/>
  <c r="L53" i="11"/>
  <c r="H53" i="11"/>
  <c r="D53" i="11"/>
  <c r="AI53" i="11"/>
  <c r="AE53" i="11"/>
  <c r="AA53" i="11"/>
  <c r="W53" i="11"/>
  <c r="S53" i="11"/>
  <c r="O53" i="11"/>
  <c r="K53" i="11"/>
  <c r="G53" i="11"/>
  <c r="C53" i="11"/>
  <c r="AH53" i="11"/>
  <c r="AD53" i="11"/>
  <c r="Z53" i="11"/>
  <c r="V53" i="11"/>
  <c r="R53" i="11"/>
  <c r="N53" i="11"/>
  <c r="J53" i="11"/>
  <c r="F53" i="11"/>
  <c r="B53" i="11"/>
  <c r="A54" i="11" s="1"/>
  <c r="AJ54" i="11" l="1"/>
  <c r="AF54" i="11"/>
  <c r="AB54" i="11"/>
  <c r="X54" i="11"/>
  <c r="T54" i="11"/>
  <c r="P54" i="11"/>
  <c r="L54" i="11"/>
  <c r="H54" i="11"/>
  <c r="D54" i="11"/>
  <c r="AI54" i="11"/>
  <c r="AE54" i="11"/>
  <c r="AA54" i="11"/>
  <c r="W54" i="11"/>
  <c r="S54" i="11"/>
  <c r="O54" i="11"/>
  <c r="K54" i="11"/>
  <c r="G54" i="11"/>
  <c r="C54" i="11"/>
  <c r="AH54" i="11"/>
  <c r="AD54" i="11"/>
  <c r="Z54" i="11"/>
  <c r="V54" i="11"/>
  <c r="R54" i="11"/>
  <c r="N54" i="11"/>
  <c r="J54" i="11"/>
  <c r="F54" i="11"/>
  <c r="B54" i="11"/>
  <c r="A55" i="11" s="1"/>
  <c r="AK54" i="11"/>
  <c r="AG54" i="11"/>
  <c r="AC54" i="11"/>
  <c r="Y54" i="11"/>
  <c r="U54" i="11"/>
  <c r="Q54" i="11"/>
  <c r="M54" i="11"/>
  <c r="I54" i="11"/>
  <c r="E54" i="11"/>
  <c r="AJ55" i="11" l="1"/>
  <c r="AF55" i="11"/>
  <c r="AB55" i="11"/>
  <c r="X55" i="11"/>
  <c r="T55" i="11"/>
  <c r="AI55" i="11"/>
  <c r="AE55" i="11"/>
  <c r="AA55" i="11"/>
  <c r="W55" i="11"/>
  <c r="S55" i="11"/>
  <c r="O55" i="11"/>
  <c r="K55" i="11"/>
  <c r="AH55" i="11"/>
  <c r="AD55" i="11"/>
  <c r="Z55" i="11"/>
  <c r="V55" i="11"/>
  <c r="R55" i="11"/>
  <c r="N55" i="11"/>
  <c r="J55" i="11"/>
  <c r="Y55" i="11"/>
  <c r="M55" i="11"/>
  <c r="G55" i="11"/>
  <c r="C55" i="11"/>
  <c r="AK55" i="11"/>
  <c r="U55" i="11"/>
  <c r="L55" i="11"/>
  <c r="F55" i="11"/>
  <c r="B55" i="11"/>
  <c r="A56" i="11" s="1"/>
  <c r="AG55" i="11"/>
  <c r="Q55" i="11"/>
  <c r="I55" i="11"/>
  <c r="E55" i="11"/>
  <c r="AC55" i="11"/>
  <c r="P55" i="11"/>
  <c r="H55" i="11"/>
  <c r="D55" i="11"/>
  <c r="AI56" i="11" l="1"/>
  <c r="AE56" i="11"/>
  <c r="AA56" i="11"/>
  <c r="W56" i="11"/>
  <c r="S56" i="11"/>
  <c r="O56" i="11"/>
  <c r="K56" i="11"/>
  <c r="G56" i="11"/>
  <c r="C56" i="11"/>
  <c r="AH56" i="11"/>
  <c r="AD56" i="11"/>
  <c r="Z56" i="11"/>
  <c r="V56" i="11"/>
  <c r="R56" i="11"/>
  <c r="N56" i="11"/>
  <c r="J56" i="11"/>
  <c r="F56" i="11"/>
  <c r="B56" i="11"/>
  <c r="A57" i="11" s="1"/>
  <c r="AK56" i="11"/>
  <c r="AG56" i="11"/>
  <c r="AC56" i="11"/>
  <c r="Y56" i="11"/>
  <c r="U56" i="11"/>
  <c r="Q56" i="11"/>
  <c r="M56" i="11"/>
  <c r="I56" i="11"/>
  <c r="E56" i="11"/>
  <c r="AJ56" i="11"/>
  <c r="T56" i="11"/>
  <c r="D56" i="11"/>
  <c r="AF56" i="11"/>
  <c r="P56" i="11"/>
  <c r="AB56" i="11"/>
  <c r="L56" i="11"/>
  <c r="X56" i="11"/>
  <c r="H56" i="11"/>
  <c r="AH57" i="11" l="1"/>
  <c r="AD57" i="11"/>
  <c r="Z57" i="11"/>
  <c r="V57" i="11"/>
  <c r="R57" i="11"/>
  <c r="N57" i="11"/>
  <c r="J57" i="11"/>
  <c r="F57" i="11"/>
  <c r="B57" i="11"/>
  <c r="A58" i="11" s="1"/>
  <c r="AK57" i="11"/>
  <c r="AG57" i="11"/>
  <c r="AC57" i="11"/>
  <c r="Y57" i="11"/>
  <c r="U57" i="11"/>
  <c r="Q57" i="11"/>
  <c r="M57" i="11"/>
  <c r="I57" i="11"/>
  <c r="E57" i="11"/>
  <c r="AJ57" i="11"/>
  <c r="AF57" i="11"/>
  <c r="AB57" i="11"/>
  <c r="X57" i="11"/>
  <c r="T57" i="11"/>
  <c r="P57" i="11"/>
  <c r="L57" i="11"/>
  <c r="H57" i="11"/>
  <c r="D57" i="11"/>
  <c r="AE57" i="11"/>
  <c r="O57" i="11"/>
  <c r="AA57" i="11"/>
  <c r="K57" i="11"/>
  <c r="W57" i="11"/>
  <c r="G57" i="11"/>
  <c r="AI57" i="11"/>
  <c r="S57" i="11"/>
  <c r="C57" i="11"/>
  <c r="AK58" i="11" l="1"/>
  <c r="AG58" i="11"/>
  <c r="AC58" i="11"/>
  <c r="Y58" i="11"/>
  <c r="U58" i="11"/>
  <c r="Q58" i="11"/>
  <c r="M58" i="11"/>
  <c r="I58" i="11"/>
  <c r="E58" i="11"/>
  <c r="AJ58" i="11"/>
  <c r="AF58" i="11"/>
  <c r="AB58" i="11"/>
  <c r="X58" i="11"/>
  <c r="T58" i="11"/>
  <c r="P58" i="11"/>
  <c r="L58" i="11"/>
  <c r="H58" i="11"/>
  <c r="D58" i="11"/>
  <c r="AI58" i="11"/>
  <c r="AE58" i="11"/>
  <c r="AA58" i="11"/>
  <c r="W58" i="11"/>
  <c r="S58" i="11"/>
  <c r="O58" i="11"/>
  <c r="K58" i="11"/>
  <c r="G58" i="11"/>
  <c r="C58" i="11"/>
  <c r="Z58" i="11"/>
  <c r="J58" i="11"/>
  <c r="V58" i="11"/>
  <c r="F58" i="11"/>
  <c r="AH58" i="11"/>
  <c r="R58" i="11"/>
  <c r="B58" i="11"/>
  <c r="A59" i="11" s="1"/>
  <c r="AD58" i="11"/>
  <c r="N58" i="11"/>
  <c r="AJ59" i="11" l="1"/>
  <c r="AF59" i="11"/>
  <c r="AB59" i="11"/>
  <c r="X59" i="11"/>
  <c r="T59" i="11"/>
  <c r="P59" i="11"/>
  <c r="L59" i="11"/>
  <c r="H59" i="11"/>
  <c r="D59" i="11"/>
  <c r="AI59" i="11"/>
  <c r="AE59" i="11"/>
  <c r="AA59" i="11"/>
  <c r="W59" i="11"/>
  <c r="S59" i="11"/>
  <c r="O59" i="11"/>
  <c r="K59" i="11"/>
  <c r="G59" i="11"/>
  <c r="C59" i="11"/>
  <c r="AH59" i="11"/>
  <c r="AD59" i="11"/>
  <c r="Z59" i="11"/>
  <c r="V59" i="11"/>
  <c r="R59" i="11"/>
  <c r="N59" i="11"/>
  <c r="J59" i="11"/>
  <c r="F59" i="11"/>
  <c r="B59" i="11"/>
  <c r="A60" i="11" s="1"/>
  <c r="AK59" i="11"/>
  <c r="U59" i="11"/>
  <c r="E59" i="11"/>
  <c r="AG59" i="11"/>
  <c r="Q59" i="11"/>
  <c r="AC59" i="11"/>
  <c r="M59" i="11"/>
  <c r="Y59" i="11"/>
  <c r="I59" i="11"/>
  <c r="AI60" i="11" l="1"/>
  <c r="AE60" i="11"/>
  <c r="AA60" i="11"/>
  <c r="W60" i="11"/>
  <c r="S60" i="11"/>
  <c r="O60" i="11"/>
  <c r="K60" i="11"/>
  <c r="G60" i="11"/>
  <c r="C60" i="11"/>
  <c r="AH60" i="11"/>
  <c r="AD60" i="11"/>
  <c r="Z60" i="11"/>
  <c r="V60" i="11"/>
  <c r="R60" i="11"/>
  <c r="N60" i="11"/>
  <c r="J60" i="11"/>
  <c r="F60" i="11"/>
  <c r="B60" i="11"/>
  <c r="A61" i="11" s="1"/>
  <c r="AK60" i="11"/>
  <c r="AG60" i="11"/>
  <c r="AC60" i="11"/>
  <c r="Y60" i="11"/>
  <c r="U60" i="11"/>
  <c r="Q60" i="11"/>
  <c r="M60" i="11"/>
  <c r="I60" i="11"/>
  <c r="E60" i="11"/>
  <c r="AF60" i="11"/>
  <c r="P60" i="11"/>
  <c r="AB60" i="11"/>
  <c r="L60" i="11"/>
  <c r="X60" i="11"/>
  <c r="H60" i="11"/>
  <c r="AJ60" i="11"/>
  <c r="T60" i="11"/>
  <c r="D60" i="11"/>
  <c r="AH61" i="11" l="1"/>
  <c r="AD61" i="11"/>
  <c r="Z61" i="11"/>
  <c r="V61" i="11"/>
  <c r="R61" i="11"/>
  <c r="N61" i="11"/>
  <c r="J61" i="11"/>
  <c r="F61" i="11"/>
  <c r="B61" i="11"/>
  <c r="A62" i="11" s="1"/>
  <c r="AK61" i="11"/>
  <c r="AG61" i="11"/>
  <c r="AC61" i="11"/>
  <c r="Y61" i="11"/>
  <c r="U61" i="11"/>
  <c r="Q61" i="11"/>
  <c r="M61" i="11"/>
  <c r="I61" i="11"/>
  <c r="E61" i="11"/>
  <c r="AJ61" i="11"/>
  <c r="AF61" i="11"/>
  <c r="AB61" i="11"/>
  <c r="X61" i="11"/>
  <c r="T61" i="11"/>
  <c r="P61" i="11"/>
  <c r="L61" i="11"/>
  <c r="H61" i="11"/>
  <c r="D61" i="11"/>
  <c r="AA61" i="11"/>
  <c r="K61" i="11"/>
  <c r="W61" i="11"/>
  <c r="G61" i="11"/>
  <c r="AI61" i="11"/>
  <c r="S61" i="11"/>
  <c r="C61" i="11"/>
  <c r="AE61" i="11"/>
  <c r="O61" i="11"/>
  <c r="AK62" i="11" l="1"/>
  <c r="AG62" i="11"/>
  <c r="AC62" i="11"/>
  <c r="Y62" i="11"/>
  <c r="U62" i="11"/>
  <c r="Q62" i="11"/>
  <c r="M62" i="11"/>
  <c r="I62" i="11"/>
  <c r="E62" i="11"/>
  <c r="AJ62" i="11"/>
  <c r="AF62" i="11"/>
  <c r="AB62" i="11"/>
  <c r="X62" i="11"/>
  <c r="T62" i="11"/>
  <c r="P62" i="11"/>
  <c r="L62" i="11"/>
  <c r="H62" i="11"/>
  <c r="D62" i="11"/>
  <c r="AI62" i="11"/>
  <c r="AE62" i="11"/>
  <c r="AA62" i="11"/>
  <c r="W62" i="11"/>
  <c r="S62" i="11"/>
  <c r="O62" i="11"/>
  <c r="K62" i="11"/>
  <c r="G62" i="11"/>
  <c r="C62" i="11"/>
  <c r="V62" i="11"/>
  <c r="F62" i="11"/>
  <c r="AH62" i="11"/>
  <c r="R62" i="11"/>
  <c r="B62" i="11"/>
  <c r="A63" i="11" s="1"/>
  <c r="AD62" i="11"/>
  <c r="N62" i="11"/>
  <c r="Z62" i="11"/>
  <c r="J62" i="11"/>
  <c r="AJ63" i="11" l="1"/>
  <c r="AF63" i="11"/>
  <c r="AB63" i="11"/>
  <c r="X63" i="11"/>
  <c r="T63" i="11"/>
  <c r="P63" i="11"/>
  <c r="L63" i="11"/>
  <c r="H63" i="11"/>
  <c r="D63" i="11"/>
  <c r="AI63" i="11"/>
  <c r="AE63" i="11"/>
  <c r="AA63" i="11"/>
  <c r="W63" i="11"/>
  <c r="S63" i="11"/>
  <c r="O63" i="11"/>
  <c r="K63" i="11"/>
  <c r="G63" i="11"/>
  <c r="C63" i="11"/>
  <c r="AH63" i="11"/>
  <c r="AD63" i="11"/>
  <c r="Z63" i="11"/>
  <c r="V63" i="11"/>
  <c r="R63" i="11"/>
  <c r="N63" i="11"/>
  <c r="J63" i="11"/>
  <c r="F63" i="11"/>
  <c r="B63" i="11"/>
  <c r="A64" i="11" s="1"/>
  <c r="AG63" i="11"/>
  <c r="Q63" i="11"/>
  <c r="AC63" i="11"/>
  <c r="M63" i="11"/>
  <c r="Y63" i="11"/>
  <c r="I63" i="11"/>
  <c r="AK63" i="11"/>
  <c r="U63" i="11"/>
  <c r="E63" i="11"/>
  <c r="AI64" i="11" l="1"/>
  <c r="AE64" i="11"/>
  <c r="AA64" i="11"/>
  <c r="W64" i="11"/>
  <c r="S64" i="11"/>
  <c r="O64" i="11"/>
  <c r="K64" i="11"/>
  <c r="G64" i="11"/>
  <c r="C64" i="11"/>
  <c r="AH64" i="11"/>
  <c r="AD64" i="11"/>
  <c r="Z64" i="11"/>
  <c r="V64" i="11"/>
  <c r="R64" i="11"/>
  <c r="N64" i="11"/>
  <c r="J64" i="11"/>
  <c r="F64" i="11"/>
  <c r="B64" i="11"/>
  <c r="A65" i="11" s="1"/>
  <c r="AK64" i="11"/>
  <c r="AG64" i="11"/>
  <c r="AC64" i="11"/>
  <c r="Y64" i="11"/>
  <c r="U64" i="11"/>
  <c r="Q64" i="11"/>
  <c r="M64" i="11"/>
  <c r="I64" i="11"/>
  <c r="E64" i="11"/>
  <c r="AB64" i="11"/>
  <c r="L64" i="11"/>
  <c r="X64" i="11"/>
  <c r="H64" i="11"/>
  <c r="AJ64" i="11"/>
  <c r="T64" i="11"/>
  <c r="D64" i="11"/>
  <c r="AF64" i="11"/>
  <c r="P64" i="11"/>
  <c r="AH65" i="11" l="1"/>
  <c r="AD65" i="11"/>
  <c r="Z65" i="11"/>
  <c r="V65" i="11"/>
  <c r="R65" i="11"/>
  <c r="N65" i="11"/>
  <c r="J65" i="11"/>
  <c r="F65" i="11"/>
  <c r="B65" i="11"/>
  <c r="A66" i="11" s="1"/>
  <c r="AK65" i="11"/>
  <c r="AG65" i="11"/>
  <c r="AC65" i="11"/>
  <c r="Y65" i="11"/>
  <c r="U65" i="11"/>
  <c r="Q65" i="11"/>
  <c r="M65" i="11"/>
  <c r="I65" i="11"/>
  <c r="E65" i="11"/>
  <c r="AJ65" i="11"/>
  <c r="AF65" i="11"/>
  <c r="AB65" i="11"/>
  <c r="X65" i="11"/>
  <c r="T65" i="11"/>
  <c r="P65" i="11"/>
  <c r="L65" i="11"/>
  <c r="H65" i="11"/>
  <c r="D65" i="11"/>
  <c r="W65" i="11"/>
  <c r="G65" i="11"/>
  <c r="AI65" i="11"/>
  <c r="S65" i="11"/>
  <c r="C65" i="11"/>
  <c r="AE65" i="11"/>
  <c r="O65" i="11"/>
  <c r="AA65" i="11"/>
  <c r="K65" i="11"/>
  <c r="AK66" i="11" l="1"/>
  <c r="AG66" i="11"/>
  <c r="AC66" i="11"/>
  <c r="Y66" i="11"/>
  <c r="U66" i="11"/>
  <c r="Q66" i="11"/>
  <c r="M66" i="11"/>
  <c r="I66" i="11"/>
  <c r="E66" i="11"/>
  <c r="AJ66" i="11"/>
  <c r="AF66" i="11"/>
  <c r="AB66" i="11"/>
  <c r="X66" i="11"/>
  <c r="T66" i="11"/>
  <c r="P66" i="11"/>
  <c r="L66" i="11"/>
  <c r="H66" i="11"/>
  <c r="D66" i="11"/>
  <c r="AI66" i="11"/>
  <c r="AE66" i="11"/>
  <c r="AA66" i="11"/>
  <c r="W66" i="11"/>
  <c r="S66" i="11"/>
  <c r="O66" i="11"/>
  <c r="K66" i="11"/>
  <c r="G66" i="11"/>
  <c r="C66" i="11"/>
  <c r="AH66" i="11"/>
  <c r="R66" i="11"/>
  <c r="B66" i="11"/>
  <c r="A67" i="11" s="1"/>
  <c r="AD66" i="11"/>
  <c r="N66" i="11"/>
  <c r="Z66" i="11"/>
  <c r="J66" i="11"/>
  <c r="V66" i="11"/>
  <c r="F66" i="11"/>
  <c r="AJ67" i="11" l="1"/>
  <c r="AF67" i="11"/>
  <c r="AB67" i="11"/>
  <c r="X67" i="11"/>
  <c r="T67" i="11"/>
  <c r="P67" i="11"/>
  <c r="L67" i="11"/>
  <c r="H67" i="11"/>
  <c r="D67" i="11"/>
  <c r="AI67" i="11"/>
  <c r="AE67" i="11"/>
  <c r="AA67" i="11"/>
  <c r="W67" i="11"/>
  <c r="S67" i="11"/>
  <c r="O67" i="11"/>
  <c r="K67" i="11"/>
  <c r="G67" i="11"/>
  <c r="C67" i="11"/>
  <c r="AH67" i="11"/>
  <c r="AD67" i="11"/>
  <c r="Z67" i="11"/>
  <c r="V67" i="11"/>
  <c r="R67" i="11"/>
  <c r="N67" i="11"/>
  <c r="J67" i="11"/>
  <c r="F67" i="11"/>
  <c r="B67" i="11"/>
  <c r="A68" i="11" s="1"/>
  <c r="AC67" i="11"/>
  <c r="M67" i="11"/>
  <c r="Y67" i="11"/>
  <c r="I67" i="11"/>
  <c r="AK67" i="11"/>
  <c r="U67" i="11"/>
  <c r="E67" i="11"/>
  <c r="AG67" i="11"/>
  <c r="Q67" i="11"/>
  <c r="AI68" i="11" l="1"/>
  <c r="AE68" i="11"/>
  <c r="AA68" i="11"/>
  <c r="W68" i="11"/>
  <c r="S68" i="11"/>
  <c r="O68" i="11"/>
  <c r="K68" i="11"/>
  <c r="G68" i="11"/>
  <c r="C68" i="11"/>
  <c r="AH68" i="11"/>
  <c r="AD68" i="11"/>
  <c r="Z68" i="11"/>
  <c r="V68" i="11"/>
  <c r="R68" i="11"/>
  <c r="N68" i="11"/>
  <c r="J68" i="11"/>
  <c r="F68" i="11"/>
  <c r="B68" i="11"/>
  <c r="A69" i="11" s="1"/>
  <c r="AK68" i="11"/>
  <c r="AG68" i="11"/>
  <c r="AC68" i="11"/>
  <c r="Y68" i="11"/>
  <c r="U68" i="11"/>
  <c r="Q68" i="11"/>
  <c r="M68" i="11"/>
  <c r="I68" i="11"/>
  <c r="E68" i="11"/>
  <c r="X68" i="11"/>
  <c r="H68" i="11"/>
  <c r="AJ68" i="11"/>
  <c r="T68" i="11"/>
  <c r="D68" i="11"/>
  <c r="AF68" i="11"/>
  <c r="P68" i="11"/>
  <c r="AB68" i="11"/>
  <c r="L68" i="11"/>
  <c r="AH69" i="11" l="1"/>
  <c r="AD69" i="11"/>
  <c r="Z69" i="11"/>
  <c r="V69" i="11"/>
  <c r="R69" i="11"/>
  <c r="N69" i="11"/>
  <c r="J69" i="11"/>
  <c r="F69" i="11"/>
  <c r="B69" i="11"/>
  <c r="A70" i="11" s="1"/>
  <c r="AK69" i="11"/>
  <c r="AG69" i="11"/>
  <c r="AC69" i="11"/>
  <c r="Y69" i="11"/>
  <c r="U69" i="11"/>
  <c r="Q69" i="11"/>
  <c r="M69" i="11"/>
  <c r="I69" i="11"/>
  <c r="E69" i="11"/>
  <c r="AJ69" i="11"/>
  <c r="AF69" i="11"/>
  <c r="AB69" i="11"/>
  <c r="X69" i="11"/>
  <c r="T69" i="11"/>
  <c r="P69" i="11"/>
  <c r="L69" i="11"/>
  <c r="H69" i="11"/>
  <c r="D69" i="11"/>
  <c r="AI69" i="11"/>
  <c r="S69" i="11"/>
  <c r="C69" i="11"/>
  <c r="AE69" i="11"/>
  <c r="O69" i="11"/>
  <c r="AA69" i="11"/>
  <c r="K69" i="11"/>
  <c r="W69" i="11"/>
  <c r="G69" i="11"/>
  <c r="AK70" i="11" l="1"/>
  <c r="AG70" i="11"/>
  <c r="AC70" i="11"/>
  <c r="Y70" i="11"/>
  <c r="U70" i="11"/>
  <c r="Q70" i="11"/>
  <c r="M70" i="11"/>
  <c r="I70" i="11"/>
  <c r="E70" i="11"/>
  <c r="AJ70" i="11"/>
  <c r="AF70" i="11"/>
  <c r="AB70" i="11"/>
  <c r="X70" i="11"/>
  <c r="T70" i="11"/>
  <c r="P70" i="11"/>
  <c r="L70" i="11"/>
  <c r="H70" i="11"/>
  <c r="D70" i="11"/>
  <c r="AI70" i="11"/>
  <c r="AE70" i="11"/>
  <c r="AA70" i="11"/>
  <c r="W70" i="11"/>
  <c r="S70" i="11"/>
  <c r="O70" i="11"/>
  <c r="K70" i="11"/>
  <c r="G70" i="11"/>
  <c r="C70" i="11"/>
  <c r="AD70" i="11"/>
  <c r="N70" i="11"/>
  <c r="Z70" i="11"/>
  <c r="J70" i="11"/>
  <c r="V70" i="11"/>
  <c r="F70" i="11"/>
  <c r="AH70" i="11"/>
  <c r="R70" i="11"/>
  <c r="B70" i="11"/>
  <c r="A71" i="11" s="1"/>
  <c r="AJ71" i="11" l="1"/>
  <c r="AF71" i="11"/>
  <c r="AB71" i="11"/>
  <c r="X71" i="11"/>
  <c r="T71" i="11"/>
  <c r="P71" i="11"/>
  <c r="L71" i="11"/>
  <c r="H71" i="11"/>
  <c r="D71" i="11"/>
  <c r="AI71" i="11"/>
  <c r="AE71" i="11"/>
  <c r="AA71" i="11"/>
  <c r="W71" i="11"/>
  <c r="S71" i="11"/>
  <c r="O71" i="11"/>
  <c r="K71" i="11"/>
  <c r="G71" i="11"/>
  <c r="C71" i="11"/>
  <c r="AH71" i="11"/>
  <c r="AD71" i="11"/>
  <c r="Z71" i="11"/>
  <c r="V71" i="11"/>
  <c r="R71" i="11"/>
  <c r="N71" i="11"/>
  <c r="J71" i="11"/>
  <c r="F71" i="11"/>
  <c r="B71" i="11"/>
  <c r="A72" i="11" s="1"/>
  <c r="Y71" i="11"/>
  <c r="I71" i="11"/>
  <c r="AK71" i="11"/>
  <c r="U71" i="11"/>
  <c r="E71" i="11"/>
  <c r="AG71" i="11"/>
  <c r="Q71" i="11"/>
  <c r="AC71" i="11"/>
  <c r="M71" i="11"/>
  <c r="AI72" i="11" l="1"/>
  <c r="AE72" i="11"/>
  <c r="AA72" i="11"/>
  <c r="W72" i="11"/>
  <c r="S72" i="11"/>
  <c r="O72" i="11"/>
  <c r="K72" i="11"/>
  <c r="G72" i="11"/>
  <c r="C72" i="11"/>
  <c r="AH72" i="11"/>
  <c r="AD72" i="11"/>
  <c r="Z72" i="11"/>
  <c r="V72" i="11"/>
  <c r="R72" i="11"/>
  <c r="N72" i="11"/>
  <c r="J72" i="11"/>
  <c r="F72" i="11"/>
  <c r="B72" i="11"/>
  <c r="A73" i="11" s="1"/>
  <c r="AK72" i="11"/>
  <c r="AG72" i="11"/>
  <c r="AC72" i="11"/>
  <c r="Y72" i="11"/>
  <c r="U72" i="11"/>
  <c r="Q72" i="11"/>
  <c r="M72" i="11"/>
  <c r="I72" i="11"/>
  <c r="E72" i="11"/>
  <c r="AJ72" i="11"/>
  <c r="T72" i="11"/>
  <c r="D72" i="11"/>
  <c r="AF72" i="11"/>
  <c r="P72" i="11"/>
  <c r="AB72" i="11"/>
  <c r="L72" i="11"/>
  <c r="X72" i="11"/>
  <c r="H72" i="11"/>
  <c r="AH73" i="11" l="1"/>
  <c r="AD73" i="11"/>
  <c r="Z73" i="11"/>
  <c r="V73" i="11"/>
  <c r="R73" i="11"/>
  <c r="N73" i="11"/>
  <c r="J73" i="11"/>
  <c r="F73" i="11"/>
  <c r="B73" i="11"/>
  <c r="A74" i="11" s="1"/>
  <c r="AK73" i="11"/>
  <c r="AG73" i="11"/>
  <c r="AC73" i="11"/>
  <c r="Y73" i="11"/>
  <c r="U73" i="11"/>
  <c r="Q73" i="11"/>
  <c r="M73" i="11"/>
  <c r="I73" i="11"/>
  <c r="E73" i="11"/>
  <c r="AJ73" i="11"/>
  <c r="AF73" i="11"/>
  <c r="AB73" i="11"/>
  <c r="X73" i="11"/>
  <c r="T73" i="11"/>
  <c r="P73" i="11"/>
  <c r="L73" i="11"/>
  <c r="H73" i="11"/>
  <c r="D73" i="11"/>
  <c r="AE73" i="11"/>
  <c r="O73" i="11"/>
  <c r="AA73" i="11"/>
  <c r="K73" i="11"/>
  <c r="W73" i="11"/>
  <c r="G73" i="11"/>
  <c r="AI73" i="11"/>
  <c r="S73" i="11"/>
  <c r="C73" i="11"/>
  <c r="AK74" i="11" l="1"/>
  <c r="AG74" i="11"/>
  <c r="AC74" i="11"/>
  <c r="Y74" i="11"/>
  <c r="U74" i="11"/>
  <c r="Q74" i="11"/>
  <c r="M74" i="11"/>
  <c r="I74" i="11"/>
  <c r="E74" i="11"/>
  <c r="AJ74" i="11"/>
  <c r="AF74" i="11"/>
  <c r="AB74" i="11"/>
  <c r="X74" i="11"/>
  <c r="T74" i="11"/>
  <c r="P74" i="11"/>
  <c r="L74" i="11"/>
  <c r="H74" i="11"/>
  <c r="D74" i="11"/>
  <c r="AI74" i="11"/>
  <c r="AE74" i="11"/>
  <c r="AA74" i="11"/>
  <c r="W74" i="11"/>
  <c r="S74" i="11"/>
  <c r="O74" i="11"/>
  <c r="K74" i="11"/>
  <c r="G74" i="11"/>
  <c r="C74" i="11"/>
  <c r="Z74" i="11"/>
  <c r="J74" i="11"/>
  <c r="V74" i="11"/>
  <c r="F74" i="11"/>
  <c r="AH74" i="11"/>
  <c r="R74" i="11"/>
  <c r="B74" i="11"/>
  <c r="A75" i="11" s="1"/>
  <c r="AD74" i="11"/>
  <c r="N74" i="11"/>
  <c r="AJ75" i="11" l="1"/>
  <c r="AF75" i="11"/>
  <c r="AB75" i="11"/>
  <c r="X75" i="11"/>
  <c r="T75" i="11"/>
  <c r="P75" i="11"/>
  <c r="L75" i="11"/>
  <c r="H75" i="11"/>
  <c r="D75" i="11"/>
  <c r="AI75" i="11"/>
  <c r="AE75" i="11"/>
  <c r="AA75" i="11"/>
  <c r="W75" i="11"/>
  <c r="S75" i="11"/>
  <c r="O75" i="11"/>
  <c r="K75" i="11"/>
  <c r="G75" i="11"/>
  <c r="C75" i="11"/>
  <c r="AH75" i="11"/>
  <c r="AD75" i="11"/>
  <c r="Z75" i="11"/>
  <c r="V75" i="11"/>
  <c r="R75" i="11"/>
  <c r="N75" i="11"/>
  <c r="J75" i="11"/>
  <c r="F75" i="11"/>
  <c r="B75" i="11"/>
  <c r="A76" i="11" s="1"/>
  <c r="AK75" i="11"/>
  <c r="U75" i="11"/>
  <c r="E75" i="11"/>
  <c r="AG75" i="11"/>
  <c r="Q75" i="11"/>
  <c r="AC75" i="11"/>
  <c r="M75" i="11"/>
  <c r="Y75" i="11"/>
  <c r="I75" i="11"/>
  <c r="AI76" i="11" l="1"/>
  <c r="AE76" i="11"/>
  <c r="AA76" i="11"/>
  <c r="W76" i="11"/>
  <c r="S76" i="11"/>
  <c r="O76" i="11"/>
  <c r="K76" i="11"/>
  <c r="G76" i="11"/>
  <c r="C76" i="11"/>
  <c r="AH76" i="11"/>
  <c r="AD76" i="11"/>
  <c r="Z76" i="11"/>
  <c r="V76" i="11"/>
  <c r="R76" i="11"/>
  <c r="N76" i="11"/>
  <c r="J76" i="11"/>
  <c r="F76" i="11"/>
  <c r="B76" i="11"/>
  <c r="A77" i="11" s="1"/>
  <c r="AK76" i="11"/>
  <c r="AG76" i="11"/>
  <c r="AC76" i="11"/>
  <c r="Y76" i="11"/>
  <c r="U76" i="11"/>
  <c r="Q76" i="11"/>
  <c r="M76" i="11"/>
  <c r="I76" i="11"/>
  <c r="E76" i="11"/>
  <c r="AF76" i="11"/>
  <c r="P76" i="11"/>
  <c r="AB76" i="11"/>
  <c r="L76" i="11"/>
  <c r="X76" i="11"/>
  <c r="H76" i="11"/>
  <c r="AJ76" i="11"/>
  <c r="T76" i="11"/>
  <c r="D76" i="11"/>
  <c r="AH77" i="11" l="1"/>
  <c r="AD77" i="11"/>
  <c r="Z77" i="11"/>
  <c r="V77" i="11"/>
  <c r="R77" i="11"/>
  <c r="N77" i="11"/>
  <c r="J77" i="11"/>
  <c r="F77" i="11"/>
  <c r="B77" i="11"/>
  <c r="A78" i="11" s="1"/>
  <c r="AK77" i="11"/>
  <c r="AG77" i="11"/>
  <c r="AC77" i="11"/>
  <c r="Y77" i="11"/>
  <c r="U77" i="11"/>
  <c r="Q77" i="11"/>
  <c r="M77" i="11"/>
  <c r="I77" i="11"/>
  <c r="E77" i="11"/>
  <c r="AJ77" i="11"/>
  <c r="AF77" i="11"/>
  <c r="AB77" i="11"/>
  <c r="X77" i="11"/>
  <c r="T77" i="11"/>
  <c r="P77" i="11"/>
  <c r="L77" i="11"/>
  <c r="H77" i="11"/>
  <c r="D77" i="11"/>
  <c r="AA77" i="11"/>
  <c r="K77" i="11"/>
  <c r="W77" i="11"/>
  <c r="G77" i="11"/>
  <c r="AI77" i="11"/>
  <c r="S77" i="11"/>
  <c r="C77" i="11"/>
  <c r="AE77" i="11"/>
  <c r="O77" i="11"/>
  <c r="AK78" i="11" l="1"/>
  <c r="AG78" i="11"/>
  <c r="AC78" i="11"/>
  <c r="Y78" i="11"/>
  <c r="U78" i="11"/>
  <c r="Q78" i="11"/>
  <c r="M78" i="11"/>
  <c r="I78" i="11"/>
  <c r="E78" i="11"/>
  <c r="AJ78" i="11"/>
  <c r="AF78" i="11"/>
  <c r="AB78" i="11"/>
  <c r="X78" i="11"/>
  <c r="T78" i="11"/>
  <c r="P78" i="11"/>
  <c r="L78" i="11"/>
  <c r="H78" i="11"/>
  <c r="D78" i="11"/>
  <c r="AI78" i="11"/>
  <c r="AE78" i="11"/>
  <c r="AA78" i="11"/>
  <c r="W78" i="11"/>
  <c r="S78" i="11"/>
  <c r="O78" i="11"/>
  <c r="K78" i="11"/>
  <c r="G78" i="11"/>
  <c r="C78" i="11"/>
  <c r="V78" i="11"/>
  <c r="F78" i="11"/>
  <c r="AH78" i="11"/>
  <c r="R78" i="11"/>
  <c r="B78" i="11"/>
  <c r="A79" i="11" s="1"/>
  <c r="AD78" i="11"/>
  <c r="N78" i="11"/>
  <c r="Z78" i="11"/>
  <c r="J78" i="11"/>
  <c r="AJ79" i="11" l="1"/>
  <c r="AF79" i="11"/>
  <c r="AB79" i="11"/>
  <c r="X79" i="11"/>
  <c r="T79" i="11"/>
  <c r="P79" i="11"/>
  <c r="L79" i="11"/>
  <c r="H79" i="11"/>
  <c r="D79" i="11"/>
  <c r="AI79" i="11"/>
  <c r="AE79" i="11"/>
  <c r="AA79" i="11"/>
  <c r="W79" i="11"/>
  <c r="S79" i="11"/>
  <c r="O79" i="11"/>
  <c r="K79" i="11"/>
  <c r="G79" i="11"/>
  <c r="C79" i="11"/>
  <c r="AH79" i="11"/>
  <c r="AD79" i="11"/>
  <c r="Z79" i="11"/>
  <c r="V79" i="11"/>
  <c r="R79" i="11"/>
  <c r="N79" i="11"/>
  <c r="J79" i="11"/>
  <c r="F79" i="11"/>
  <c r="B79" i="11"/>
  <c r="A80" i="11" s="1"/>
  <c r="AG79" i="11"/>
  <c r="Q79" i="11"/>
  <c r="AC79" i="11"/>
  <c r="M79" i="11"/>
  <c r="Y79" i="11"/>
  <c r="I79" i="11"/>
  <c r="AK79" i="11"/>
  <c r="U79" i="11"/>
  <c r="E79" i="11"/>
  <c r="AI80" i="11" l="1"/>
  <c r="AE80" i="11"/>
  <c r="AA80" i="11"/>
  <c r="W80" i="11"/>
  <c r="S80" i="11"/>
  <c r="O80" i="11"/>
  <c r="K80" i="11"/>
  <c r="G80" i="11"/>
  <c r="C80" i="11"/>
  <c r="AH80" i="11"/>
  <c r="AD80" i="11"/>
  <c r="Z80" i="11"/>
  <c r="V80" i="11"/>
  <c r="R80" i="11"/>
  <c r="N80" i="11"/>
  <c r="J80" i="11"/>
  <c r="F80" i="11"/>
  <c r="B80" i="11"/>
  <c r="A81" i="11" s="1"/>
  <c r="AK80" i="11"/>
  <c r="AG80" i="11"/>
  <c r="AC80" i="11"/>
  <c r="Y80" i="11"/>
  <c r="U80" i="11"/>
  <c r="Q80" i="11"/>
  <c r="M80" i="11"/>
  <c r="I80" i="11"/>
  <c r="E80" i="11"/>
  <c r="AB80" i="11"/>
  <c r="L80" i="11"/>
  <c r="X80" i="11"/>
  <c r="H80" i="11"/>
  <c r="AJ80" i="11"/>
  <c r="T80" i="11"/>
  <c r="D80" i="11"/>
  <c r="AF80" i="11"/>
  <c r="P80" i="11"/>
  <c r="AH81" i="11" l="1"/>
  <c r="AD81" i="11"/>
  <c r="Z81" i="11"/>
  <c r="V81" i="11"/>
  <c r="R81" i="11"/>
  <c r="N81" i="11"/>
  <c r="J81" i="11"/>
  <c r="F81" i="11"/>
  <c r="B81" i="11"/>
  <c r="A82" i="11" s="1"/>
  <c r="AK81" i="11"/>
  <c r="AG81" i="11"/>
  <c r="AC81" i="11"/>
  <c r="Y81" i="11"/>
  <c r="U81" i="11"/>
  <c r="Q81" i="11"/>
  <c r="M81" i="11"/>
  <c r="I81" i="11"/>
  <c r="E81" i="11"/>
  <c r="AJ81" i="11"/>
  <c r="AF81" i="11"/>
  <c r="AB81" i="11"/>
  <c r="X81" i="11"/>
  <c r="T81" i="11"/>
  <c r="P81" i="11"/>
  <c r="L81" i="11"/>
  <c r="H81" i="11"/>
  <c r="D81" i="11"/>
  <c r="W81" i="11"/>
  <c r="G81" i="11"/>
  <c r="AI81" i="11"/>
  <c r="S81" i="11"/>
  <c r="C81" i="11"/>
  <c r="AE81" i="11"/>
  <c r="O81" i="11"/>
  <c r="AA81" i="11"/>
  <c r="K81" i="11"/>
  <c r="AK82" i="11" l="1"/>
  <c r="AG82" i="11"/>
  <c r="AC82" i="11"/>
  <c r="Y82" i="11"/>
  <c r="U82" i="11"/>
  <c r="Q82" i="11"/>
  <c r="M82" i="11"/>
  <c r="I82" i="11"/>
  <c r="E82" i="11"/>
  <c r="AJ82" i="11"/>
  <c r="AF82" i="11"/>
  <c r="AB82" i="11"/>
  <c r="X82" i="11"/>
  <c r="T82" i="11"/>
  <c r="P82" i="11"/>
  <c r="L82" i="11"/>
  <c r="H82" i="11"/>
  <c r="D82" i="11"/>
  <c r="AI82" i="11"/>
  <c r="AE82" i="11"/>
  <c r="AA82" i="11"/>
  <c r="W82" i="11"/>
  <c r="S82" i="11"/>
  <c r="O82" i="11"/>
  <c r="K82" i="11"/>
  <c r="G82" i="11"/>
  <c r="C82" i="11"/>
  <c r="AH82" i="11"/>
  <c r="R82" i="11"/>
  <c r="B82" i="11"/>
  <c r="A83" i="11" s="1"/>
  <c r="AD82" i="11"/>
  <c r="N82" i="11"/>
  <c r="Z82" i="11"/>
  <c r="J82" i="11"/>
  <c r="V82" i="11"/>
  <c r="F82" i="11"/>
  <c r="AJ83" i="11" l="1"/>
  <c r="AF83" i="11"/>
  <c r="AB83" i="11"/>
  <c r="X83" i="11"/>
  <c r="T83" i="11"/>
  <c r="P83" i="11"/>
  <c r="L83" i="11"/>
  <c r="H83" i="11"/>
  <c r="D83" i="11"/>
  <c r="AI83" i="11"/>
  <c r="AE83" i="11"/>
  <c r="AA83" i="11"/>
  <c r="W83" i="11"/>
  <c r="S83" i="11"/>
  <c r="O83" i="11"/>
  <c r="K83" i="11"/>
  <c r="G83" i="11"/>
  <c r="C83" i="11"/>
  <c r="AH83" i="11"/>
  <c r="AD83" i="11"/>
  <c r="Z83" i="11"/>
  <c r="V83" i="11"/>
  <c r="R83" i="11"/>
  <c r="N83" i="11"/>
  <c r="J83" i="11"/>
  <c r="F83" i="11"/>
  <c r="B83" i="11"/>
  <c r="A84" i="11" s="1"/>
  <c r="AC83" i="11"/>
  <c r="M83" i="11"/>
  <c r="Y83" i="11"/>
  <c r="I83" i="11"/>
  <c r="AK83" i="11"/>
  <c r="U83" i="11"/>
  <c r="E83" i="11"/>
  <c r="AG83" i="11"/>
  <c r="Q83" i="11"/>
  <c r="AI84" i="11" l="1"/>
  <c r="AE84" i="11"/>
  <c r="AA84" i="11"/>
  <c r="W84" i="11"/>
  <c r="S84" i="11"/>
  <c r="O84" i="11"/>
  <c r="K84" i="11"/>
  <c r="G84" i="11"/>
  <c r="C84" i="11"/>
  <c r="AH84" i="11"/>
  <c r="AD84" i="11"/>
  <c r="Z84" i="11"/>
  <c r="V84" i="11"/>
  <c r="R84" i="11"/>
  <c r="N84" i="11"/>
  <c r="J84" i="11"/>
  <c r="F84" i="11"/>
  <c r="B84" i="11"/>
  <c r="A85" i="11" s="1"/>
  <c r="AK84" i="11"/>
  <c r="AG84" i="11"/>
  <c r="AC84" i="11"/>
  <c r="Y84" i="11"/>
  <c r="U84" i="11"/>
  <c r="Q84" i="11"/>
  <c r="M84" i="11"/>
  <c r="I84" i="11"/>
  <c r="E84" i="11"/>
  <c r="X84" i="11"/>
  <c r="H84" i="11"/>
  <c r="AJ84" i="11"/>
  <c r="T84" i="11"/>
  <c r="D84" i="11"/>
  <c r="AF84" i="11"/>
  <c r="P84" i="11"/>
  <c r="AB84" i="11"/>
  <c r="L84" i="11"/>
  <c r="AH85" i="11" l="1"/>
  <c r="AD85" i="11"/>
  <c r="Z85" i="11"/>
  <c r="V85" i="11"/>
  <c r="R85" i="11"/>
  <c r="N85" i="11"/>
  <c r="J85" i="11"/>
  <c r="F85" i="11"/>
  <c r="B85" i="11"/>
  <c r="A86" i="11" s="1"/>
  <c r="AK85" i="11"/>
  <c r="AG85" i="11"/>
  <c r="AC85" i="11"/>
  <c r="Y85" i="11"/>
  <c r="U85" i="11"/>
  <c r="Q85" i="11"/>
  <c r="M85" i="11"/>
  <c r="I85" i="11"/>
  <c r="E85" i="11"/>
  <c r="AJ85" i="11"/>
  <c r="AF85" i="11"/>
  <c r="AB85" i="11"/>
  <c r="X85" i="11"/>
  <c r="T85" i="11"/>
  <c r="P85" i="11"/>
  <c r="L85" i="11"/>
  <c r="H85" i="11"/>
  <c r="D85" i="11"/>
  <c r="AI85" i="11"/>
  <c r="S85" i="11"/>
  <c r="C85" i="11"/>
  <c r="AE85" i="11"/>
  <c r="O85" i="11"/>
  <c r="AA85" i="11"/>
  <c r="K85" i="11"/>
  <c r="W85" i="11"/>
  <c r="G85" i="11"/>
  <c r="AK86" i="11" l="1"/>
  <c r="AG86" i="11"/>
  <c r="AC86" i="11"/>
  <c r="Y86" i="11"/>
  <c r="U86" i="11"/>
  <c r="Q86" i="11"/>
  <c r="M86" i="11"/>
  <c r="I86" i="11"/>
  <c r="E86" i="11"/>
  <c r="AJ86" i="11"/>
  <c r="AF86" i="11"/>
  <c r="AB86" i="11"/>
  <c r="X86" i="11"/>
  <c r="T86" i="11"/>
  <c r="P86" i="11"/>
  <c r="L86" i="11"/>
  <c r="H86" i="11"/>
  <c r="D86" i="11"/>
  <c r="AI86" i="11"/>
  <c r="AE86" i="11"/>
  <c r="AA86" i="11"/>
  <c r="W86" i="11"/>
  <c r="S86" i="11"/>
  <c r="O86" i="11"/>
  <c r="K86" i="11"/>
  <c r="G86" i="11"/>
  <c r="C86" i="11"/>
  <c r="AD86" i="11"/>
  <c r="N86" i="11"/>
  <c r="Z86" i="11"/>
  <c r="J86" i="11"/>
  <c r="V86" i="11"/>
  <c r="F86" i="11"/>
  <c r="AH86" i="11"/>
  <c r="R86" i="11"/>
  <c r="B86" i="11"/>
  <c r="A87" i="11" s="1"/>
  <c r="AK87" i="11" l="1"/>
  <c r="AG87" i="11"/>
  <c r="AC87" i="11"/>
  <c r="Y87" i="11"/>
  <c r="U87" i="11"/>
  <c r="Q87" i="11"/>
  <c r="M87" i="11"/>
  <c r="AJ87" i="11"/>
  <c r="AF87" i="11"/>
  <c r="AB87" i="11"/>
  <c r="X87" i="11"/>
  <c r="AE87" i="11"/>
  <c r="W87" i="11"/>
  <c r="R87" i="11"/>
  <c r="L87" i="11"/>
  <c r="H87" i="11"/>
  <c r="D87" i="11"/>
  <c r="AD87" i="11"/>
  <c r="V87" i="11"/>
  <c r="P87" i="11"/>
  <c r="K87" i="11"/>
  <c r="G87" i="11"/>
  <c r="C87" i="11"/>
  <c r="AI87" i="11"/>
  <c r="AA87" i="11"/>
  <c r="T87" i="11"/>
  <c r="O87" i="11"/>
  <c r="J87" i="11"/>
  <c r="F87" i="11"/>
  <c r="B87" i="11"/>
  <c r="A88" i="11" s="1"/>
  <c r="AH87" i="11"/>
  <c r="I87" i="11"/>
  <c r="Z87" i="11"/>
  <c r="E87" i="11"/>
  <c r="S87" i="11"/>
  <c r="N87" i="11"/>
  <c r="AJ88" i="11" l="1"/>
  <c r="AF88" i="11"/>
  <c r="AB88" i="11"/>
  <c r="X88" i="11"/>
  <c r="T88" i="11"/>
  <c r="P88" i="11"/>
  <c r="L88" i="11"/>
  <c r="H88" i="11"/>
  <c r="D88" i="11"/>
  <c r="AI88" i="11"/>
  <c r="AE88" i="11"/>
  <c r="AA88" i="11"/>
  <c r="W88" i="11"/>
  <c r="S88" i="11"/>
  <c r="O88" i="11"/>
  <c r="K88" i="11"/>
  <c r="G88" i="11"/>
  <c r="C88" i="11"/>
  <c r="AH88" i="11"/>
  <c r="Z88" i="11"/>
  <c r="R88" i="11"/>
  <c r="J88" i="11"/>
  <c r="B88" i="11"/>
  <c r="A89" i="11" s="1"/>
  <c r="AG88" i="11"/>
  <c r="Y88" i="11"/>
  <c r="Q88" i="11"/>
  <c r="I88" i="11"/>
  <c r="AD88" i="11"/>
  <c r="V88" i="11"/>
  <c r="N88" i="11"/>
  <c r="F88" i="11"/>
  <c r="AC88" i="11"/>
  <c r="U88" i="11"/>
  <c r="M88" i="11"/>
  <c r="AK88" i="11"/>
  <c r="E88" i="11"/>
  <c r="AI89" i="11" l="1"/>
  <c r="AE89" i="11"/>
  <c r="AA89" i="11"/>
  <c r="W89" i="11"/>
  <c r="S89" i="11"/>
  <c r="O89" i="11"/>
  <c r="K89" i="11"/>
  <c r="G89" i="11"/>
  <c r="C89" i="11"/>
  <c r="AH89" i="11"/>
  <c r="AD89" i="11"/>
  <c r="Z89" i="11"/>
  <c r="V89" i="11"/>
  <c r="R89" i="11"/>
  <c r="N89" i="11"/>
  <c r="J89" i="11"/>
  <c r="F89" i="11"/>
  <c r="B89" i="11"/>
  <c r="A90" i="11" s="1"/>
  <c r="AK89" i="11"/>
  <c r="AC89" i="11"/>
  <c r="U89" i="11"/>
  <c r="M89" i="11"/>
  <c r="E89" i="11"/>
  <c r="AJ89" i="11"/>
  <c r="AB89" i="11"/>
  <c r="T89" i="11"/>
  <c r="L89" i="11"/>
  <c r="D89" i="11"/>
  <c r="AG89" i="11"/>
  <c r="Y89" i="11"/>
  <c r="Q89" i="11"/>
  <c r="I89" i="11"/>
  <c r="X89" i="11"/>
  <c r="P89" i="11"/>
  <c r="H89" i="11"/>
  <c r="AF89" i="11"/>
  <c r="AH90" i="11" l="1"/>
  <c r="AD90" i="11"/>
  <c r="Z90" i="11"/>
  <c r="V90" i="11"/>
  <c r="R90" i="11"/>
  <c r="N90" i="11"/>
  <c r="J90" i="11"/>
  <c r="F90" i="11"/>
  <c r="B90" i="11"/>
  <c r="A91" i="11" s="1"/>
  <c r="AK90" i="11"/>
  <c r="AG90" i="11"/>
  <c r="AC90" i="11"/>
  <c r="Y90" i="11"/>
  <c r="U90" i="11"/>
  <c r="Q90" i="11"/>
  <c r="M90" i="11"/>
  <c r="I90" i="11"/>
  <c r="E90" i="11"/>
  <c r="AF90" i="11"/>
  <c r="X90" i="11"/>
  <c r="P90" i="11"/>
  <c r="H90" i="11"/>
  <c r="AE90" i="11"/>
  <c r="W90" i="11"/>
  <c r="O90" i="11"/>
  <c r="G90" i="11"/>
  <c r="AJ90" i="11"/>
  <c r="AB90" i="11"/>
  <c r="T90" i="11"/>
  <c r="L90" i="11"/>
  <c r="D90" i="11"/>
  <c r="S90" i="11"/>
  <c r="K90" i="11"/>
  <c r="AI90" i="11"/>
  <c r="C90" i="11"/>
  <c r="AA90" i="11"/>
  <c r="AK91" i="11" l="1"/>
  <c r="AG91" i="11"/>
  <c r="AC91" i="11"/>
  <c r="Y91" i="11"/>
  <c r="U91" i="11"/>
  <c r="Q91" i="11"/>
  <c r="M91" i="11"/>
  <c r="I91" i="11"/>
  <c r="E91" i="11"/>
  <c r="AJ91" i="11"/>
  <c r="AF91" i="11"/>
  <c r="AB91" i="11"/>
  <c r="X91" i="11"/>
  <c r="T91" i="11"/>
  <c r="P91" i="11"/>
  <c r="L91" i="11"/>
  <c r="H91" i="11"/>
  <c r="D91" i="11"/>
  <c r="AI91" i="11"/>
  <c r="AA91" i="11"/>
  <c r="S91" i="11"/>
  <c r="K91" i="11"/>
  <c r="C91" i="11"/>
  <c r="AH91" i="11"/>
  <c r="Z91" i="11"/>
  <c r="R91" i="11"/>
  <c r="J91" i="11"/>
  <c r="B91" i="11"/>
  <c r="A92" i="11" s="1"/>
  <c r="AE91" i="11"/>
  <c r="W91" i="11"/>
  <c r="O91" i="11"/>
  <c r="G91" i="11"/>
  <c r="N91" i="11"/>
  <c r="F91" i="11"/>
  <c r="AD91" i="11"/>
  <c r="V91" i="11"/>
  <c r="AJ92" i="11" l="1"/>
  <c r="AF92" i="11"/>
  <c r="AB92" i="11"/>
  <c r="X92" i="11"/>
  <c r="T92" i="11"/>
  <c r="P92" i="11"/>
  <c r="L92" i="11"/>
  <c r="H92" i="11"/>
  <c r="D92" i="11"/>
  <c r="AI92" i="11"/>
  <c r="AE92" i="11"/>
  <c r="AA92" i="11"/>
  <c r="W92" i="11"/>
  <c r="S92" i="11"/>
  <c r="O92" i="11"/>
  <c r="K92" i="11"/>
  <c r="G92" i="11"/>
  <c r="C92" i="11"/>
  <c r="AK92" i="11"/>
  <c r="AC92" i="11"/>
  <c r="U92" i="11"/>
  <c r="M92" i="11"/>
  <c r="AH92" i="11"/>
  <c r="Z92" i="11"/>
  <c r="R92" i="11"/>
  <c r="J92" i="11"/>
  <c r="V92" i="11"/>
  <c r="F92" i="11"/>
  <c r="AG92" i="11"/>
  <c r="Q92" i="11"/>
  <c r="E92" i="11"/>
  <c r="AD92" i="11"/>
  <c r="N92" i="11"/>
  <c r="B92" i="11"/>
  <c r="A93" i="11" s="1"/>
  <c r="I92" i="11"/>
  <c r="Y92" i="11"/>
  <c r="AI93" i="11" l="1"/>
  <c r="AE93" i="11"/>
  <c r="AA93" i="11"/>
  <c r="W93" i="11"/>
  <c r="S93" i="11"/>
  <c r="O93" i="11"/>
  <c r="K93" i="11"/>
  <c r="G93" i="11"/>
  <c r="C93" i="11"/>
  <c r="AH93" i="11"/>
  <c r="AD93" i="11"/>
  <c r="Z93" i="11"/>
  <c r="V93" i="11"/>
  <c r="R93" i="11"/>
  <c r="N93" i="11"/>
  <c r="J93" i="11"/>
  <c r="F93" i="11"/>
  <c r="B93" i="11"/>
  <c r="A94" i="11" s="1"/>
  <c r="AF93" i="11"/>
  <c r="X93" i="11"/>
  <c r="P93" i="11"/>
  <c r="H93" i="11"/>
  <c r="AK93" i="11"/>
  <c r="AC93" i="11"/>
  <c r="U93" i="11"/>
  <c r="M93" i="11"/>
  <c r="E93" i="11"/>
  <c r="AG93" i="11"/>
  <c r="Q93" i="11"/>
  <c r="AB93" i="11"/>
  <c r="L93" i="11"/>
  <c r="Y93" i="11"/>
  <c r="I93" i="11"/>
  <c r="AJ93" i="11"/>
  <c r="T93" i="11"/>
  <c r="D93" i="11"/>
  <c r="AH94" i="11" l="1"/>
  <c r="AD94" i="11"/>
  <c r="Z94" i="11"/>
  <c r="V94" i="11"/>
  <c r="R94" i="11"/>
  <c r="N94" i="11"/>
  <c r="J94" i="11"/>
  <c r="F94" i="11"/>
  <c r="B94" i="11"/>
  <c r="A95" i="11" s="1"/>
  <c r="AK94" i="11"/>
  <c r="AG94" i="11"/>
  <c r="AC94" i="11"/>
  <c r="Y94" i="11"/>
  <c r="U94" i="11"/>
  <c r="Q94" i="11"/>
  <c r="M94" i="11"/>
  <c r="I94" i="11"/>
  <c r="E94" i="11"/>
  <c r="AI94" i="11"/>
  <c r="AA94" i="11"/>
  <c r="S94" i="11"/>
  <c r="K94" i="11"/>
  <c r="C94" i="11"/>
  <c r="AF94" i="11"/>
  <c r="X94" i="11"/>
  <c r="P94" i="11"/>
  <c r="H94" i="11"/>
  <c r="AB94" i="11"/>
  <c r="L94" i="11"/>
  <c r="W94" i="11"/>
  <c r="G94" i="11"/>
  <c r="AJ94" i="11"/>
  <c r="T94" i="11"/>
  <c r="D94" i="11"/>
  <c r="AE94" i="11"/>
  <c r="O94" i="11"/>
  <c r="AH95" i="11" l="1"/>
  <c r="AG95" i="11"/>
  <c r="AC95" i="11"/>
  <c r="Y95" i="11"/>
  <c r="U95" i="11"/>
  <c r="Q95" i="11"/>
  <c r="M95" i="11"/>
  <c r="I95" i="11"/>
  <c r="E95" i="11"/>
  <c r="AK95" i="11"/>
  <c r="AF95" i="11"/>
  <c r="AB95" i="11"/>
  <c r="X95" i="11"/>
  <c r="T95" i="11"/>
  <c r="P95" i="11"/>
  <c r="L95" i="11"/>
  <c r="H95" i="11"/>
  <c r="D95" i="11"/>
  <c r="AD95" i="11"/>
  <c r="V95" i="11"/>
  <c r="N95" i="11"/>
  <c r="F95" i="11"/>
  <c r="AJ95" i="11"/>
  <c r="AA95" i="11"/>
  <c r="S95" i="11"/>
  <c r="K95" i="11"/>
  <c r="C95" i="11"/>
  <c r="AE95" i="11"/>
  <c r="W95" i="11"/>
  <c r="O95" i="11"/>
  <c r="AI95" i="11"/>
  <c r="G95" i="11"/>
  <c r="Z95" i="11"/>
  <c r="B95" i="11"/>
  <c r="A96" i="11" s="1"/>
  <c r="R95" i="11"/>
  <c r="J95" i="11"/>
  <c r="AK96" i="11" l="1"/>
  <c r="AG96" i="11"/>
  <c r="AC96" i="11"/>
  <c r="Y96" i="11"/>
  <c r="U96" i="11"/>
  <c r="Q96" i="11"/>
  <c r="M96" i="11"/>
  <c r="I96" i="11"/>
  <c r="E96" i="11"/>
  <c r="AH96" i="11"/>
  <c r="AB96" i="11"/>
  <c r="W96" i="11"/>
  <c r="R96" i="11"/>
  <c r="L96" i="11"/>
  <c r="G96" i="11"/>
  <c r="B96" i="11"/>
  <c r="A97" i="11" s="1"/>
  <c r="AF96" i="11"/>
  <c r="AA96" i="11"/>
  <c r="V96" i="11"/>
  <c r="P96" i="11"/>
  <c r="K96" i="11"/>
  <c r="F96" i="11"/>
  <c r="AI96" i="11"/>
  <c r="X96" i="11"/>
  <c r="N96" i="11"/>
  <c r="C96" i="11"/>
  <c r="AE96" i="11"/>
  <c r="T96" i="11"/>
  <c r="J96" i="11"/>
  <c r="AJ96" i="11"/>
  <c r="Z96" i="11"/>
  <c r="O96" i="11"/>
  <c r="D96" i="11"/>
  <c r="AD96" i="11"/>
  <c r="S96" i="11"/>
  <c r="H96" i="11"/>
  <c r="AJ97" i="11" l="1"/>
  <c r="AF97" i="11"/>
  <c r="AB97" i="11"/>
  <c r="X97" i="11"/>
  <c r="T97" i="11"/>
  <c r="P97" i="11"/>
  <c r="L97" i="11"/>
  <c r="H97" i="11"/>
  <c r="D97" i="11"/>
  <c r="AH97" i="11"/>
  <c r="AC97" i="11"/>
  <c r="W97" i="11"/>
  <c r="R97" i="11"/>
  <c r="M97" i="11"/>
  <c r="G97" i="11"/>
  <c r="B97" i="11"/>
  <c r="A98" i="11" s="1"/>
  <c r="AG97" i="11"/>
  <c r="AA97" i="11"/>
  <c r="V97" i="11"/>
  <c r="Q97" i="11"/>
  <c r="K97" i="11"/>
  <c r="F97" i="11"/>
  <c r="AD97" i="11"/>
  <c r="S97" i="11"/>
  <c r="I97" i="11"/>
  <c r="AK97" i="11"/>
  <c r="Z97" i="11"/>
  <c r="O97" i="11"/>
  <c r="E97" i="11"/>
  <c r="AE97" i="11"/>
  <c r="U97" i="11"/>
  <c r="J97" i="11"/>
  <c r="C97" i="11"/>
  <c r="AI97" i="11"/>
  <c r="Y97" i="11"/>
  <c r="N97" i="11"/>
  <c r="AI98" i="11" l="1"/>
  <c r="AE98" i="11"/>
  <c r="AA98" i="11"/>
  <c r="W98" i="11"/>
  <c r="S98" i="11"/>
  <c r="O98" i="11"/>
  <c r="K98" i="11"/>
  <c r="G98" i="11"/>
  <c r="C98" i="11"/>
  <c r="AH98" i="11"/>
  <c r="AC98" i="11"/>
  <c r="X98" i="11"/>
  <c r="R98" i="11"/>
  <c r="M98" i="11"/>
  <c r="H98" i="11"/>
  <c r="B98" i="11"/>
  <c r="A99" i="11" s="1"/>
  <c r="AG98" i="11"/>
  <c r="AB98" i="11"/>
  <c r="V98" i="11"/>
  <c r="Q98" i="11"/>
  <c r="L98" i="11"/>
  <c r="F98" i="11"/>
  <c r="AJ98" i="11"/>
  <c r="Y98" i="11"/>
  <c r="N98" i="11"/>
  <c r="D98" i="11"/>
  <c r="AF98" i="11"/>
  <c r="U98" i="11"/>
  <c r="J98" i="11"/>
  <c r="AK98" i="11"/>
  <c r="Z98" i="11"/>
  <c r="P98" i="11"/>
  <c r="E98" i="11"/>
  <c r="I98" i="11"/>
  <c r="AD98" i="11"/>
  <c r="T98" i="11"/>
  <c r="AH99" i="11" l="1"/>
  <c r="AD99" i="11"/>
  <c r="Z99" i="11"/>
  <c r="V99" i="11"/>
  <c r="R99" i="11"/>
  <c r="N99" i="11"/>
  <c r="J99" i="11"/>
  <c r="F99" i="11"/>
  <c r="B99" i="11"/>
  <c r="A100" i="11" s="1"/>
  <c r="AI99" i="11"/>
  <c r="AC99" i="11"/>
  <c r="X99" i="11"/>
  <c r="S99" i="11"/>
  <c r="M99" i="11"/>
  <c r="H99" i="11"/>
  <c r="C99" i="11"/>
  <c r="AG99" i="11"/>
  <c r="AB99" i="11"/>
  <c r="W99" i="11"/>
  <c r="Q99" i="11"/>
  <c r="L99" i="11"/>
  <c r="G99" i="11"/>
  <c r="AE99" i="11"/>
  <c r="T99" i="11"/>
  <c r="I99" i="11"/>
  <c r="AK99" i="11"/>
  <c r="AA99" i="11"/>
  <c r="P99" i="11"/>
  <c r="E99" i="11"/>
  <c r="AF99" i="11"/>
  <c r="U99" i="11"/>
  <c r="K99" i="11"/>
  <c r="O99" i="11"/>
  <c r="D99" i="11"/>
  <c r="AJ99" i="11"/>
  <c r="Y99" i="11"/>
  <c r="AK100" i="11" l="1"/>
  <c r="AG100" i="11"/>
  <c r="AC100" i="11"/>
  <c r="Y100" i="11"/>
  <c r="U100" i="11"/>
  <c r="Q100" i="11"/>
  <c r="M100" i="11"/>
  <c r="I100" i="11"/>
  <c r="E100" i="11"/>
  <c r="AI100" i="11"/>
  <c r="AD100" i="11"/>
  <c r="X100" i="11"/>
  <c r="S100" i="11"/>
  <c r="N100" i="11"/>
  <c r="H100" i="11"/>
  <c r="C100" i="11"/>
  <c r="AH100" i="11"/>
  <c r="AB100" i="11"/>
  <c r="W100" i="11"/>
  <c r="R100" i="11"/>
  <c r="L100" i="11"/>
  <c r="G100" i="11"/>
  <c r="B100" i="11"/>
  <c r="A101" i="11" s="1"/>
  <c r="AJ100" i="11"/>
  <c r="Z100" i="11"/>
  <c r="O100" i="11"/>
  <c r="D100" i="11"/>
  <c r="AF100" i="11"/>
  <c r="V100" i="11"/>
  <c r="K100" i="11"/>
  <c r="AA100" i="11"/>
  <c r="P100" i="11"/>
  <c r="F100" i="11"/>
  <c r="T100" i="11"/>
  <c r="J100" i="11"/>
  <c r="AE100" i="11"/>
  <c r="AJ101" i="11" l="1"/>
  <c r="AF101" i="11"/>
  <c r="AB101" i="11"/>
  <c r="X101" i="11"/>
  <c r="T101" i="11"/>
  <c r="P101" i="11"/>
  <c r="L101" i="11"/>
  <c r="H101" i="11"/>
  <c r="D101" i="11"/>
  <c r="AI101" i="11"/>
  <c r="AD101" i="11"/>
  <c r="Y101" i="11"/>
  <c r="S101" i="11"/>
  <c r="N101" i="11"/>
  <c r="I101" i="11"/>
  <c r="C101" i="11"/>
  <c r="AH101" i="11"/>
  <c r="AC101" i="11"/>
  <c r="W101" i="11"/>
  <c r="R101" i="11"/>
  <c r="M101" i="11"/>
  <c r="G101" i="11"/>
  <c r="B101" i="11"/>
  <c r="A102" i="11" s="1"/>
  <c r="AE101" i="11"/>
  <c r="U101" i="11"/>
  <c r="J101" i="11"/>
  <c r="AA101" i="11"/>
  <c r="Q101" i="11"/>
  <c r="F101" i="11"/>
  <c r="AG101" i="11"/>
  <c r="V101" i="11"/>
  <c r="K101" i="11"/>
  <c r="Z101" i="11"/>
  <c r="O101" i="11"/>
  <c r="E101" i="11"/>
  <c r="AK101" i="11"/>
  <c r="AI102" i="11" l="1"/>
  <c r="AE102" i="11"/>
  <c r="AA102" i="11"/>
  <c r="W102" i="11"/>
  <c r="S102" i="11"/>
  <c r="O102" i="11"/>
  <c r="K102" i="11"/>
  <c r="G102" i="11"/>
  <c r="C102" i="11"/>
  <c r="AJ102" i="11"/>
  <c r="AD102" i="11"/>
  <c r="Y102" i="11"/>
  <c r="T102" i="11"/>
  <c r="N102" i="11"/>
  <c r="I102" i="11"/>
  <c r="D102" i="11"/>
  <c r="AH102" i="11"/>
  <c r="AC102" i="11"/>
  <c r="X102" i="11"/>
  <c r="R102" i="11"/>
  <c r="M102" i="11"/>
  <c r="H102" i="11"/>
  <c r="B102" i="11"/>
  <c r="A103" i="11" s="1"/>
  <c r="AK102" i="11"/>
  <c r="Z102" i="11"/>
  <c r="P102" i="11"/>
  <c r="E102" i="11"/>
  <c r="AG102" i="11"/>
  <c r="V102" i="11"/>
  <c r="L102" i="11"/>
  <c r="AB102" i="11"/>
  <c r="Q102" i="11"/>
  <c r="F102" i="11"/>
  <c r="AF102" i="11"/>
  <c r="U102" i="11"/>
  <c r="J102" i="11"/>
  <c r="AH103" i="11" l="1"/>
  <c r="AD103" i="11"/>
  <c r="Z103" i="11"/>
  <c r="V103" i="11"/>
  <c r="R103" i="11"/>
  <c r="N103" i="11"/>
  <c r="J103" i="11"/>
  <c r="F103" i="11"/>
  <c r="B103" i="11"/>
  <c r="A104" i="11" s="1"/>
  <c r="AJ103" i="11"/>
  <c r="AE103" i="11"/>
  <c r="Y103" i="11"/>
  <c r="T103" i="11"/>
  <c r="O103" i="11"/>
  <c r="I103" i="11"/>
  <c r="D103" i="11"/>
  <c r="AI103" i="11"/>
  <c r="AC103" i="11"/>
  <c r="X103" i="11"/>
  <c r="S103" i="11"/>
  <c r="M103" i="11"/>
  <c r="H103" i="11"/>
  <c r="C103" i="11"/>
  <c r="AF103" i="11"/>
  <c r="U103" i="11"/>
  <c r="K103" i="11"/>
  <c r="AB103" i="11"/>
  <c r="Q103" i="11"/>
  <c r="G103" i="11"/>
  <c r="AG103" i="11"/>
  <c r="W103" i="11"/>
  <c r="L103" i="11"/>
  <c r="AK103" i="11"/>
  <c r="AA103" i="11"/>
  <c r="P103" i="11"/>
  <c r="E103" i="11"/>
  <c r="AK104" i="11" l="1"/>
  <c r="AG104" i="11"/>
  <c r="AC104" i="11"/>
  <c r="Y104" i="11"/>
  <c r="U104" i="11"/>
  <c r="Q104" i="11"/>
  <c r="M104" i="11"/>
  <c r="I104" i="11"/>
  <c r="E104" i="11"/>
  <c r="AJ104" i="11"/>
  <c r="AE104" i="11"/>
  <c r="Z104" i="11"/>
  <c r="T104" i="11"/>
  <c r="O104" i="11"/>
  <c r="J104" i="11"/>
  <c r="D104" i="11"/>
  <c r="AI104" i="11"/>
  <c r="AD104" i="11"/>
  <c r="X104" i="11"/>
  <c r="S104" i="11"/>
  <c r="N104" i="11"/>
  <c r="H104" i="11"/>
  <c r="C104" i="11"/>
  <c r="AA104" i="11"/>
  <c r="P104" i="11"/>
  <c r="F104" i="11"/>
  <c r="AH104" i="11"/>
  <c r="W104" i="11"/>
  <c r="L104" i="11"/>
  <c r="B104" i="11"/>
  <c r="A105" i="11" s="1"/>
  <c r="AB104" i="11"/>
  <c r="R104" i="11"/>
  <c r="G104" i="11"/>
  <c r="AF104" i="11"/>
  <c r="V104" i="11"/>
  <c r="K104" i="11"/>
  <c r="AJ105" i="11" l="1"/>
  <c r="AF105" i="11"/>
  <c r="AB105" i="11"/>
  <c r="X105" i="11"/>
  <c r="T105" i="11"/>
  <c r="P105" i="11"/>
  <c r="L105" i="11"/>
  <c r="H105" i="11"/>
  <c r="D105" i="11"/>
  <c r="AK105" i="11"/>
  <c r="AE105" i="11"/>
  <c r="Z105" i="11"/>
  <c r="U105" i="11"/>
  <c r="O105" i="11"/>
  <c r="J105" i="11"/>
  <c r="E105" i="11"/>
  <c r="AI105" i="11"/>
  <c r="AD105" i="11"/>
  <c r="Y105" i="11"/>
  <c r="S105" i="11"/>
  <c r="N105" i="11"/>
  <c r="I105" i="11"/>
  <c r="C105" i="11"/>
  <c r="AG105" i="11"/>
  <c r="V105" i="11"/>
  <c r="K105" i="11"/>
  <c r="AC105" i="11"/>
  <c r="R105" i="11"/>
  <c r="G105" i="11"/>
  <c r="AH105" i="11"/>
  <c r="W105" i="11"/>
  <c r="M105" i="11"/>
  <c r="B105" i="11"/>
  <c r="A106" i="11" s="1"/>
  <c r="F105" i="11"/>
  <c r="AA105" i="11"/>
  <c r="Q105" i="11"/>
  <c r="AI106" i="11" l="1"/>
  <c r="AE106" i="11"/>
  <c r="AA106" i="11"/>
  <c r="W106" i="11"/>
  <c r="S106" i="11"/>
  <c r="O106" i="11"/>
  <c r="K106" i="11"/>
  <c r="G106" i="11"/>
  <c r="C106" i="11"/>
  <c r="AG106" i="11"/>
  <c r="AB106" i="11"/>
  <c r="V106" i="11"/>
  <c r="Q106" i="11"/>
  <c r="L106" i="11"/>
  <c r="AK106" i="11"/>
  <c r="AF106" i="11"/>
  <c r="Z106" i="11"/>
  <c r="U106" i="11"/>
  <c r="P106" i="11"/>
  <c r="J106" i="11"/>
  <c r="E106" i="11"/>
  <c r="AJ106" i="11"/>
  <c r="AD106" i="11"/>
  <c r="Y106" i="11"/>
  <c r="T106" i="11"/>
  <c r="N106" i="11"/>
  <c r="I106" i="11"/>
  <c r="D106" i="11"/>
  <c r="X106" i="11"/>
  <c r="F106" i="11"/>
  <c r="R106" i="11"/>
  <c r="B106" i="11"/>
  <c r="A107" i="11" s="1"/>
  <c r="AC106" i="11"/>
  <c r="H106" i="11"/>
  <c r="M106" i="11"/>
  <c r="AH106" i="11"/>
  <c r="AH107" i="11" l="1"/>
  <c r="AD107" i="11"/>
  <c r="Z107" i="11"/>
  <c r="V107" i="11"/>
  <c r="R107" i="11"/>
  <c r="N107" i="11"/>
  <c r="J107" i="11"/>
  <c r="F107" i="11"/>
  <c r="B107" i="11"/>
  <c r="A108" i="11" s="1"/>
  <c r="AG107" i="11"/>
  <c r="AB107" i="11"/>
  <c r="W107" i="11"/>
  <c r="Q107" i="11"/>
  <c r="L107" i="11"/>
  <c r="G107" i="11"/>
  <c r="AK107" i="11"/>
  <c r="AF107" i="11"/>
  <c r="AA107" i="11"/>
  <c r="U107" i="11"/>
  <c r="P107" i="11"/>
  <c r="K107" i="11"/>
  <c r="E107" i="11"/>
  <c r="AJ107" i="11"/>
  <c r="AE107" i="11"/>
  <c r="Y107" i="11"/>
  <c r="T107" i="11"/>
  <c r="O107" i="11"/>
  <c r="I107" i="11"/>
  <c r="D107" i="11"/>
  <c r="AC107" i="11"/>
  <c r="H107" i="11"/>
  <c r="X107" i="11"/>
  <c r="C107" i="11"/>
  <c r="AI107" i="11"/>
  <c r="M107" i="11"/>
  <c r="S107" i="11"/>
  <c r="AK108" i="11" l="1"/>
  <c r="AG108" i="11"/>
  <c r="AC108" i="11"/>
  <c r="Y108" i="11"/>
  <c r="U108" i="11"/>
  <c r="Q108" i="11"/>
  <c r="M108" i="11"/>
  <c r="I108" i="11"/>
  <c r="E108" i="11"/>
  <c r="AH108" i="11"/>
  <c r="AB108" i="11"/>
  <c r="W108" i="11"/>
  <c r="R108" i="11"/>
  <c r="L108" i="11"/>
  <c r="G108" i="11"/>
  <c r="B108" i="11"/>
  <c r="A109" i="11" s="1"/>
  <c r="AF108" i="11"/>
  <c r="AA108" i="11"/>
  <c r="V108" i="11"/>
  <c r="P108" i="11"/>
  <c r="K108" i="11"/>
  <c r="F108" i="11"/>
  <c r="AJ108" i="11"/>
  <c r="AE108" i="11"/>
  <c r="Z108" i="11"/>
  <c r="T108" i="11"/>
  <c r="O108" i="11"/>
  <c r="J108" i="11"/>
  <c r="D108" i="11"/>
  <c r="AI108" i="11"/>
  <c r="N108" i="11"/>
  <c r="AD108" i="11"/>
  <c r="H108" i="11"/>
  <c r="S108" i="11"/>
  <c r="X108" i="11"/>
  <c r="C108" i="11"/>
  <c r="AJ109" i="11" l="1"/>
  <c r="AF109" i="11"/>
  <c r="AB109" i="11"/>
  <c r="X109" i="11"/>
  <c r="T109" i="11"/>
  <c r="P109" i="11"/>
  <c r="L109" i="11"/>
  <c r="H109" i="11"/>
  <c r="D109" i="11"/>
  <c r="AH109" i="11"/>
  <c r="AC109" i="11"/>
  <c r="W109" i="11"/>
  <c r="R109" i="11"/>
  <c r="M109" i="11"/>
  <c r="G109" i="11"/>
  <c r="B109" i="11"/>
  <c r="A110" i="11" s="1"/>
  <c r="AG109" i="11"/>
  <c r="AA109" i="11"/>
  <c r="V109" i="11"/>
  <c r="Q109" i="11"/>
  <c r="K109" i="11"/>
  <c r="F109" i="11"/>
  <c r="AK109" i="11"/>
  <c r="AE109" i="11"/>
  <c r="Z109" i="11"/>
  <c r="U109" i="11"/>
  <c r="O109" i="11"/>
  <c r="J109" i="11"/>
  <c r="E109" i="11"/>
  <c r="S109" i="11"/>
  <c r="AI109" i="11"/>
  <c r="N109" i="11"/>
  <c r="Y109" i="11"/>
  <c r="C109" i="11"/>
  <c r="AD109" i="11"/>
  <c r="I109" i="11"/>
  <c r="AI110" i="11" l="1"/>
  <c r="AE110" i="11"/>
  <c r="AA110" i="11"/>
  <c r="W110" i="11"/>
  <c r="S110" i="11"/>
  <c r="O110" i="11"/>
  <c r="K110" i="11"/>
  <c r="G110" i="11"/>
  <c r="C110" i="11"/>
  <c r="AH110" i="11"/>
  <c r="AC110" i="11"/>
  <c r="X110" i="11"/>
  <c r="R110" i="11"/>
  <c r="M110" i="11"/>
  <c r="H110" i="11"/>
  <c r="B110" i="11"/>
  <c r="A111" i="11" s="1"/>
  <c r="AG110" i="11"/>
  <c r="AB110" i="11"/>
  <c r="V110" i="11"/>
  <c r="Q110" i="11"/>
  <c r="L110" i="11"/>
  <c r="F110" i="11"/>
  <c r="AK110" i="11"/>
  <c r="AF110" i="11"/>
  <c r="Z110" i="11"/>
  <c r="U110" i="11"/>
  <c r="P110" i="11"/>
  <c r="J110" i="11"/>
  <c r="E110" i="11"/>
  <c r="Y110" i="11"/>
  <c r="D110" i="11"/>
  <c r="T110" i="11"/>
  <c r="AD110" i="11"/>
  <c r="I110" i="11"/>
  <c r="AJ110" i="11"/>
  <c r="N110" i="11"/>
  <c r="AH111" i="11" l="1"/>
  <c r="AD111" i="11"/>
  <c r="Z111" i="11"/>
  <c r="V111" i="11"/>
  <c r="R111" i="11"/>
  <c r="N111" i="11"/>
  <c r="J111" i="11"/>
  <c r="F111" i="11"/>
  <c r="B111" i="11"/>
  <c r="A112" i="11" s="1"/>
  <c r="AI111" i="11"/>
  <c r="AC111" i="11"/>
  <c r="X111" i="11"/>
  <c r="S111" i="11"/>
  <c r="M111" i="11"/>
  <c r="H111" i="11"/>
  <c r="C111" i="11"/>
  <c r="AG111" i="11"/>
  <c r="AB111" i="11"/>
  <c r="W111" i="11"/>
  <c r="Q111" i="11"/>
  <c r="L111" i="11"/>
  <c r="G111" i="11"/>
  <c r="AK111" i="11"/>
  <c r="AF111" i="11"/>
  <c r="AA111" i="11"/>
  <c r="U111" i="11"/>
  <c r="P111" i="11"/>
  <c r="K111" i="11"/>
  <c r="E111" i="11"/>
  <c r="AE111" i="11"/>
  <c r="I111" i="11"/>
  <c r="Y111" i="11"/>
  <c r="D111" i="11"/>
  <c r="AJ111" i="11"/>
  <c r="O111" i="11"/>
  <c r="T111" i="11"/>
  <c r="AK112" i="11" l="1"/>
  <c r="AG112" i="11"/>
  <c r="AC112" i="11"/>
  <c r="Y112" i="11"/>
  <c r="U112" i="11"/>
  <c r="Q112" i="11"/>
  <c r="M112" i="11"/>
  <c r="I112" i="11"/>
  <c r="E112" i="11"/>
  <c r="AI112" i="11"/>
  <c r="AD112" i="11"/>
  <c r="X112" i="11"/>
  <c r="S112" i="11"/>
  <c r="N112" i="11"/>
  <c r="H112" i="11"/>
  <c r="C112" i="11"/>
  <c r="AH112" i="11"/>
  <c r="AB112" i="11"/>
  <c r="W112" i="11"/>
  <c r="R112" i="11"/>
  <c r="L112" i="11"/>
  <c r="G112" i="11"/>
  <c r="B112" i="11"/>
  <c r="A113" i="11" s="1"/>
  <c r="AF112" i="11"/>
  <c r="AA112" i="11"/>
  <c r="V112" i="11"/>
  <c r="P112" i="11"/>
  <c r="K112" i="11"/>
  <c r="F112" i="11"/>
  <c r="AJ112" i="11"/>
  <c r="O112" i="11"/>
  <c r="AE112" i="11"/>
  <c r="J112" i="11"/>
  <c r="T112" i="11"/>
  <c r="Z112" i="11"/>
  <c r="D112" i="11"/>
  <c r="AJ113" i="11" l="1"/>
  <c r="AF113" i="11"/>
  <c r="AB113" i="11"/>
  <c r="X113" i="11"/>
  <c r="T113" i="11"/>
  <c r="P113" i="11"/>
  <c r="L113" i="11"/>
  <c r="H113" i="11"/>
  <c r="D113" i="11"/>
  <c r="AI113" i="11"/>
  <c r="AD113" i="11"/>
  <c r="Y113" i="11"/>
  <c r="S113" i="11"/>
  <c r="N113" i="11"/>
  <c r="I113" i="11"/>
  <c r="C113" i="11"/>
  <c r="AH113" i="11"/>
  <c r="AC113" i="11"/>
  <c r="W113" i="11"/>
  <c r="R113" i="11"/>
  <c r="M113" i="11"/>
  <c r="G113" i="11"/>
  <c r="B113" i="11"/>
  <c r="A114" i="11" s="1"/>
  <c r="AG113" i="11"/>
  <c r="AA113" i="11"/>
  <c r="V113" i="11"/>
  <c r="Q113" i="11"/>
  <c r="K113" i="11"/>
  <c r="F113" i="11"/>
  <c r="U113" i="11"/>
  <c r="AK113" i="11"/>
  <c r="O113" i="11"/>
  <c r="Z113" i="11"/>
  <c r="E113" i="11"/>
  <c r="J113" i="11"/>
  <c r="AE113" i="11"/>
  <c r="AI114" i="11" l="1"/>
  <c r="AE114" i="11"/>
  <c r="AA114" i="11"/>
  <c r="W114" i="11"/>
  <c r="S114" i="11"/>
  <c r="O114" i="11"/>
  <c r="K114" i="11"/>
  <c r="G114" i="11"/>
  <c r="C114" i="11"/>
  <c r="AJ114" i="11"/>
  <c r="AD114" i="11"/>
  <c r="Y114" i="11"/>
  <c r="T114" i="11"/>
  <c r="N114" i="11"/>
  <c r="I114" i="11"/>
  <c r="D114" i="11"/>
  <c r="AH114" i="11"/>
  <c r="AC114" i="11"/>
  <c r="X114" i="11"/>
  <c r="R114" i="11"/>
  <c r="M114" i="11"/>
  <c r="H114" i="11"/>
  <c r="B114" i="11"/>
  <c r="A115" i="11" s="1"/>
  <c r="AG114" i="11"/>
  <c r="AB114" i="11"/>
  <c r="V114" i="11"/>
  <c r="Q114" i="11"/>
  <c r="L114" i="11"/>
  <c r="F114" i="11"/>
  <c r="Z114" i="11"/>
  <c r="E114" i="11"/>
  <c r="U114" i="11"/>
  <c r="AF114" i="11"/>
  <c r="J114" i="11"/>
  <c r="AK114" i="11"/>
  <c r="P114" i="11"/>
  <c r="AH115" i="11" l="1"/>
  <c r="AD115" i="11"/>
  <c r="Z115" i="11"/>
  <c r="V115" i="11"/>
  <c r="R115" i="11"/>
  <c r="N115" i="11"/>
  <c r="J115" i="11"/>
  <c r="F115" i="11"/>
  <c r="B115" i="11"/>
  <c r="A116" i="11" s="1"/>
  <c r="AJ115" i="11"/>
  <c r="AE115" i="11"/>
  <c r="Y115" i="11"/>
  <c r="T115" i="11"/>
  <c r="O115" i="11"/>
  <c r="I115" i="11"/>
  <c r="D115" i="11"/>
  <c r="AI115" i="11"/>
  <c r="AC115" i="11"/>
  <c r="X115" i="11"/>
  <c r="S115" i="11"/>
  <c r="M115" i="11"/>
  <c r="H115" i="11"/>
  <c r="C115" i="11"/>
  <c r="AG115" i="11"/>
  <c r="AB115" i="11"/>
  <c r="W115" i="11"/>
  <c r="Q115" i="11"/>
  <c r="L115" i="11"/>
  <c r="G115" i="11"/>
  <c r="AF115" i="11"/>
  <c r="K115" i="11"/>
  <c r="AA115" i="11"/>
  <c r="E115" i="11"/>
  <c r="AK115" i="11"/>
  <c r="P115" i="11"/>
  <c r="U115" i="11"/>
  <c r="AK116" i="11" l="1"/>
  <c r="AG116" i="11"/>
  <c r="AC116" i="11"/>
  <c r="Y116" i="11"/>
  <c r="U116" i="11"/>
  <c r="Q116" i="11"/>
  <c r="M116" i="11"/>
  <c r="I116" i="11"/>
  <c r="E116" i="11"/>
  <c r="AJ116" i="11"/>
  <c r="AE116" i="11"/>
  <c r="Z116" i="11"/>
  <c r="T116" i="11"/>
  <c r="O116" i="11"/>
  <c r="J116" i="11"/>
  <c r="D116" i="11"/>
  <c r="AI116" i="11"/>
  <c r="AD116" i="11"/>
  <c r="X116" i="11"/>
  <c r="S116" i="11"/>
  <c r="N116" i="11"/>
  <c r="H116" i="11"/>
  <c r="C116" i="11"/>
  <c r="AH116" i="11"/>
  <c r="AB116" i="11"/>
  <c r="W116" i="11"/>
  <c r="R116" i="11"/>
  <c r="L116" i="11"/>
  <c r="G116" i="11"/>
  <c r="B116" i="11"/>
  <c r="A117" i="11" s="1"/>
  <c r="P116" i="11"/>
  <c r="AF116" i="11"/>
  <c r="K116" i="11"/>
  <c r="V116" i="11"/>
  <c r="AA116" i="11"/>
  <c r="F116" i="11"/>
  <c r="AJ117" i="11" l="1"/>
  <c r="AF117" i="11"/>
  <c r="AB117" i="11"/>
  <c r="X117" i="11"/>
  <c r="T117" i="11"/>
  <c r="P117" i="11"/>
  <c r="L117" i="11"/>
  <c r="H117" i="11"/>
  <c r="D117" i="11"/>
  <c r="AK117" i="11"/>
  <c r="AE117" i="11"/>
  <c r="Z117" i="11"/>
  <c r="U117" i="11"/>
  <c r="O117" i="11"/>
  <c r="J117" i="11"/>
  <c r="E117" i="11"/>
  <c r="AI117" i="11"/>
  <c r="AD117" i="11"/>
  <c r="Y117" i="11"/>
  <c r="S117" i="11"/>
  <c r="N117" i="11"/>
  <c r="I117" i="11"/>
  <c r="C117" i="11"/>
  <c r="AH117" i="11"/>
  <c r="AC117" i="11"/>
  <c r="W117" i="11"/>
  <c r="R117" i="11"/>
  <c r="M117" i="11"/>
  <c r="G117" i="11"/>
  <c r="B117" i="11"/>
  <c r="A118" i="11" s="1"/>
  <c r="V117" i="11"/>
  <c r="Q117" i="11"/>
  <c r="AA117" i="11"/>
  <c r="F117" i="11"/>
  <c r="AG117" i="11"/>
  <c r="K117" i="11"/>
  <c r="AI118" i="11" l="1"/>
  <c r="AE118" i="11"/>
  <c r="AA118" i="11"/>
  <c r="W118" i="11"/>
  <c r="S118" i="11"/>
  <c r="O118" i="11"/>
  <c r="K118" i="11"/>
  <c r="G118" i="11"/>
  <c r="C118" i="11"/>
  <c r="AK118" i="11"/>
  <c r="AF118" i="11"/>
  <c r="Z118" i="11"/>
  <c r="U118" i="11"/>
  <c r="P118" i="11"/>
  <c r="J118" i="11"/>
  <c r="E118" i="11"/>
  <c r="AJ118" i="11"/>
  <c r="AD118" i="11"/>
  <c r="Y118" i="11"/>
  <c r="T118" i="11"/>
  <c r="N118" i="11"/>
  <c r="I118" i="11"/>
  <c r="D118" i="11"/>
  <c r="AH118" i="11"/>
  <c r="AC118" i="11"/>
  <c r="X118" i="11"/>
  <c r="R118" i="11"/>
  <c r="M118" i="11"/>
  <c r="H118" i="11"/>
  <c r="B118" i="11"/>
  <c r="A119" i="11" s="1"/>
  <c r="AB118" i="11"/>
  <c r="F118" i="11"/>
  <c r="V118" i="11"/>
  <c r="AG118" i="11"/>
  <c r="L118" i="11"/>
  <c r="Q118" i="11"/>
  <c r="AH119" i="11" l="1"/>
  <c r="AD119" i="11"/>
  <c r="Z119" i="11"/>
  <c r="V119" i="11"/>
  <c r="R119" i="11"/>
  <c r="N119" i="11"/>
  <c r="J119" i="11"/>
  <c r="F119" i="11"/>
  <c r="B119" i="11"/>
  <c r="A120" i="11" s="1"/>
  <c r="AK119" i="11"/>
  <c r="AF119" i="11"/>
  <c r="AA119" i="11"/>
  <c r="U119" i="11"/>
  <c r="P119" i="11"/>
  <c r="K119" i="11"/>
  <c r="E119" i="11"/>
  <c r="AJ119" i="11"/>
  <c r="AE119" i="11"/>
  <c r="Y119" i="11"/>
  <c r="T119" i="11"/>
  <c r="O119" i="11"/>
  <c r="I119" i="11"/>
  <c r="D119" i="11"/>
  <c r="AI119" i="11"/>
  <c r="AC119" i="11"/>
  <c r="X119" i="11"/>
  <c r="S119" i="11"/>
  <c r="M119" i="11"/>
  <c r="H119" i="11"/>
  <c r="C119" i="11"/>
  <c r="AG119" i="11"/>
  <c r="L119" i="11"/>
  <c r="AB119" i="11"/>
  <c r="G119" i="11"/>
  <c r="Q119" i="11"/>
  <c r="W119" i="11"/>
  <c r="AK120" i="11" l="1"/>
  <c r="AG120" i="11"/>
  <c r="AC120" i="11"/>
  <c r="Y120" i="11"/>
  <c r="U120" i="11"/>
  <c r="Q120" i="11"/>
  <c r="M120" i="11"/>
  <c r="I120" i="11"/>
  <c r="E120" i="11"/>
  <c r="AF120" i="11"/>
  <c r="AA120" i="11"/>
  <c r="V120" i="11"/>
  <c r="P120" i="11"/>
  <c r="K120" i="11"/>
  <c r="F120" i="11"/>
  <c r="AJ120" i="11"/>
  <c r="AE120" i="11"/>
  <c r="Z120" i="11"/>
  <c r="T120" i="11"/>
  <c r="O120" i="11"/>
  <c r="J120" i="11"/>
  <c r="D120" i="11"/>
  <c r="AI120" i="11"/>
  <c r="AD120" i="11"/>
  <c r="X120" i="11"/>
  <c r="S120" i="11"/>
  <c r="N120" i="11"/>
  <c r="H120" i="11"/>
  <c r="C120" i="11"/>
  <c r="R120" i="11"/>
  <c r="AH120" i="11"/>
  <c r="L120" i="11"/>
  <c r="W120" i="11"/>
  <c r="B120" i="11"/>
  <c r="A121" i="11" s="1"/>
  <c r="G120" i="11"/>
  <c r="AB120" i="11"/>
  <c r="AJ121" i="11" l="1"/>
  <c r="AF121" i="11"/>
  <c r="AB121" i="11"/>
  <c r="X121" i="11"/>
  <c r="T121" i="11"/>
  <c r="P121" i="11"/>
  <c r="L121" i="11"/>
  <c r="H121" i="11"/>
  <c r="D121" i="11"/>
  <c r="AG121" i="11"/>
  <c r="AA121" i="11"/>
  <c r="V121" i="11"/>
  <c r="Q121" i="11"/>
  <c r="K121" i="11"/>
  <c r="F121" i="11"/>
  <c r="AK121" i="11"/>
  <c r="AE121" i="11"/>
  <c r="Z121" i="11"/>
  <c r="U121" i="11"/>
  <c r="O121" i="11"/>
  <c r="J121" i="11"/>
  <c r="E121" i="11"/>
  <c r="AI121" i="11"/>
  <c r="AD121" i="11"/>
  <c r="Y121" i="11"/>
  <c r="S121" i="11"/>
  <c r="N121" i="11"/>
  <c r="I121" i="11"/>
  <c r="C121" i="11"/>
  <c r="W121" i="11"/>
  <c r="B121" i="11"/>
  <c r="R121" i="11"/>
  <c r="AC121" i="11"/>
  <c r="G121" i="11"/>
  <c r="AH121" i="11"/>
  <c r="M121" i="1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<sst xmlns="http://schemas.openxmlformats.org/spreadsheetml/2006/main" count="2542" uniqueCount="304">
  <si>
    <t>競技コード</t>
  </si>
  <si>
    <t>種目コード</t>
  </si>
  <si>
    <t>種別コード</t>
  </si>
  <si>
    <t>性別コード</t>
  </si>
  <si>
    <t>競技名</t>
  </si>
  <si>
    <t>競技名カナ</t>
  </si>
  <si>
    <t>競技名正式名称</t>
  </si>
  <si>
    <t>競技名英字</t>
  </si>
  <si>
    <t>標準記録A</t>
  </si>
  <si>
    <t>標準記録B</t>
  </si>
  <si>
    <t>記録FLGA</t>
  </si>
  <si>
    <t>記録FLGB</t>
  </si>
  <si>
    <t>入力FLG</t>
  </si>
  <si>
    <t>学年FLG</t>
  </si>
  <si>
    <t xml:space="preserve"> Men</t>
  </si>
  <si>
    <t>1年2年3年</t>
  </si>
  <si>
    <t>中学男子走高跳</t>
  </si>
  <si>
    <t>ﾁｭｳｶﾞｸﾀﾞﾝｼﾊｼﾘﾀｶﾄﾋﾞ</t>
  </si>
  <si>
    <t>中学男子走幅跳</t>
  </si>
  <si>
    <t>ﾁｭｳｶﾞｸﾀﾞﾝｼﾊｼﾘﾊﾊﾞﾄﾋﾞ</t>
  </si>
  <si>
    <t>中学男子砲丸投(4.000kg)</t>
  </si>
  <si>
    <t xml:space="preserve"> Women</t>
  </si>
  <si>
    <t>中学女子走高跳</t>
  </si>
  <si>
    <t>ﾁｭｳｶﾞｸｼﾞｮｼﾊｼﾘﾀｶﾄﾋﾞ</t>
  </si>
  <si>
    <t>中学女子走幅跳</t>
  </si>
  <si>
    <t>ﾁｭｳｶﾞｸｼﾞｮｼﾊｼﾘﾊﾊﾞﾄﾋﾞ</t>
  </si>
  <si>
    <t>中学女子砲丸投</t>
  </si>
  <si>
    <t>ﾁｭｳｶﾞｸｼﾞｮｼﾎｳｶﾞﾝﾅｹﾞ(2.721kg)</t>
  </si>
  <si>
    <t>中学女子砲丸投(2.721kg)</t>
  </si>
  <si>
    <t>所属コード</t>
  </si>
  <si>
    <t>所属地コード</t>
  </si>
  <si>
    <t>所属名</t>
  </si>
  <si>
    <t>所属名カナ</t>
  </si>
  <si>
    <t>所属名略称</t>
  </si>
  <si>
    <t>所属名正式名称</t>
  </si>
  <si>
    <t>所属名英字</t>
  </si>
  <si>
    <t>浦安中</t>
  </si>
  <si>
    <t>ｳﾗﾔｽ</t>
  </si>
  <si>
    <t>下貝塚中</t>
  </si>
  <si>
    <t>ｼﾓｶｲﾂﾞｶ</t>
  </si>
  <si>
    <t>高洲中</t>
  </si>
  <si>
    <t>ﾀｶｽ</t>
  </si>
  <si>
    <t>高谷中</t>
  </si>
  <si>
    <t>ｺｳﾔ</t>
  </si>
  <si>
    <t>市川中</t>
  </si>
  <si>
    <t>ｲﾁｶﾜ</t>
  </si>
  <si>
    <t>市川五中</t>
  </si>
  <si>
    <t>ｲﾁｶﾜｺﾞ</t>
  </si>
  <si>
    <t>市川四中</t>
  </si>
  <si>
    <t>ｲﾁｶﾜﾖﾝ</t>
  </si>
  <si>
    <t>市川二中</t>
  </si>
  <si>
    <t>ｲﾁｶﾜﾆ</t>
  </si>
  <si>
    <t>市川八中</t>
  </si>
  <si>
    <t>ｲﾁｶﾜﾊﾁ</t>
  </si>
  <si>
    <t>市川六中</t>
  </si>
  <si>
    <t>ｲﾁｶﾜﾛｸ</t>
  </si>
  <si>
    <t>昭和学院中</t>
  </si>
  <si>
    <t>ｼｮｳﾜｶﾞｸｲﾝ</t>
  </si>
  <si>
    <t>大洲中</t>
  </si>
  <si>
    <t>ｵｵｽﾞ</t>
  </si>
  <si>
    <t>筑波大聴覚中</t>
  </si>
  <si>
    <t>ﾂｸﾊﾞﾀﾞｲﾁｮｳｶｸ</t>
  </si>
  <si>
    <t>東海大浦安中</t>
  </si>
  <si>
    <t>ﾄｳｶｲﾀﾞｲｳﾗﾔｽ</t>
  </si>
  <si>
    <t>日の出中</t>
  </si>
  <si>
    <t>ﾋﾉﾃﾞ</t>
  </si>
  <si>
    <t>日出学園中</t>
  </si>
  <si>
    <t>ﾋﾉﾃﾞｶﾞｸｴﾝ</t>
  </si>
  <si>
    <t>入船中</t>
  </si>
  <si>
    <t>ｲﾘﾌﾈ</t>
  </si>
  <si>
    <t>美浜中</t>
  </si>
  <si>
    <t>ﾐﾊﾏ</t>
  </si>
  <si>
    <t>福栄中</t>
  </si>
  <si>
    <t>ﾌｸｴｲ</t>
  </si>
  <si>
    <t>堀江中</t>
  </si>
  <si>
    <t>ﾎﾘｴ</t>
  </si>
  <si>
    <t>妙典中</t>
  </si>
  <si>
    <t>ﾐｮｳﾃﾞﾝ</t>
  </si>
  <si>
    <t>明海中</t>
  </si>
  <si>
    <t>ｱｹﾐ</t>
  </si>
  <si>
    <t>和洋国府台中</t>
  </si>
  <si>
    <t>ﾜﾖｳｺｳﾉﾀﾞｲ</t>
  </si>
  <si>
    <t>市川七中</t>
  </si>
  <si>
    <t>ｲﾁｶﾜﾅﾅ</t>
  </si>
  <si>
    <t>南行徳中</t>
  </si>
  <si>
    <t>ﾐﾅﾐｷﾞｮｳﾄｸ</t>
  </si>
  <si>
    <t>国府台女子中</t>
  </si>
  <si>
    <t>ｺｳﾉﾀﾞｲｼﾞｮｼ</t>
  </si>
  <si>
    <t>ナンバー</t>
  </si>
  <si>
    <t>姓</t>
  </si>
  <si>
    <t>名</t>
  </si>
  <si>
    <t>支部</t>
  </si>
  <si>
    <t>所属</t>
  </si>
  <si>
    <t>学年</t>
  </si>
  <si>
    <t>登録日</t>
  </si>
  <si>
    <t>備考</t>
  </si>
  <si>
    <t>備考２</t>
  </si>
  <si>
    <t>ﾌﾘｶﾞﾅ(姓)</t>
  </si>
  <si>
    <t>ﾌﾘｶﾞﾅ(名)</t>
  </si>
  <si>
    <t>FAMILY NAME</t>
  </si>
  <si>
    <t>Firstname</t>
  </si>
  <si>
    <t>Birthday</t>
  </si>
  <si>
    <t>国籍</t>
  </si>
  <si>
    <t>性別</t>
  </si>
  <si>
    <t>男</t>
  </si>
  <si>
    <t>女</t>
  </si>
  <si>
    <t>男Ａ</t>
  </si>
  <si>
    <t>男Ｂ</t>
  </si>
  <si>
    <t>男Ｃ</t>
  </si>
  <si>
    <t>女Ａ</t>
  </si>
  <si>
    <t>女Ｂ</t>
  </si>
  <si>
    <t>女Ｃ</t>
  </si>
  <si>
    <t>氏名</t>
  </si>
  <si>
    <t>種目１</t>
  </si>
  <si>
    <t>分</t>
  </si>
  <si>
    <t>秒/m</t>
  </si>
  <si>
    <t>以下/cm</t>
  </si>
  <si>
    <t>種目２</t>
  </si>
  <si>
    <t>リレー</t>
  </si>
  <si>
    <t>秒</t>
  </si>
  <si>
    <t>以下</t>
  </si>
  <si>
    <t>チーム名</t>
  </si>
  <si>
    <t>Ａ</t>
  </si>
  <si>
    <t>Ｂ</t>
  </si>
  <si>
    <t>Ｃ</t>
  </si>
  <si>
    <t>保護者の出場許諾も得ており、健康診断の結果異状がないので出場を認めます。</t>
  </si>
  <si>
    <t xml:space="preserve"> 〔エントリー〕</t>
  </si>
  <si>
    <t>個人種目</t>
  </si>
  <si>
    <t>学校名</t>
  </si>
  <si>
    <t>所属長</t>
  </si>
  <si>
    <t>印</t>
  </si>
  <si>
    <t>顧問名</t>
  </si>
  <si>
    <t>希望審判部署</t>
  </si>
  <si>
    <t>参加費</t>
  </si>
  <si>
    <t>競技者NO</t>
  </si>
  <si>
    <t>所属コード1</t>
  </si>
  <si>
    <t>所属コード2</t>
  </si>
  <si>
    <t>ナンバー2</t>
  </si>
  <si>
    <t>競技者名</t>
  </si>
  <si>
    <t>競技者名カナ</t>
  </si>
  <si>
    <t>競技者名略称</t>
  </si>
  <si>
    <t>競技者名英字</t>
  </si>
  <si>
    <t>生年</t>
  </si>
  <si>
    <t>月日</t>
  </si>
  <si>
    <t>個人所属地名</t>
  </si>
  <si>
    <t>陸連コード</t>
  </si>
  <si>
    <t>参加競技-競技コード1</t>
  </si>
  <si>
    <t>参加競技-自己記録1</t>
  </si>
  <si>
    <t>参加競技-オープン参加FLG1</t>
  </si>
  <si>
    <t>参加競技-記録FLG1</t>
  </si>
  <si>
    <t>参加競技-競技コード2</t>
  </si>
  <si>
    <t>参加競技-自己記録2</t>
  </si>
  <si>
    <t>参加競技-オープン参加FLG2</t>
  </si>
  <si>
    <t>参加競技-記録FLG2</t>
  </si>
  <si>
    <t>参加競技-競技コード3</t>
  </si>
  <si>
    <t>参加競技-自己記録3</t>
  </si>
  <si>
    <t>参加競技-オープン参加FLG3</t>
  </si>
  <si>
    <t>参加競技-記録FLG3</t>
  </si>
  <si>
    <t>参加競技-競技コード4</t>
  </si>
  <si>
    <t>参加競技-自己記録4</t>
  </si>
  <si>
    <t>参加競技-オープン参加FLG4</t>
  </si>
  <si>
    <t>参加競技-記録FLG4</t>
  </si>
  <si>
    <t>参加競技-競技コード5</t>
  </si>
  <si>
    <t>参加競技-自己記録5</t>
  </si>
  <si>
    <t>参加競技-オープン参加FLG5</t>
  </si>
  <si>
    <t>参加競技-記録FLG5</t>
  </si>
  <si>
    <t>チームNO</t>
  </si>
  <si>
    <t>チーム名カナ</t>
  </si>
  <si>
    <t>チーム名略称</t>
  </si>
  <si>
    <t>チーム正式名称</t>
  </si>
  <si>
    <t>チーム名英字</t>
  </si>
  <si>
    <t>ID</t>
  </si>
  <si>
    <t>参加競技-競技コード</t>
  </si>
  <si>
    <t>参加競技-自己記録</t>
  </si>
  <si>
    <t>参加競技-オープン参加FLG</t>
  </si>
  <si>
    <t>参加競技-記録FLG</t>
  </si>
  <si>
    <t>申請年月日</t>
    <rPh sb="0" eb="2">
      <t>シンセイ</t>
    </rPh>
    <rPh sb="2" eb="5">
      <t>ネンガッピ</t>
    </rPh>
    <phoneticPr fontId="15"/>
  </si>
  <si>
    <t>加盟団体名</t>
    <rPh sb="0" eb="2">
      <t>カメイ</t>
    </rPh>
    <rPh sb="2" eb="4">
      <t>ダンタイ</t>
    </rPh>
    <rPh sb="4" eb="5">
      <t>メイ</t>
    </rPh>
    <phoneticPr fontId="15"/>
  </si>
  <si>
    <t>区分</t>
    <rPh sb="0" eb="2">
      <t>クブン</t>
    </rPh>
    <phoneticPr fontId="15"/>
  </si>
  <si>
    <t>高校</t>
    <rPh sb="0" eb="2">
      <t>コウコウ</t>
    </rPh>
    <phoneticPr fontId="15"/>
  </si>
  <si>
    <t>団体コード</t>
    <rPh sb="0" eb="2">
      <t>ダンタイ</t>
    </rPh>
    <phoneticPr fontId="15"/>
  </si>
  <si>
    <t>ﾌﾘｶﾞﾅ</t>
    <phoneticPr fontId="15"/>
  </si>
  <si>
    <t>ｺｳｺｳ</t>
    <phoneticPr fontId="15"/>
  </si>
  <si>
    <t>略称</t>
    <rPh sb="0" eb="2">
      <t>リャクショウ</t>
    </rPh>
    <phoneticPr fontId="15"/>
  </si>
  <si>
    <t>略称ﾌﾘｶﾞﾅ</t>
    <rPh sb="0" eb="2">
      <t>リャクショウ</t>
    </rPh>
    <phoneticPr fontId="15"/>
  </si>
  <si>
    <t>学校長</t>
    <rPh sb="0" eb="3">
      <t>ガッコウチョウ</t>
    </rPh>
    <phoneticPr fontId="15"/>
  </si>
  <si>
    <t>学校名</t>
    <rPh sb="0" eb="2">
      <t>ガッコウ</t>
    </rPh>
    <rPh sb="2" eb="3">
      <t>メイ</t>
    </rPh>
    <phoneticPr fontId="15"/>
  </si>
  <si>
    <t>高</t>
    <rPh sb="0" eb="1">
      <t>コウ</t>
    </rPh>
    <phoneticPr fontId="15"/>
  </si>
  <si>
    <t>顧問</t>
    <rPh sb="0" eb="2">
      <t>コモン</t>
    </rPh>
    <phoneticPr fontId="15"/>
  </si>
  <si>
    <t>所在地</t>
    <rPh sb="0" eb="3">
      <t>ショザイチ</t>
    </rPh>
    <phoneticPr fontId="15"/>
  </si>
  <si>
    <t>〒</t>
    <phoneticPr fontId="15"/>
  </si>
  <si>
    <t>℡</t>
    <phoneticPr fontId="15"/>
  </si>
  <si>
    <t>Fax</t>
    <phoneticPr fontId="15"/>
  </si>
  <si>
    <t>＜男子＞</t>
    <rPh sb="1" eb="3">
      <t>ダンシ</t>
    </rPh>
    <phoneticPr fontId="15"/>
  </si>
  <si>
    <t>＜女子＞</t>
    <rPh sb="1" eb="3">
      <t>ジョシ</t>
    </rPh>
    <phoneticPr fontId="15"/>
  </si>
  <si>
    <t>番号</t>
    <rPh sb="0" eb="2">
      <t>バンゴウ</t>
    </rPh>
    <phoneticPr fontId="15"/>
  </si>
  <si>
    <t>登録番号</t>
    <rPh sb="0" eb="2">
      <t>トウロク</t>
    </rPh>
    <rPh sb="2" eb="4">
      <t>バンゴウ</t>
    </rPh>
    <phoneticPr fontId="15"/>
  </si>
  <si>
    <t>登録の種類</t>
    <rPh sb="0" eb="2">
      <t>トウロク</t>
    </rPh>
    <rPh sb="3" eb="5">
      <t>シュルイ</t>
    </rPh>
    <phoneticPr fontId="15"/>
  </si>
  <si>
    <t>フリガナ</t>
    <phoneticPr fontId="15"/>
  </si>
  <si>
    <t>性別</t>
    <rPh sb="0" eb="2">
      <t>セイベツ</t>
    </rPh>
    <phoneticPr fontId="15"/>
  </si>
  <si>
    <t>生年月日（西暦）</t>
    <rPh sb="0" eb="2">
      <t>セイネン</t>
    </rPh>
    <rPh sb="2" eb="4">
      <t>ガッピ</t>
    </rPh>
    <rPh sb="5" eb="7">
      <t>セイレキ</t>
    </rPh>
    <phoneticPr fontId="15"/>
  </si>
  <si>
    <t>学年</t>
    <rPh sb="0" eb="2">
      <t>ガクネン</t>
    </rPh>
    <phoneticPr fontId="15"/>
  </si>
  <si>
    <t>氏　　名</t>
    <rPh sb="0" eb="1">
      <t>シ</t>
    </rPh>
    <rPh sb="3" eb="4">
      <t>メイ</t>
    </rPh>
    <phoneticPr fontId="15"/>
  </si>
  <si>
    <t>・</t>
    <phoneticPr fontId="15"/>
  </si>
  <si>
    <t/>
  </si>
  <si>
    <t>浦安中学校</t>
  </si>
  <si>
    <t>下貝塚中学校</t>
  </si>
  <si>
    <t>高洲中学校</t>
  </si>
  <si>
    <t>高谷中学校</t>
  </si>
  <si>
    <t>市川中学校</t>
  </si>
  <si>
    <t>市川第五中学校</t>
  </si>
  <si>
    <t>市川第四中学校</t>
  </si>
  <si>
    <t>市川第二中学校</t>
  </si>
  <si>
    <t>市川第八中学校</t>
  </si>
  <si>
    <t>市川第六中学校</t>
  </si>
  <si>
    <t>昭和学院中学校</t>
  </si>
  <si>
    <t>大洲中学校</t>
  </si>
  <si>
    <t>筑波大学附属聴覚特別支援学校</t>
  </si>
  <si>
    <t>東海大浦安中学校</t>
  </si>
  <si>
    <t>日の出中学校</t>
  </si>
  <si>
    <t>日出学園中学校</t>
  </si>
  <si>
    <t>入船中学校</t>
  </si>
  <si>
    <t>美浜中学校</t>
  </si>
  <si>
    <t>福栄中学校</t>
  </si>
  <si>
    <t>堀江中学校</t>
  </si>
  <si>
    <t>妙典中学校</t>
  </si>
  <si>
    <t>明海中学校</t>
  </si>
  <si>
    <t>和洋国府台女子中学校</t>
  </si>
  <si>
    <t>市川第七中学校</t>
  </si>
  <si>
    <t>南行徳中学校</t>
  </si>
  <si>
    <t>国府台女子学院中学部</t>
  </si>
  <si>
    <t>・</t>
  </si>
  <si>
    <t>〔リレータイム〕</t>
  </si>
  <si>
    <t>一般男子100m</t>
  </si>
  <si>
    <t>ｲｯﾊﾟﾝﾀﾞﾝｼ100m</t>
  </si>
  <si>
    <t>一般男子400m</t>
  </si>
  <si>
    <t>ｲｯﾊﾟﾝﾀﾞﾝｼ400m</t>
  </si>
  <si>
    <t>一般男子1500m</t>
  </si>
  <si>
    <t>ｲｯﾊﾟﾝﾀﾞﾝｼ1500m</t>
  </si>
  <si>
    <t>一般男子4X100mR</t>
  </si>
  <si>
    <t>ｲｯﾊﾟﾝﾀﾞﾝｼ4X100mR</t>
  </si>
  <si>
    <t>一般男子走高跳</t>
  </si>
  <si>
    <t>ｲｯﾊﾟﾝﾀﾞﾝｼﾊｼﾘﾀｶﾄﾋﾞ</t>
  </si>
  <si>
    <t>一般男子走幅跳</t>
  </si>
  <si>
    <t>ｲｯﾊﾟﾝﾀﾞﾝｼﾊｼﾘﾊﾊﾞﾄﾋﾞ</t>
  </si>
  <si>
    <t>一般男子砲丸投(6.0kg)</t>
  </si>
  <si>
    <t>ｲｯﾊﾟﾝﾀﾞﾝｼﾎｳｶﾞﾝﾅｹﾞ(6.000kg)</t>
  </si>
  <si>
    <t>一般男子砲丸投(6.000kg)</t>
  </si>
  <si>
    <t>中学男子100m</t>
  </si>
  <si>
    <t>ﾁｭｳｶﾞｸﾀﾞﾝｼ100m</t>
  </si>
  <si>
    <t>中学男子400m</t>
  </si>
  <si>
    <t>ﾁｭｳｶﾞｸﾀﾞﾝｼ400m</t>
  </si>
  <si>
    <t>中学男子800m</t>
  </si>
  <si>
    <t>ﾁｭｳｶﾞｸﾀﾞﾝｼ800m</t>
  </si>
  <si>
    <t>中学男子1500m</t>
  </si>
  <si>
    <t>ﾁｭｳｶﾞｸﾀﾞﾝｼ1500m</t>
  </si>
  <si>
    <t>中学男子4X100mR</t>
  </si>
  <si>
    <t>ﾁｭｳｶﾞｸﾀﾞﾝｼ4X100mR</t>
  </si>
  <si>
    <t>中学男子砲丸投(4.0kg)</t>
  </si>
  <si>
    <t>ﾁｭｳｶﾞｸﾀﾞﾝｼﾎｳｶﾞﾝﾅｹﾞ(5.000kg)</t>
  </si>
  <si>
    <t>中学男子ジャベリックスロｰ</t>
  </si>
  <si>
    <t>ﾁｭｳｶﾞｸﾀﾞﾝｼｼﾞｬﾍﾞﾘｯｸｽﾛｰ</t>
  </si>
  <si>
    <t>小学男子100m</t>
  </si>
  <si>
    <t>ｼｮｳｶﾞｸﾀﾞﾝｼ100m</t>
  </si>
  <si>
    <t>小学男子1000m</t>
  </si>
  <si>
    <t>ｼｮｳｶﾞｸﾀﾞﾝｼ1000m</t>
  </si>
  <si>
    <t>小学男子走幅跳</t>
  </si>
  <si>
    <t>ｼｮｳｶﾞｸﾀﾞﾝｼﾊｼﾘﾊﾊﾞﾄﾋﾞ</t>
  </si>
  <si>
    <t>一般女子100m</t>
  </si>
  <si>
    <t>ｲｯﾊﾟﾝｼﾞｮｼ100m</t>
  </si>
  <si>
    <t>一般女子400m</t>
  </si>
  <si>
    <t>ｲｯﾊﾟﾝｼﾞｮｼ400m</t>
  </si>
  <si>
    <t>一般女子1500m</t>
  </si>
  <si>
    <t>ｲｯﾊﾟﾝｼﾞｮｼ1500m</t>
  </si>
  <si>
    <t>一般女子4X100mR</t>
  </si>
  <si>
    <t>ｲｯﾊﾟﾝｼﾞｮｼ4X100mR</t>
  </si>
  <si>
    <t>一般女子走高跳</t>
  </si>
  <si>
    <t>ｲｯﾊﾟﾝｼﾞｮｼﾊｼﾘﾀｶﾄﾋﾞ</t>
  </si>
  <si>
    <t>一般女子走幅跳</t>
  </si>
  <si>
    <t>ｲｯﾊﾟﾝｼﾞｮｼﾊｼﾘﾊﾊﾞﾄﾋﾞ</t>
  </si>
  <si>
    <t>一般女子砲丸投</t>
  </si>
  <si>
    <t>ｲｯﾊﾟﾝｼﾞｮｼﾎｳｶﾞﾝﾅｹﾞ(4.000kg)</t>
  </si>
  <si>
    <t>一般女子砲丸投(4.000kg)</t>
  </si>
  <si>
    <t>中学女子100m</t>
  </si>
  <si>
    <t>ﾁｭｳｶﾞｸｼﾞｮｼ100m</t>
  </si>
  <si>
    <t>中学女子800m</t>
  </si>
  <si>
    <t>ﾁｭｳｶﾞｸｼﾞｮｼ800m</t>
  </si>
  <si>
    <t>中学女子1500m</t>
  </si>
  <si>
    <t>ﾁｭｳｶﾞｸｼﾞｮｼ1500m</t>
  </si>
  <si>
    <t>中学女子4X100mR</t>
  </si>
  <si>
    <t>ﾁｭｳｶﾞｸｼﾞｮｼ4X100mR</t>
  </si>
  <si>
    <t>中学女子ジャベリックスロｰ</t>
  </si>
  <si>
    <t>ﾁｭｳｶﾞｸｼﾞｮｼｼﾞｬﾍﾞﾘｯｸｽﾛｰ</t>
  </si>
  <si>
    <t>小学女子100m</t>
  </si>
  <si>
    <t>ｼｮｳｶﾞｸｼﾞｮｼ100m</t>
  </si>
  <si>
    <t>小学女子1000m</t>
  </si>
  <si>
    <t>ｼｮｳｶﾞｸｼﾞｮｼ1000m</t>
  </si>
  <si>
    <t>小学女子走幅跳</t>
  </si>
  <si>
    <t>ｼｮｳｶﾞｸｼﾞｮｼﾊｼﾘﾊﾊﾞﾄﾋﾞ</t>
  </si>
  <si>
    <t>中学競技</t>
    <rPh sb="0" eb="2">
      <t>チュウガク</t>
    </rPh>
    <rPh sb="2" eb="4">
      <t>キョウギ</t>
    </rPh>
    <phoneticPr fontId="1"/>
  </si>
  <si>
    <t>高校競技</t>
    <rPh sb="0" eb="2">
      <t>コウコウ</t>
    </rPh>
    <rPh sb="2" eb="4">
      <t>キョウギ</t>
    </rPh>
    <phoneticPr fontId="1"/>
  </si>
  <si>
    <t>一般男子砲丸投(6.0kg)</t>
    <phoneticPr fontId="9"/>
  </si>
  <si>
    <t>アスリートビブス未所持者</t>
    <rPh sb="8" eb="9">
      <t>ミ</t>
    </rPh>
    <rPh sb="9" eb="12">
      <t>ショジシャ</t>
    </rPh>
    <phoneticPr fontId="9"/>
  </si>
  <si>
    <t>市川市陸上競技協会　会長　殿</t>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</si>
</sst>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00_);[Red]\(0.00\)"/>
    <numFmt numFmtId="178" formatCode="00"/>
    <numFmt numFmtId="179" formatCode="0&quot;種目&quot;"/>
    <numFmt numFmtId="180" formatCode="0&quot;チーム&quot;"/>
    <numFmt numFmtId="181" formatCode="#,##0&quot;円&quot;"/>
    <numFmt numFmtId="182" formatCode="&quot;競技者ID&quot;"/>
    <numFmt numFmtId="183" formatCode="[$-411]ggge&quot;年&quot;m&quot;月&quot;d&quot;日&quot;;@"/>
    <numFmt numFmtId="184" formatCode="0&quot;名&quot;"/>
  </numFmts>
  <fonts count="27">
    <font>
      <sz val="11"/>
      <color theme="1"/>
      <name val="Calibri"/>
      <scheme val="minor"/>
    </font>
    <font>
      <sz val="11"/>
      <color theme="1"/>
      <name val="Calibri"/>
      <family val="2"/>
      <charset val="128"/>
      <scheme val="minor"/>
    </font>
    <font>
      <sz val="11"/>
      <color theme="1"/>
      <name val="Calibri"/>
      <family val="2"/>
      <scheme val="minor"/>
    </font>
    <font>
      <sz val="10"/>
      <color theme="1"/>
      <name val="MS PGothic"/>
      <family val="3"/>
      <charset val="128"/>
    </font>
    <font>
      <sz val="11"/>
      <color theme="1"/>
      <name val="MS PGothic"/>
      <family val="3"/>
      <charset val="128"/>
    </font>
    <font>
      <sz val="11"/>
      <color theme="1"/>
      <name val="游ゴシック"/>
      <family val="3"/>
      <charset val="128"/>
    </font>
    <font>
      <u/>
      <sz val="11"/>
      <color theme="10"/>
      <name val="游ゴシック"/>
      <family val="3"/>
      <charset val="128"/>
    </font>
    <font>
      <sz val="10"/>
      <color theme="1"/>
      <name val="游ゴシック"/>
      <family val="3"/>
      <charset val="128"/>
    </font>
    <font>
      <sz val="8"/>
      <color theme="1"/>
      <name val="MS Mincho"/>
      <family val="1"/>
      <charset val="128"/>
    </font>
    <font>
      <sz val="6"/>
      <name val="Calibri"/>
      <family val="3"/>
      <charset val="128"/>
      <scheme val="minor"/>
    </font>
    <font>
      <sz val="11"/>
      <name val="ＭＳ Ｐゴシック"/>
      <family val="3"/>
      <charset val="128"/>
    </font>
    <font>
      <sz val="11"/>
      <color indexed="9"/>
      <name val="ＭＳ Ｐゴシック"/>
      <family val="3"/>
      <charset val="128"/>
    </font>
    <font>
      <sz val="12"/>
      <name val="ＭＳ Ｐ明朝"/>
      <family val="1"/>
      <charset val="128"/>
    </font>
    <font>
      <sz val="16"/>
      <name val="ＭＳ Ｐ明朝"/>
      <family val="1"/>
      <charset val="128"/>
    </font>
    <font>
      <sz val="14"/>
      <name val="ＭＳ Ｐ明朝"/>
      <family val="1"/>
      <charset val="128"/>
    </font>
    <font>
      <sz val="6"/>
      <name val="ＭＳ Ｐゴシック"/>
      <family val="3"/>
      <charset val="128"/>
    </font>
    <font>
      <sz val="12"/>
      <name val="Arial"/>
      <family val="2"/>
    </font>
    <font>
      <sz val="11"/>
      <name val="ＭＳ Ｐ明朝"/>
      <family val="1"/>
      <charset val="128"/>
    </font>
    <font>
      <sz val="9"/>
      <name val="ＭＳ Ｐ明朝"/>
      <family val="1"/>
      <charset val="128"/>
    </font>
    <font>
      <sz val="10"/>
      <name val="ＭＳ Ｐ明朝"/>
      <family val="1"/>
      <charset val="128"/>
    </font>
    <font>
      <sz val="14"/>
      <name val="ＭＳ Ｐゴシック"/>
      <family val="3"/>
      <charset val="128"/>
    </font>
    <font>
      <sz val="11"/>
      <color theme="1"/>
      <name val="UD デジタル 教科書体 NP-R"/>
      <family val="1"/>
      <charset val="128"/>
    </font>
    <font>
      <sz val="10"/>
      <color theme="1"/>
      <name val="UD デジタル 教科書体 NP-R"/>
      <family val="1"/>
      <charset val="128"/>
    </font>
    <font>
      <sz val="9"/>
      <color theme="1"/>
      <name val="UD デジタル 教科書体 NP-R"/>
      <family val="1"/>
      <charset val="128"/>
    </font>
    <font>
      <sz val="8"/>
      <color theme="1"/>
      <name val="UD デジタル 教科書体 NP-R"/>
      <family val="1"/>
      <charset val="128"/>
    </font>
    <font>
      <sz val="8"/>
      <color rgb="FF000000"/>
      <name val="UD デジタル 教科書体 NP-R"/>
      <family val="1"/>
      <charset val="128"/>
    </font>
    <font>
      <sz val="11"/>
      <name val="UD デジタル 教科書体 NP-R"/>
      <family val="1"/>
      <charset val="128"/>
    </font>
  </fonts>
  <fills count="7">
    <fill>
      <patternFill patternType="none"/>
    </fill>
    <fill>
      <patternFill patternType="gray125"/>
    </fill>
    <fill>
      <patternFill patternType="solid">
        <fgColor rgb="FFBFBFBF"/>
        <bgColor rgb="FFBFBFBF"/>
      </patternFill>
    </fill>
    <fill>
      <patternFill patternType="solid">
        <fgColor rgb="FFC0C0C0"/>
        <bgColor rgb="FFC0C0C0"/>
      </patternFill>
    </fill>
    <fill>
      <patternFill patternType="solid">
        <fgColor rgb="FFFFFFFF"/>
        <bgColor rgb="FFFFFFFF"/>
      </patternFill>
    </fill>
    <fill>
      <patternFill patternType="solid">
        <fgColor rgb="FFCCFF99"/>
        <bgColor rgb="FFCCFF99"/>
      </patternFill>
    </fill>
    <fill>
      <patternFill patternType="solid">
        <fgColor rgb="FFFFFF00"/>
        <bgColor indexed="64"/>
      </patternFill>
    </fill>
  </fills>
  <borders count="112">
    <border>
      <left/>
      <right/>
      <top/>
      <bottom/>
      <diagonal/>
    </border>
    <border>
      <left/>
      <right/>
      <top/>
      <bottom/>
      <diagonal/>
    </border>
    <border>
      <left/>
      <right/>
      <top style="medium">
        <color rgb="FF000000"/>
      </top>
      <bottom/>
      <diagonal/>
    </border>
    <border>
      <left/>
      <right style="thin">
        <color rgb="FF000000"/>
      </right>
      <top/>
      <bottom style="thin">
        <color rgb="FF000000"/>
      </bottom>
      <diagonal/>
    </border>
    <border>
      <left style="medium">
        <color rgb="FF000000"/>
      </left>
      <right style="thin">
        <color rgb="FF000000"/>
      </right>
      <top style="medium">
        <color rgb="FF000000"/>
      </top>
      <bottom style="double">
        <color rgb="FF000000"/>
      </bottom>
      <diagonal/>
    </border>
    <border>
      <left style="thin">
        <color rgb="FF000000"/>
      </left>
      <right style="thin">
        <color rgb="FF000000"/>
      </right>
      <top style="medium">
        <color rgb="FF000000"/>
      </top>
      <bottom style="double">
        <color rgb="FF000000"/>
      </bottom>
      <diagonal/>
    </border>
    <border>
      <left style="thin">
        <color rgb="FF000000"/>
      </left>
      <right style="dotted">
        <color rgb="FF000000"/>
      </right>
      <top style="medium">
        <color rgb="FF000000"/>
      </top>
      <bottom style="double">
        <color rgb="FF000000"/>
      </bottom>
      <diagonal/>
    </border>
    <border>
      <left style="dotted">
        <color rgb="FF000000"/>
      </left>
      <right style="double">
        <color rgb="FF000000"/>
      </right>
      <top style="medium">
        <color rgb="FF000000"/>
      </top>
      <bottom style="double">
        <color rgb="FF000000"/>
      </bottom>
      <diagonal/>
    </border>
    <border>
      <left/>
      <right style="thin">
        <color rgb="FF000000"/>
      </right>
      <top style="medium">
        <color rgb="FF000000"/>
      </top>
      <bottom style="double">
        <color rgb="FF000000"/>
      </bottom>
      <diagonal/>
    </border>
    <border>
      <left style="dotted">
        <color rgb="FF000000"/>
      </left>
      <right style="dotted">
        <color rgb="FF000000"/>
      </right>
      <top style="medium">
        <color rgb="FF000000"/>
      </top>
      <bottom style="double">
        <color rgb="FF000000"/>
      </bottom>
      <diagonal/>
    </border>
    <border>
      <left style="dotted">
        <color rgb="FF000000"/>
      </left>
      <right style="medium">
        <color rgb="FF000000"/>
      </right>
      <top style="medium">
        <color rgb="FF000000"/>
      </top>
      <bottom style="double">
        <color rgb="FF000000"/>
      </bottom>
      <diagonal/>
    </border>
    <border>
      <left/>
      <right style="medium">
        <color rgb="FF000000"/>
      </right>
      <top style="medium">
        <color rgb="FF000000"/>
      </top>
      <bottom style="double">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dotted">
        <color rgb="FF000000"/>
      </right>
      <top/>
      <bottom style="thin">
        <color rgb="FF000000"/>
      </bottom>
      <diagonal/>
    </border>
    <border>
      <left style="dotted">
        <color rgb="FF000000"/>
      </left>
      <right style="double">
        <color rgb="FF000000"/>
      </right>
      <top/>
      <bottom style="thin">
        <color rgb="FF000000"/>
      </bottom>
      <diagonal/>
    </border>
    <border>
      <left style="dotted">
        <color rgb="FF000000"/>
      </left>
      <right style="dotted">
        <color rgb="FF000000"/>
      </right>
      <top/>
      <bottom style="thin">
        <color rgb="FF000000"/>
      </bottom>
      <diagonal/>
    </border>
    <border>
      <left style="dotted">
        <color rgb="FF000000"/>
      </left>
      <right style="medium">
        <color rgb="FF000000"/>
      </right>
      <top/>
      <bottom style="thin">
        <color rgb="FF000000"/>
      </bottom>
      <diagonal/>
    </border>
    <border>
      <left/>
      <right style="medium">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dotted">
        <color rgb="FF000000"/>
      </right>
      <top style="thin">
        <color rgb="FF000000"/>
      </top>
      <bottom style="thin">
        <color rgb="FF000000"/>
      </bottom>
      <diagonal/>
    </border>
    <border>
      <left style="dotted">
        <color rgb="FF000000"/>
      </left>
      <right style="double">
        <color rgb="FF000000"/>
      </right>
      <top style="thin">
        <color rgb="FF000000"/>
      </top>
      <bottom style="thin">
        <color rgb="FF000000"/>
      </bottom>
      <diagonal/>
    </border>
    <border>
      <left style="dotted">
        <color rgb="FF000000"/>
      </left>
      <right style="dotted">
        <color rgb="FF000000"/>
      </right>
      <top style="thin">
        <color rgb="FF000000"/>
      </top>
      <bottom style="thin">
        <color rgb="FF000000"/>
      </bottom>
      <diagonal/>
    </border>
    <border>
      <left style="dotted">
        <color rgb="FF000000"/>
      </left>
      <right style="medium">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dotted">
        <color rgb="FF000000"/>
      </right>
      <top style="thin">
        <color rgb="FF000000"/>
      </top>
      <bottom style="medium">
        <color rgb="FF000000"/>
      </bottom>
      <diagonal/>
    </border>
    <border>
      <left style="dotted">
        <color rgb="FF000000"/>
      </left>
      <right style="double">
        <color rgb="FF000000"/>
      </right>
      <top style="thin">
        <color rgb="FF000000"/>
      </top>
      <bottom style="medium">
        <color rgb="FF000000"/>
      </bottom>
      <diagonal/>
    </border>
    <border>
      <left/>
      <right style="thin">
        <color rgb="FF000000"/>
      </right>
      <top style="thin">
        <color rgb="FF000000"/>
      </top>
      <bottom style="medium">
        <color rgb="FF000000"/>
      </bottom>
      <diagonal/>
    </border>
    <border>
      <left style="dotted">
        <color rgb="FF000000"/>
      </left>
      <right style="dotted">
        <color rgb="FF000000"/>
      </right>
      <top style="thin">
        <color rgb="FF000000"/>
      </top>
      <bottom style="medium">
        <color rgb="FF000000"/>
      </bottom>
      <diagonal/>
    </border>
    <border>
      <left style="dotted">
        <color rgb="FF000000"/>
      </left>
      <right style="medium">
        <color rgb="FF000000"/>
      </right>
      <top style="thin">
        <color rgb="FF000000"/>
      </top>
      <bottom style="medium">
        <color rgb="FF000000"/>
      </bottom>
      <diagonal/>
    </border>
    <border>
      <left/>
      <right style="medium">
        <color rgb="FF000000"/>
      </right>
      <top style="thin">
        <color rgb="FF000000"/>
      </top>
      <bottom style="medium">
        <color rgb="FF000000"/>
      </bottom>
      <diagonal/>
    </border>
    <border>
      <left style="medium">
        <color rgb="FF000000"/>
      </left>
      <right style="medium">
        <color rgb="FF000000"/>
      </right>
      <top style="medium">
        <color rgb="FF000000"/>
      </top>
      <bottom style="double">
        <color rgb="FF000000"/>
      </bottom>
      <diagonal/>
    </border>
    <border>
      <left style="thin">
        <color rgb="FF000000"/>
      </left>
      <right/>
      <top style="medium">
        <color rgb="FF000000"/>
      </top>
      <bottom style="double">
        <color rgb="FF000000"/>
      </bottom>
      <diagonal/>
    </border>
    <border>
      <left style="double">
        <color rgb="FF000000"/>
      </left>
      <right style="dotted">
        <color rgb="FF000000"/>
      </right>
      <top style="medium">
        <color rgb="FF000000"/>
      </top>
      <bottom style="double">
        <color rgb="FF000000"/>
      </bottom>
      <diagonal/>
    </border>
    <border>
      <left style="medium">
        <color rgb="FF000000"/>
      </left>
      <right/>
      <top style="medium">
        <color rgb="FF000000"/>
      </top>
      <bottom style="hair">
        <color rgb="FF000000"/>
      </bottom>
      <diagonal/>
    </border>
    <border>
      <left/>
      <right style="double">
        <color rgb="FF000000"/>
      </right>
      <top style="medium">
        <color rgb="FF000000"/>
      </top>
      <bottom style="hair">
        <color rgb="FF000000"/>
      </bottom>
      <diagonal/>
    </border>
    <border>
      <left/>
      <right style="medium">
        <color rgb="FF000000"/>
      </right>
      <top style="medium">
        <color rgb="FF000000"/>
      </top>
      <bottom/>
      <diagonal/>
    </border>
    <border>
      <left style="medium">
        <color rgb="FF000000"/>
      </left>
      <right style="medium">
        <color rgb="FF000000"/>
      </right>
      <top style="double">
        <color rgb="FF000000"/>
      </top>
      <bottom style="medium">
        <color rgb="FF000000"/>
      </bottom>
      <diagonal/>
    </border>
    <border>
      <left style="thin">
        <color rgb="FF000000"/>
      </left>
      <right/>
      <top/>
      <bottom style="thin">
        <color rgb="FF000000"/>
      </bottom>
      <diagonal/>
    </border>
    <border>
      <left style="double">
        <color rgb="FF000000"/>
      </left>
      <right style="dotted">
        <color rgb="FF000000"/>
      </right>
      <top/>
      <bottom style="thin">
        <color rgb="FF000000"/>
      </bottom>
      <diagonal/>
    </border>
    <border>
      <left style="medium">
        <color rgb="FF000000"/>
      </left>
      <right/>
      <top style="hair">
        <color rgb="FF000000"/>
      </top>
      <bottom style="hair">
        <color rgb="FF000000"/>
      </bottom>
      <diagonal/>
    </border>
    <border>
      <left/>
      <right style="double">
        <color rgb="FF000000"/>
      </right>
      <top style="hair">
        <color rgb="FF000000"/>
      </top>
      <bottom style="hair">
        <color rgb="FF000000"/>
      </bottom>
      <diagonal/>
    </border>
    <border>
      <left/>
      <right/>
      <top style="hair">
        <color rgb="FF000000"/>
      </top>
      <bottom style="hair">
        <color rgb="FF000000"/>
      </bottom>
      <diagonal/>
    </border>
    <border>
      <left/>
      <right style="medium">
        <color rgb="FF000000"/>
      </right>
      <top style="hair">
        <color rgb="FF000000"/>
      </top>
      <bottom style="hair">
        <color rgb="FF000000"/>
      </bottom>
      <diagonal/>
    </border>
    <border>
      <left style="medium">
        <color rgb="FF000000"/>
      </left>
      <right style="medium">
        <color rgb="FF000000"/>
      </right>
      <top/>
      <bottom style="double">
        <color rgb="FF000000"/>
      </bottom>
      <diagonal/>
    </border>
    <border>
      <left style="thin">
        <color rgb="FF000000"/>
      </left>
      <right/>
      <top style="thin">
        <color rgb="FF000000"/>
      </top>
      <bottom style="thin">
        <color rgb="FF000000"/>
      </bottom>
      <diagonal/>
    </border>
    <border>
      <left style="double">
        <color rgb="FF000000"/>
      </left>
      <right style="dotted">
        <color rgb="FF000000"/>
      </right>
      <top style="thin">
        <color rgb="FF000000"/>
      </top>
      <bottom style="thin">
        <color rgb="FF000000"/>
      </bottom>
      <diagonal/>
    </border>
    <border>
      <left style="medium">
        <color rgb="FF000000"/>
      </left>
      <right/>
      <top style="hair">
        <color rgb="FF000000"/>
      </top>
      <bottom style="thin">
        <color rgb="FF000000"/>
      </bottom>
      <diagonal/>
    </border>
    <border>
      <left/>
      <right style="double">
        <color rgb="FF000000"/>
      </right>
      <top style="hair">
        <color rgb="FF000000"/>
      </top>
      <bottom style="thin">
        <color rgb="FF000000"/>
      </bottom>
      <diagonal/>
    </border>
    <border>
      <left/>
      <right/>
      <top style="hair">
        <color rgb="FF000000"/>
      </top>
      <bottom style="thin">
        <color rgb="FF000000"/>
      </bottom>
      <diagonal/>
    </border>
    <border>
      <left/>
      <right style="medium">
        <color rgb="FF000000"/>
      </right>
      <top style="hair">
        <color rgb="FF000000"/>
      </top>
      <bottom style="thin">
        <color rgb="FF000000"/>
      </bottom>
      <diagonal/>
    </border>
    <border>
      <left style="medium">
        <color rgb="FF000000"/>
      </left>
      <right/>
      <top style="thin">
        <color rgb="FF000000"/>
      </top>
      <bottom style="thin">
        <color rgb="FF000000"/>
      </bottom>
      <diagonal/>
    </border>
    <border>
      <left/>
      <right style="double">
        <color rgb="FF000000"/>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hair">
        <color rgb="FF000000"/>
      </bottom>
      <diagonal/>
    </border>
    <border>
      <left/>
      <right style="double">
        <color rgb="FF000000"/>
      </right>
      <top style="thin">
        <color rgb="FF000000"/>
      </top>
      <bottom style="hair">
        <color rgb="FF000000"/>
      </bottom>
      <diagonal/>
    </border>
    <border>
      <left/>
      <right/>
      <top/>
      <bottom style="hair">
        <color rgb="FF000000"/>
      </bottom>
      <diagonal/>
    </border>
    <border>
      <left/>
      <right style="medium">
        <color rgb="FF000000"/>
      </right>
      <top/>
      <bottom style="hair">
        <color rgb="FF000000"/>
      </bottom>
      <diagonal/>
    </border>
    <border>
      <left style="medium">
        <color rgb="FF000000"/>
      </left>
      <right style="medium">
        <color rgb="FF000000"/>
      </right>
      <top style="double">
        <color rgb="FF000000"/>
      </top>
      <bottom style="dotted">
        <color rgb="FF000000"/>
      </bottom>
      <diagonal/>
    </border>
    <border>
      <left style="medium">
        <color rgb="FF000000"/>
      </left>
      <right style="medium">
        <color rgb="FF000000"/>
      </right>
      <top/>
      <bottom style="medium">
        <color rgb="FF000000"/>
      </bottom>
      <diagonal/>
    </border>
    <border>
      <left style="thin">
        <color rgb="FF000000"/>
      </left>
      <right/>
      <top style="thin">
        <color rgb="FF000000"/>
      </top>
      <bottom style="medium">
        <color rgb="FF000000"/>
      </bottom>
      <diagonal/>
    </border>
    <border>
      <left style="double">
        <color rgb="FF000000"/>
      </left>
      <right style="dotted">
        <color rgb="FF000000"/>
      </right>
      <top style="thin">
        <color rgb="FF000000"/>
      </top>
      <bottom style="medium">
        <color rgb="FF000000"/>
      </bottom>
      <diagonal/>
    </border>
    <border>
      <left style="medium">
        <color rgb="FF000000"/>
      </left>
      <right/>
      <top/>
      <bottom style="hair">
        <color rgb="FF000000"/>
      </bottom>
      <diagonal/>
    </border>
    <border>
      <left/>
      <right style="double">
        <color rgb="FF000000"/>
      </right>
      <top/>
      <bottom style="hair">
        <color rgb="FF000000"/>
      </bottom>
      <diagonal/>
    </border>
    <border>
      <left style="medium">
        <color rgb="FF000000"/>
      </left>
      <right/>
      <top style="hair">
        <color rgb="FF000000"/>
      </top>
      <bottom style="medium">
        <color rgb="FF000000"/>
      </bottom>
      <diagonal/>
    </border>
    <border>
      <left/>
      <right style="double">
        <color rgb="FF000000"/>
      </right>
      <top style="hair">
        <color rgb="FF000000"/>
      </top>
      <bottom style="medium">
        <color rgb="FF000000"/>
      </bottom>
      <diagonal/>
    </border>
    <border>
      <left/>
      <right/>
      <top style="hair">
        <color rgb="FF000000"/>
      </top>
      <bottom style="medium">
        <color rgb="FF000000"/>
      </bottom>
      <diagonal/>
    </border>
    <border>
      <left/>
      <right style="medium">
        <color rgb="FF000000"/>
      </right>
      <top style="hair">
        <color rgb="FF000000"/>
      </top>
      <bottom style="medium">
        <color rgb="FF000000"/>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hair">
        <color indexed="64"/>
      </right>
      <top/>
      <bottom/>
      <diagonal/>
    </border>
    <border>
      <left style="hair">
        <color indexed="64"/>
      </left>
      <right style="thin">
        <color indexed="64"/>
      </right>
      <top/>
      <bottom style="thin">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diagonal/>
    </border>
    <border>
      <left/>
      <right style="hair">
        <color indexed="64"/>
      </right>
      <top style="thin">
        <color indexed="64"/>
      </top>
      <bottom/>
      <diagonal/>
    </border>
    <border>
      <left style="thin">
        <color indexed="64"/>
      </left>
      <right/>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bottom style="thin">
        <color indexed="64"/>
      </bottom>
      <diagonal/>
    </border>
    <border>
      <left/>
      <right/>
      <top/>
      <bottom style="thin">
        <color indexed="64"/>
      </bottom>
      <diagonal/>
    </border>
    <border>
      <left/>
      <right style="hair">
        <color indexed="64"/>
      </right>
      <top/>
      <bottom style="thin">
        <color indexed="64"/>
      </bottom>
      <diagonal/>
    </border>
  </borders>
  <cellStyleXfs count="4">
    <xf numFmtId="0" fontId="0" fillId="0" borderId="0"/>
    <xf numFmtId="0" fontId="10" fillId="0" borderId="1">
      <alignment vertical="center"/>
    </xf>
    <xf numFmtId="0" fontId="16" fillId="0" borderId="1"/>
    <xf numFmtId="0" fontId="1" fillId="0" borderId="1">
      <alignment vertical="center"/>
    </xf>
  </cellStyleXfs>
  <cellXfs count="284">
    <xf numFmtId="0" fontId="0" fillId="0" borderId="0" xfId="0" applyAlignment="1">
      <alignment vertical="center"/>
    </xf>
    <xf numFmtId="0" fontId="2" fillId="0" borderId="0" xfId="0" applyFont="1" applyAlignment="1">
      <alignment vertical="center"/>
    </xf>
    <xf numFmtId="176" fontId="3" fillId="2" borderId="1" xfId="0" applyNumberFormat="1" applyFont="1" applyFill="1" applyBorder="1" applyAlignment="1">
      <alignment horizontal="center"/>
    </xf>
    <xf numFmtId="49" fontId="3" fillId="3" borderId="1" xfId="0" applyNumberFormat="1" applyFont="1" applyFill="1" applyBorder="1" applyAlignment="1">
      <alignment horizontal="center" shrinkToFit="1"/>
    </xf>
    <xf numFmtId="49" fontId="3" fillId="3" borderId="1" xfId="0" applyNumberFormat="1" applyFont="1" applyFill="1" applyBorder="1" applyAlignment="1">
      <alignment horizontal="center"/>
    </xf>
    <xf numFmtId="49" fontId="3" fillId="3" borderId="1" xfId="0" applyNumberFormat="1" applyFont="1" applyFill="1" applyBorder="1" applyAlignment="1">
      <alignment horizontal="left" shrinkToFit="1"/>
    </xf>
    <xf numFmtId="0" fontId="3" fillId="3" borderId="1" xfId="0" applyFont="1" applyFill="1" applyBorder="1" applyAlignment="1">
      <alignment horizontal="right"/>
    </xf>
    <xf numFmtId="177" fontId="3" fillId="3" borderId="1" xfId="0" applyNumberFormat="1" applyFont="1" applyFill="1" applyBorder="1" applyAlignment="1">
      <alignment horizontal="center" vertical="center"/>
    </xf>
    <xf numFmtId="176" fontId="3" fillId="3" borderId="1" xfId="0" applyNumberFormat="1" applyFont="1" applyFill="1" applyBorder="1" applyAlignment="1">
      <alignment horizontal="center" vertical="center"/>
    </xf>
    <xf numFmtId="176" fontId="3" fillId="3" borderId="1" xfId="0" applyNumberFormat="1" applyFont="1" applyFill="1" applyBorder="1" applyAlignment="1">
      <alignment horizontal="center"/>
    </xf>
    <xf numFmtId="0" fontId="3" fillId="3" borderId="1" xfId="0" applyFont="1" applyFill="1" applyBorder="1" applyAlignment="1">
      <alignment horizontal="left" vertical="center"/>
    </xf>
    <xf numFmtId="0" fontId="3" fillId="3" borderId="1" xfId="0" applyFont="1" applyFill="1" applyBorder="1" applyAlignment="1">
      <alignment horizontal="center" vertical="center"/>
    </xf>
    <xf numFmtId="0" fontId="4" fillId="2" borderId="1" xfId="0" applyFont="1" applyFill="1" applyBorder="1" applyAlignment="1">
      <alignment horizontal="center" vertical="center" shrinkToFit="1"/>
    </xf>
    <xf numFmtId="0" fontId="4" fillId="0" borderId="0" xfId="0" applyFont="1" applyAlignment="1">
      <alignment horizontal="right"/>
    </xf>
    <xf numFmtId="0" fontId="4" fillId="0" borderId="0" xfId="0" applyFont="1" applyAlignment="1">
      <alignment horizontal="left" vertical="center" shrinkToFit="1"/>
    </xf>
    <xf numFmtId="0" fontId="4" fillId="0" borderId="0" xfId="0" applyFont="1" applyAlignment="1">
      <alignment horizontal="center" vertical="center"/>
    </xf>
    <xf numFmtId="0" fontId="4" fillId="0" borderId="0" xfId="0" applyFont="1" applyAlignment="1">
      <alignment horizontal="left" vertical="center"/>
    </xf>
    <xf numFmtId="0" fontId="4" fillId="0" borderId="0" xfId="0" applyFont="1" applyAlignment="1">
      <alignment horizontal="right" vertical="center"/>
    </xf>
    <xf numFmtId="0" fontId="4" fillId="0" borderId="0" xfId="0" applyFont="1" applyAlignment="1">
      <alignment vertical="center"/>
    </xf>
    <xf numFmtId="177" fontId="4" fillId="0" borderId="0" xfId="0" applyNumberFormat="1" applyFont="1" applyAlignment="1">
      <alignment horizontal="center" vertical="center"/>
    </xf>
    <xf numFmtId="176" fontId="4" fillId="0" borderId="0" xfId="0" applyNumberFormat="1" applyFont="1" applyAlignment="1">
      <alignment horizontal="center"/>
    </xf>
    <xf numFmtId="0" fontId="4" fillId="0" borderId="0" xfId="0" applyFont="1" applyAlignment="1">
      <alignment horizontal="left"/>
    </xf>
    <xf numFmtId="0" fontId="4" fillId="0" borderId="0" xfId="0" applyFont="1" applyAlignment="1">
      <alignment horizontal="left" shrinkToFit="1"/>
    </xf>
    <xf numFmtId="0" fontId="4" fillId="0" borderId="0" xfId="0" applyFont="1" applyAlignment="1">
      <alignment horizontal="center"/>
    </xf>
    <xf numFmtId="0" fontId="4" fillId="4" borderId="1" xfId="0" applyFont="1" applyFill="1" applyBorder="1" applyAlignment="1">
      <alignment horizontal="left" vertical="center"/>
    </xf>
    <xf numFmtId="49" fontId="4" fillId="0" borderId="0" xfId="0" applyNumberFormat="1" applyFont="1" applyAlignment="1">
      <alignment horizontal="left" shrinkToFit="1"/>
    </xf>
    <xf numFmtId="0" fontId="3" fillId="3" borderId="1" xfId="0" applyFont="1" applyFill="1" applyBorder="1" applyAlignment="1">
      <alignment horizontal="center"/>
    </xf>
    <xf numFmtId="177" fontId="3" fillId="3" borderId="1" xfId="0" applyNumberFormat="1" applyFont="1" applyFill="1" applyBorder="1" applyAlignment="1">
      <alignment horizontal="center"/>
    </xf>
    <xf numFmtId="0" fontId="4" fillId="0" borderId="0" xfId="0" applyFont="1" applyAlignment="1">
      <alignment horizontal="center" vertical="center" shrinkToFit="1"/>
    </xf>
    <xf numFmtId="177" fontId="4" fillId="0" borderId="0" xfId="0" applyNumberFormat="1" applyFont="1" applyAlignment="1">
      <alignment horizontal="center"/>
    </xf>
    <xf numFmtId="0" fontId="4" fillId="0" borderId="0" xfId="0" applyFont="1" applyAlignment="1">
      <alignment horizontal="center" shrinkToFit="1"/>
    </xf>
    <xf numFmtId="2" fontId="4" fillId="0" borderId="0" xfId="0" applyNumberFormat="1" applyFont="1" applyAlignment="1">
      <alignment horizontal="center"/>
    </xf>
    <xf numFmtId="49" fontId="4" fillId="0" borderId="0" xfId="0" applyNumberFormat="1" applyFont="1" applyAlignment="1">
      <alignment horizontal="center" shrinkToFit="1"/>
    </xf>
    <xf numFmtId="0" fontId="7" fillId="0" borderId="0" xfId="0" applyFont="1" applyAlignment="1">
      <alignment vertical="center"/>
    </xf>
    <xf numFmtId="178" fontId="7" fillId="0" borderId="0" xfId="0" applyNumberFormat="1" applyFont="1" applyAlignment="1">
      <alignment vertical="center"/>
    </xf>
    <xf numFmtId="0" fontId="8" fillId="0" borderId="0" xfId="0" applyFont="1" applyAlignment="1">
      <alignment horizontal="center" vertical="center"/>
    </xf>
    <xf numFmtId="0" fontId="8" fillId="0" borderId="0" xfId="0" applyFont="1" applyAlignment="1">
      <alignment vertical="center"/>
    </xf>
    <xf numFmtId="0" fontId="10" fillId="0" borderId="1" xfId="1" applyAlignment="1" applyProtection="1">
      <alignment vertical="center" shrinkToFit="1"/>
      <protection locked="0"/>
    </xf>
    <xf numFmtId="0" fontId="10" fillId="0" borderId="1" xfId="1" applyProtection="1">
      <alignment vertical="center"/>
      <protection locked="0"/>
    </xf>
    <xf numFmtId="0" fontId="11" fillId="0" borderId="1" xfId="1" applyFont="1" applyProtection="1">
      <alignment vertical="center"/>
      <protection locked="0"/>
    </xf>
    <xf numFmtId="0" fontId="17" fillId="0" borderId="1" xfId="1" applyFont="1" applyProtection="1">
      <alignment vertical="center"/>
      <protection locked="0"/>
    </xf>
    <xf numFmtId="0" fontId="17" fillId="0" borderId="1" xfId="1" applyFont="1" applyAlignment="1" applyProtection="1">
      <alignment vertical="center" shrinkToFit="1"/>
      <protection locked="0"/>
    </xf>
    <xf numFmtId="183" fontId="12" fillId="0" borderId="74" xfId="1" applyNumberFormat="1" applyFont="1" applyBorder="1" applyAlignment="1" applyProtection="1">
      <alignment horizontal="center" vertical="center"/>
      <protection locked="0"/>
    </xf>
    <xf numFmtId="0" fontId="10" fillId="0" borderId="77" xfId="1" applyBorder="1" applyAlignment="1">
      <alignment horizontal="distributed" vertical="center" justifyLastLine="1"/>
    </xf>
    <xf numFmtId="0" fontId="10" fillId="0" borderId="76" xfId="1" applyBorder="1" applyAlignment="1">
      <alignment horizontal="distributed" vertical="center" justifyLastLine="1"/>
    </xf>
    <xf numFmtId="0" fontId="19" fillId="0" borderId="75" xfId="1" applyFont="1" applyBorder="1" applyAlignment="1" applyProtection="1">
      <alignment horizontal="center" vertical="center"/>
      <protection locked="0"/>
    </xf>
    <xf numFmtId="0" fontId="14" fillId="0" borderId="83" xfId="1" applyFont="1" applyBorder="1" applyAlignment="1">
      <alignment vertical="center" shrinkToFit="1"/>
    </xf>
    <xf numFmtId="0" fontId="10" fillId="0" borderId="89" xfId="1" applyBorder="1" applyProtection="1">
      <alignment vertical="center"/>
      <protection locked="0"/>
    </xf>
    <xf numFmtId="0" fontId="17" fillId="0" borderId="81" xfId="1" applyFont="1" applyBorder="1" applyAlignment="1">
      <alignment horizontal="center" vertical="center"/>
    </xf>
    <xf numFmtId="0" fontId="10" fillId="0" borderId="94" xfId="1" applyBorder="1" applyProtection="1">
      <alignment vertical="center"/>
      <protection locked="0"/>
    </xf>
    <xf numFmtId="0" fontId="17" fillId="0" borderId="92" xfId="1" applyFont="1" applyBorder="1" applyAlignment="1">
      <alignment horizontal="center" vertical="center"/>
    </xf>
    <xf numFmtId="0" fontId="13" fillId="0" borderId="1" xfId="1" applyFont="1" applyProtection="1">
      <alignment vertical="center"/>
      <protection locked="0"/>
    </xf>
    <xf numFmtId="0" fontId="19" fillId="0" borderId="98" xfId="1" applyFont="1" applyBorder="1" applyAlignment="1" applyProtection="1">
      <alignment horizontal="distributed" vertical="center" justifyLastLine="1"/>
      <protection locked="0"/>
    </xf>
    <xf numFmtId="0" fontId="19" fillId="0" borderId="1" xfId="1" applyFont="1" applyProtection="1">
      <alignment vertical="center"/>
      <protection locked="0"/>
    </xf>
    <xf numFmtId="0" fontId="19" fillId="0" borderId="101" xfId="1" applyFont="1" applyBorder="1" applyAlignment="1" applyProtection="1">
      <alignment horizontal="distributed" vertical="center" justifyLastLine="1"/>
      <protection locked="0"/>
    </xf>
    <xf numFmtId="0" fontId="12" fillId="0" borderId="98" xfId="1" applyFont="1" applyBorder="1" applyAlignment="1" applyProtection="1">
      <alignment horizontal="center" vertical="center"/>
      <protection locked="0"/>
    </xf>
    <xf numFmtId="0" fontId="19" fillId="0" borderId="98" xfId="1" applyFont="1" applyBorder="1" applyAlignment="1" applyProtection="1">
      <alignment horizontal="center" vertical="center" shrinkToFit="1"/>
      <protection locked="0"/>
    </xf>
    <xf numFmtId="0" fontId="19" fillId="0" borderId="104" xfId="1" applyFont="1" applyBorder="1" applyProtection="1">
      <alignment vertical="center"/>
      <protection locked="0"/>
    </xf>
    <xf numFmtId="0" fontId="19" fillId="0" borderId="105" xfId="1" applyFont="1" applyBorder="1" applyAlignment="1" applyProtection="1">
      <alignment horizontal="center" vertical="center"/>
      <protection locked="0"/>
    </xf>
    <xf numFmtId="0" fontId="19" fillId="0" borderId="89" xfId="1" applyFont="1" applyBorder="1" applyAlignment="1" applyProtection="1">
      <alignment horizontal="center" vertical="center" shrinkToFit="1"/>
      <protection locked="0"/>
    </xf>
    <xf numFmtId="0" fontId="19" fillId="0" borderId="106" xfId="1" applyFont="1" applyBorder="1" applyAlignment="1" applyProtection="1">
      <alignment horizontal="center" vertical="center" shrinkToFit="1"/>
      <protection locked="0"/>
    </xf>
    <xf numFmtId="0" fontId="19" fillId="0" borderId="99" xfId="1" applyFont="1" applyBorder="1" applyAlignment="1" applyProtection="1">
      <alignment horizontal="center" vertical="center"/>
      <protection locked="0"/>
    </xf>
    <xf numFmtId="0" fontId="10" fillId="0" borderId="101" xfId="1" applyBorder="1" applyAlignment="1" applyProtection="1">
      <alignment horizontal="center" vertical="center"/>
      <protection locked="0"/>
    </xf>
    <xf numFmtId="0" fontId="10" fillId="0" borderId="101" xfId="1" applyBorder="1" applyAlignment="1" applyProtection="1">
      <alignment horizontal="center" vertical="center" shrinkToFit="1"/>
      <protection locked="0"/>
    </xf>
    <xf numFmtId="0" fontId="12" fillId="0" borderId="108" xfId="1" applyFont="1" applyBorder="1" applyProtection="1">
      <alignment vertical="center"/>
      <protection locked="0"/>
    </xf>
    <xf numFmtId="0" fontId="10" fillId="0" borderId="109" xfId="1" applyBorder="1" applyAlignment="1" applyProtection="1">
      <alignment horizontal="center" vertical="center"/>
      <protection locked="0"/>
    </xf>
    <xf numFmtId="0" fontId="10" fillId="0" borderId="110" xfId="1" applyBorder="1" applyAlignment="1" applyProtection="1">
      <alignment horizontal="center" vertical="center" shrinkToFit="1"/>
      <protection locked="0"/>
    </xf>
    <xf numFmtId="0" fontId="10" fillId="0" borderId="111" xfId="1" applyBorder="1" applyAlignment="1" applyProtection="1">
      <alignment horizontal="center" vertical="center" shrinkToFit="1"/>
      <protection locked="0"/>
    </xf>
    <xf numFmtId="0" fontId="10" fillId="0" borderId="103" xfId="1" applyBorder="1" applyAlignment="1" applyProtection="1">
      <alignment horizontal="center" vertical="center"/>
      <protection locked="0"/>
    </xf>
    <xf numFmtId="0" fontId="12" fillId="0" borderId="101" xfId="1" applyFont="1" applyBorder="1" applyAlignment="1" applyProtection="1">
      <alignment horizontal="center" vertical="center"/>
      <protection locked="0"/>
    </xf>
    <xf numFmtId="0" fontId="19" fillId="0" borderId="101" xfId="1" applyFont="1" applyBorder="1" applyAlignment="1" applyProtection="1">
      <alignment horizontal="center" vertical="center" shrinkToFit="1"/>
      <protection locked="0"/>
    </xf>
    <xf numFmtId="0" fontId="19" fillId="0" borderId="109" xfId="1" applyFont="1" applyBorder="1" applyAlignment="1" applyProtection="1">
      <alignment horizontal="center" vertical="center"/>
      <protection locked="0"/>
    </xf>
    <xf numFmtId="0" fontId="19" fillId="0" borderId="110" xfId="1" applyFont="1" applyBorder="1" applyAlignment="1" applyProtection="1">
      <alignment horizontal="center" vertical="center" shrinkToFit="1"/>
      <protection locked="0"/>
    </xf>
    <xf numFmtId="0" fontId="19" fillId="0" borderId="111" xfId="1" applyFont="1" applyBorder="1" applyAlignment="1" applyProtection="1">
      <alignment horizontal="center" vertical="center" shrinkToFit="1"/>
      <protection locked="0"/>
    </xf>
    <xf numFmtId="0" fontId="19" fillId="0" borderId="103" xfId="1" applyFont="1" applyBorder="1" applyAlignment="1" applyProtection="1">
      <alignment horizontal="center" vertical="center"/>
      <protection locked="0"/>
    </xf>
    <xf numFmtId="0" fontId="20" fillId="6" borderId="1" xfId="1" applyFont="1" applyFill="1" applyAlignment="1" applyProtection="1">
      <alignment horizontal="center" vertical="center"/>
      <protection locked="0"/>
    </xf>
    <xf numFmtId="0" fontId="21" fillId="0" borderId="0" xfId="0" applyFont="1" applyAlignment="1">
      <alignment vertical="center"/>
    </xf>
    <xf numFmtId="0" fontId="19" fillId="0" borderId="98" xfId="1" applyFont="1" applyBorder="1" applyAlignment="1" applyProtection="1">
      <alignment horizontal="center" vertical="center"/>
      <protection locked="0"/>
    </xf>
    <xf numFmtId="0" fontId="19" fillId="0" borderId="101" xfId="1" applyFont="1" applyBorder="1" applyAlignment="1" applyProtection="1">
      <alignment horizontal="center" vertical="center"/>
      <protection locked="0"/>
    </xf>
    <xf numFmtId="0" fontId="22" fillId="0" borderId="4" xfId="0" applyFont="1" applyBorder="1" applyAlignment="1">
      <alignment horizontal="center" vertical="center" shrinkToFit="1"/>
    </xf>
    <xf numFmtId="0" fontId="22" fillId="0" borderId="5" xfId="0" applyFont="1" applyBorder="1" applyAlignment="1">
      <alignment horizontal="center" vertical="center" shrinkToFit="1"/>
    </xf>
    <xf numFmtId="0" fontId="22" fillId="0" borderId="6" xfId="0" applyFont="1" applyBorder="1" applyAlignment="1">
      <alignment horizontal="center" vertical="center" shrinkToFit="1"/>
    </xf>
    <xf numFmtId="0" fontId="22" fillId="0" borderId="7" xfId="0" applyFont="1" applyBorder="1" applyAlignment="1">
      <alignment horizontal="center" vertical="center" shrinkToFit="1"/>
    </xf>
    <xf numFmtId="0" fontId="22" fillId="0" borderId="8" xfId="0" applyFont="1" applyBorder="1" applyAlignment="1">
      <alignment horizontal="center" vertical="center" shrinkToFit="1"/>
    </xf>
    <xf numFmtId="0" fontId="22" fillId="0" borderId="9" xfId="0" applyFont="1" applyBorder="1" applyAlignment="1">
      <alignment horizontal="center" vertical="center" shrinkToFit="1"/>
    </xf>
    <xf numFmtId="0" fontId="22" fillId="0" borderId="10" xfId="0" applyFont="1" applyBorder="1" applyAlignment="1">
      <alignment horizontal="center" vertical="center" shrinkToFit="1"/>
    </xf>
    <xf numFmtId="0" fontId="22" fillId="0" borderId="11" xfId="0" applyFont="1" applyBorder="1" applyAlignment="1">
      <alignment horizontal="center" vertical="center" shrinkToFit="1"/>
    </xf>
    <xf numFmtId="0" fontId="24" fillId="0" borderId="0" xfId="0" applyFont="1"/>
    <xf numFmtId="0" fontId="22" fillId="0" borderId="0" xfId="0" applyFont="1"/>
    <xf numFmtId="0" fontId="22" fillId="0" borderId="0" xfId="0" applyFont="1" applyAlignment="1">
      <alignment horizontal="center"/>
    </xf>
    <xf numFmtId="0" fontId="22" fillId="0" borderId="0" xfId="0" applyFont="1" applyAlignment="1">
      <alignment vertical="center"/>
    </xf>
    <xf numFmtId="0" fontId="25" fillId="0" borderId="0" xfId="0" applyFont="1" applyAlignment="1">
      <alignment vertical="center"/>
    </xf>
    <xf numFmtId="0" fontId="22" fillId="0" borderId="35" xfId="0" applyFont="1" applyBorder="1" applyAlignment="1">
      <alignment horizontal="center" vertical="center"/>
    </xf>
    <xf numFmtId="0" fontId="22" fillId="0" borderId="8" xfId="0" applyFont="1" applyBorder="1" applyAlignment="1">
      <alignment horizontal="center" vertical="center"/>
    </xf>
    <xf numFmtId="0" fontId="22" fillId="0" borderId="36" xfId="0" applyFont="1" applyBorder="1" applyAlignment="1">
      <alignment horizontal="center" vertical="center"/>
    </xf>
    <xf numFmtId="0" fontId="22" fillId="0" borderId="37" xfId="0" applyFont="1" applyBorder="1" applyAlignment="1">
      <alignment horizontal="center" vertical="center"/>
    </xf>
    <xf numFmtId="0" fontId="22" fillId="0" borderId="9" xfId="0" applyFont="1" applyBorder="1" applyAlignment="1">
      <alignment horizontal="center" vertical="center"/>
    </xf>
    <xf numFmtId="0" fontId="22" fillId="0" borderId="11" xfId="0" applyFont="1" applyBorder="1" applyAlignment="1">
      <alignment horizontal="center" vertical="center"/>
    </xf>
    <xf numFmtId="179" fontId="22" fillId="0" borderId="41" xfId="0" applyNumberFormat="1" applyFont="1" applyBorder="1" applyAlignment="1">
      <alignment horizontal="center" vertical="center"/>
    </xf>
    <xf numFmtId="0" fontId="22" fillId="0" borderId="3" xfId="0" applyFont="1" applyBorder="1" applyAlignment="1">
      <alignment horizontal="center" vertical="center"/>
    </xf>
    <xf numFmtId="0" fontId="22" fillId="0" borderId="42" xfId="0" applyFont="1" applyBorder="1" applyAlignment="1">
      <alignment horizontal="center" vertical="center"/>
    </xf>
    <xf numFmtId="0" fontId="22" fillId="0" borderId="12" xfId="0" applyFont="1" applyBorder="1" applyAlignment="1">
      <alignment horizontal="center" vertical="center"/>
    </xf>
    <xf numFmtId="0" fontId="22" fillId="0" borderId="46" xfId="0" applyFont="1" applyBorder="1" applyAlignment="1">
      <alignment horizontal="center" vertical="center"/>
    </xf>
    <xf numFmtId="0" fontId="22" fillId="0" borderId="47" xfId="0" applyFont="1" applyBorder="1" applyAlignment="1">
      <alignment horizontal="center" vertical="center"/>
    </xf>
    <xf numFmtId="0" fontId="22" fillId="0" borderId="48" xfId="0" applyFont="1" applyBorder="1" applyAlignment="1">
      <alignment horizontal="center" vertical="center"/>
    </xf>
    <xf numFmtId="0" fontId="22" fillId="0" borderId="24" xfId="0" applyFont="1" applyBorder="1" applyAlignment="1">
      <alignment horizontal="center" vertical="center"/>
    </xf>
    <xf numFmtId="0" fontId="22" fillId="0" borderId="49" xfId="0" applyFont="1" applyBorder="1" applyAlignment="1">
      <alignment horizontal="center" vertical="center"/>
    </xf>
    <xf numFmtId="0" fontId="22" fillId="0" borderId="25" xfId="0" applyFont="1" applyBorder="1" applyAlignment="1">
      <alignment horizontal="center" vertical="center"/>
    </xf>
    <xf numFmtId="0" fontId="22" fillId="0" borderId="53" xfId="0" applyFont="1" applyBorder="1" applyAlignment="1">
      <alignment horizontal="center" vertical="center"/>
    </xf>
    <xf numFmtId="0" fontId="22" fillId="0" borderId="54" xfId="0" applyFont="1" applyBorder="1" applyAlignment="1">
      <alignment horizontal="center" vertical="center"/>
    </xf>
    <xf numFmtId="180" fontId="22" fillId="0" borderId="41" xfId="0" applyNumberFormat="1" applyFont="1" applyBorder="1" applyAlignment="1">
      <alignment horizontal="center" vertical="center"/>
    </xf>
    <xf numFmtId="0" fontId="22" fillId="0" borderId="60" xfId="0" applyFont="1" applyBorder="1" applyAlignment="1">
      <alignment horizontal="center" vertical="center"/>
    </xf>
    <xf numFmtId="0" fontId="22" fillId="0" borderId="61" xfId="0" applyFont="1" applyBorder="1" applyAlignment="1">
      <alignment horizontal="center" vertical="center"/>
    </xf>
    <xf numFmtId="0" fontId="22" fillId="0" borderId="62" xfId="0" applyFont="1" applyBorder="1" applyAlignment="1">
      <alignment horizontal="center" vertical="center" shrinkToFit="1"/>
    </xf>
    <xf numFmtId="181" fontId="22" fillId="0" borderId="63" xfId="0" applyNumberFormat="1" applyFont="1" applyBorder="1" applyAlignment="1">
      <alignment horizontal="center" vertical="center"/>
    </xf>
    <xf numFmtId="0" fontId="22" fillId="0" borderId="31" xfId="0" applyFont="1" applyBorder="1" applyAlignment="1">
      <alignment horizontal="center" vertical="center"/>
    </xf>
    <xf numFmtId="0" fontId="22" fillId="0" borderId="64" xfId="0" applyFont="1" applyBorder="1" applyAlignment="1">
      <alignment horizontal="center" vertical="center"/>
    </xf>
    <xf numFmtId="0" fontId="22" fillId="0" borderId="27" xfId="0" applyFont="1" applyBorder="1" applyAlignment="1">
      <alignment horizontal="center" vertical="center"/>
    </xf>
    <xf numFmtId="0" fontId="22" fillId="0" borderId="70" xfId="0" applyFont="1" applyBorder="1" applyAlignment="1">
      <alignment horizontal="center" vertical="center"/>
    </xf>
    <xf numFmtId="0" fontId="22" fillId="0" borderId="71" xfId="0" applyFont="1" applyBorder="1" applyAlignment="1">
      <alignment horizontal="center" vertical="center"/>
    </xf>
    <xf numFmtId="0" fontId="4" fillId="0" borderId="0" xfId="0" applyFont="1" applyAlignment="1" applyProtection="1">
      <alignment horizontal="right"/>
      <protection locked="0"/>
    </xf>
    <xf numFmtId="0" fontId="4" fillId="0" borderId="0" xfId="0" applyFont="1" applyAlignment="1" applyProtection="1">
      <alignment horizontal="left" vertical="center" shrinkToFit="1"/>
      <protection locked="0"/>
    </xf>
    <xf numFmtId="0" fontId="4" fillId="0" borderId="0" xfId="0" applyFont="1" applyAlignment="1" applyProtection="1">
      <alignment horizontal="center" vertical="center"/>
      <protection locked="0"/>
    </xf>
    <xf numFmtId="0" fontId="4" fillId="0" borderId="0" xfId="0" applyFont="1" applyAlignment="1" applyProtection="1">
      <alignment horizontal="left" vertical="center"/>
      <protection locked="0"/>
    </xf>
    <xf numFmtId="0" fontId="4" fillId="0" borderId="0" xfId="0" applyFont="1" applyAlignment="1" applyProtection="1">
      <alignment horizontal="right" vertical="center"/>
      <protection locked="0"/>
    </xf>
    <xf numFmtId="0" fontId="4" fillId="0" borderId="0" xfId="0" applyFont="1" applyAlignment="1" applyProtection="1">
      <alignment vertical="center"/>
      <protection locked="0"/>
    </xf>
    <xf numFmtId="0" fontId="6" fillId="0" borderId="0" xfId="0" applyFont="1" applyAlignment="1" applyProtection="1">
      <alignment vertical="center"/>
      <protection locked="0"/>
    </xf>
    <xf numFmtId="0" fontId="2" fillId="0" borderId="0" xfId="0" applyFont="1" applyAlignment="1" applyProtection="1">
      <alignment vertical="center"/>
      <protection locked="0"/>
    </xf>
    <xf numFmtId="177" fontId="4" fillId="0" borderId="0" xfId="0" applyNumberFormat="1" applyFont="1" applyAlignment="1" applyProtection="1">
      <alignment horizontal="center" vertical="center"/>
      <protection locked="0"/>
    </xf>
    <xf numFmtId="176" fontId="4" fillId="0" borderId="0" xfId="0" applyNumberFormat="1" applyFont="1" applyAlignment="1" applyProtection="1">
      <alignment horizontal="center" vertical="center"/>
      <protection locked="0"/>
    </xf>
    <xf numFmtId="176" fontId="4" fillId="0" borderId="0" xfId="0" applyNumberFormat="1" applyFont="1" applyAlignment="1" applyProtection="1">
      <alignment horizontal="center"/>
      <protection locked="0"/>
    </xf>
    <xf numFmtId="0" fontId="4" fillId="0" borderId="0" xfId="0" applyFont="1" applyAlignment="1" applyProtection="1">
      <alignment horizontal="left"/>
      <protection locked="0"/>
    </xf>
    <xf numFmtId="0" fontId="4" fillId="0" borderId="0" xfId="0" applyFont="1" applyAlignment="1" applyProtection="1">
      <alignment horizontal="left" shrinkToFit="1"/>
      <protection locked="0"/>
    </xf>
    <xf numFmtId="0" fontId="4" fillId="0" borderId="0" xfId="0" applyFont="1" applyAlignment="1" applyProtection="1">
      <alignment horizontal="center"/>
      <protection locked="0"/>
    </xf>
    <xf numFmtId="0" fontId="4" fillId="4" borderId="1" xfId="0" applyFont="1" applyFill="1" applyBorder="1" applyAlignment="1" applyProtection="1">
      <alignment horizontal="left" vertical="center"/>
      <protection locked="0"/>
    </xf>
    <xf numFmtId="2" fontId="4" fillId="0" borderId="0" xfId="0" applyNumberFormat="1" applyFont="1" applyAlignment="1" applyProtection="1">
      <alignment horizontal="center" vertical="center"/>
      <protection locked="0"/>
    </xf>
    <xf numFmtId="0" fontId="5" fillId="0" borderId="0" xfId="0" applyFont="1" applyAlignment="1" applyProtection="1">
      <alignment horizontal="left" shrinkToFit="1"/>
      <protection locked="0"/>
    </xf>
    <xf numFmtId="0" fontId="5" fillId="0" borderId="0" xfId="0" applyFont="1" applyAlignment="1" applyProtection="1">
      <alignment horizontal="right"/>
      <protection locked="0"/>
    </xf>
    <xf numFmtId="49" fontId="4" fillId="0" borderId="0" xfId="0" applyNumberFormat="1" applyFont="1" applyAlignment="1" applyProtection="1">
      <alignment horizontal="left" shrinkToFit="1"/>
      <protection locked="0"/>
    </xf>
    <xf numFmtId="0" fontId="0" fillId="0" borderId="0" xfId="0" applyAlignment="1" applyProtection="1">
      <alignment vertical="center"/>
      <protection locked="0"/>
    </xf>
    <xf numFmtId="0" fontId="4" fillId="0" borderId="0" xfId="0" applyFont="1" applyAlignment="1" applyProtection="1">
      <alignment horizontal="center" vertical="center" shrinkToFit="1"/>
      <protection locked="0"/>
    </xf>
    <xf numFmtId="177" fontId="4" fillId="0" borderId="0" xfId="0" applyNumberFormat="1" applyFont="1" applyAlignment="1" applyProtection="1">
      <alignment horizontal="center"/>
      <protection locked="0"/>
    </xf>
    <xf numFmtId="0" fontId="4" fillId="0" borderId="0" xfId="0" applyFont="1" applyAlignment="1" applyProtection="1">
      <alignment horizontal="center" shrinkToFit="1"/>
      <protection locked="0"/>
    </xf>
    <xf numFmtId="2" fontId="4" fillId="0" borderId="0" xfId="0" applyNumberFormat="1" applyFont="1" applyAlignment="1" applyProtection="1">
      <alignment horizontal="center"/>
      <protection locked="0"/>
    </xf>
    <xf numFmtId="49" fontId="4" fillId="0" borderId="0" xfId="0" applyNumberFormat="1" applyFont="1" applyAlignment="1" applyProtection="1">
      <alignment horizontal="center" shrinkToFit="1"/>
      <protection locked="0"/>
    </xf>
    <xf numFmtId="0" fontId="10" fillId="0" borderId="85" xfId="1" applyBorder="1" applyAlignment="1" applyProtection="1">
      <alignment vertical="center" shrinkToFit="1"/>
      <protection locked="0"/>
    </xf>
    <xf numFmtId="0" fontId="10" fillId="6" borderId="85" xfId="1" applyFill="1" applyBorder="1" applyAlignment="1" applyProtection="1">
      <alignment horizontal="center" vertical="center" shrinkToFit="1"/>
      <protection locked="0"/>
    </xf>
    <xf numFmtId="0" fontId="19" fillId="0" borderId="83" xfId="1" applyFont="1" applyBorder="1" applyAlignment="1" applyProtection="1">
      <alignment horizontal="center" vertical="center"/>
      <protection locked="0"/>
    </xf>
    <xf numFmtId="0" fontId="19" fillId="0" borderId="89" xfId="1" applyFont="1" applyBorder="1" applyAlignment="1" applyProtection="1">
      <alignment horizontal="center" vertical="center"/>
      <protection locked="0"/>
    </xf>
    <xf numFmtId="0" fontId="19" fillId="0" borderId="110" xfId="1" applyFont="1" applyBorder="1" applyAlignment="1" applyProtection="1">
      <alignment horizontal="center" vertical="center"/>
      <protection locked="0"/>
    </xf>
    <xf numFmtId="0" fontId="10" fillId="0" borderId="110" xfId="1" applyBorder="1" applyAlignment="1" applyProtection="1">
      <alignment horizontal="center" vertical="center"/>
      <protection locked="0"/>
    </xf>
    <xf numFmtId="0" fontId="23" fillId="0" borderId="12" xfId="0" applyFont="1" applyBorder="1" applyAlignment="1" applyProtection="1">
      <alignment horizontal="center" vertical="center" shrinkToFit="1"/>
      <protection locked="0"/>
    </xf>
    <xf numFmtId="0" fontId="23" fillId="0" borderId="25" xfId="0" applyFont="1" applyBorder="1" applyAlignment="1" applyProtection="1">
      <alignment horizontal="center" vertical="center" shrinkToFit="1"/>
      <protection locked="0"/>
    </xf>
    <xf numFmtId="0" fontId="23" fillId="0" borderId="27" xfId="0" applyFont="1" applyBorder="1" applyAlignment="1" applyProtection="1">
      <alignment horizontal="center" vertical="center" shrinkToFit="1"/>
      <protection locked="0"/>
    </xf>
    <xf numFmtId="0" fontId="23" fillId="0" borderId="13" xfId="0" applyFont="1" applyBorder="1" applyAlignment="1" applyProtection="1">
      <alignment horizontal="center" vertical="center" shrinkToFit="1"/>
      <protection locked="0"/>
    </xf>
    <xf numFmtId="0" fontId="23" fillId="0" borderId="19" xfId="0" applyFont="1" applyBorder="1" applyAlignment="1" applyProtection="1">
      <alignment horizontal="center" vertical="center" shrinkToFit="1"/>
      <protection locked="0"/>
    </xf>
    <xf numFmtId="0" fontId="23" fillId="0" borderId="28" xfId="0" applyFont="1" applyBorder="1" applyAlignment="1" applyProtection="1">
      <alignment horizontal="center" vertical="center" shrinkToFit="1"/>
      <protection locked="0"/>
    </xf>
    <xf numFmtId="0" fontId="23" fillId="0" borderId="3" xfId="0" applyFont="1" applyBorder="1" applyAlignment="1" applyProtection="1">
      <alignment horizontal="center" vertical="center" shrinkToFit="1"/>
      <protection locked="0"/>
    </xf>
    <xf numFmtId="0" fontId="23" fillId="0" borderId="14" xfId="0" applyFont="1" applyBorder="1" applyAlignment="1" applyProtection="1">
      <alignment horizontal="center" vertical="center" shrinkToFit="1"/>
      <protection locked="0"/>
    </xf>
    <xf numFmtId="178" fontId="23" fillId="0" borderId="16" xfId="0" applyNumberFormat="1" applyFont="1" applyBorder="1" applyAlignment="1" applyProtection="1">
      <alignment horizontal="center" vertical="center" shrinkToFit="1"/>
      <protection locked="0"/>
    </xf>
    <xf numFmtId="178" fontId="23" fillId="0" borderId="17" xfId="0" applyNumberFormat="1" applyFont="1" applyBorder="1" applyAlignment="1" applyProtection="1">
      <alignment horizontal="center" vertical="center" shrinkToFit="1"/>
      <protection locked="0"/>
    </xf>
    <xf numFmtId="0" fontId="23" fillId="0" borderId="18" xfId="0" applyFont="1" applyBorder="1" applyAlignment="1" applyProtection="1">
      <alignment horizontal="center" vertical="center" shrinkToFit="1"/>
      <protection locked="0"/>
    </xf>
    <xf numFmtId="0" fontId="23" fillId="0" borderId="20" xfId="0" applyFont="1" applyBorder="1" applyAlignment="1" applyProtection="1">
      <alignment horizontal="center" vertical="center" shrinkToFit="1"/>
      <protection locked="0"/>
    </xf>
    <xf numFmtId="178" fontId="23" fillId="0" borderId="22" xfId="0" applyNumberFormat="1" applyFont="1" applyBorder="1" applyAlignment="1" applyProtection="1">
      <alignment horizontal="center" vertical="center" shrinkToFit="1"/>
      <protection locked="0"/>
    </xf>
    <xf numFmtId="178" fontId="23" fillId="0" borderId="23" xfId="0" applyNumberFormat="1" applyFont="1" applyBorder="1" applyAlignment="1" applyProtection="1">
      <alignment horizontal="center" vertical="center" shrinkToFit="1"/>
      <protection locked="0"/>
    </xf>
    <xf numFmtId="0" fontId="23" fillId="0" borderId="24" xfId="0" applyFont="1" applyBorder="1" applyAlignment="1" applyProtection="1">
      <alignment horizontal="center" vertical="center" shrinkToFit="1"/>
      <protection locked="0"/>
    </xf>
    <xf numFmtId="0" fontId="23" fillId="0" borderId="26" xfId="0" applyFont="1" applyBorder="1" applyAlignment="1" applyProtection="1">
      <alignment horizontal="center" vertical="center" shrinkToFit="1"/>
      <protection locked="0"/>
    </xf>
    <xf numFmtId="0" fontId="23" fillId="0" borderId="31" xfId="0" applyFont="1" applyBorder="1" applyAlignment="1" applyProtection="1">
      <alignment horizontal="center" vertical="center" shrinkToFit="1"/>
      <protection locked="0"/>
    </xf>
    <xf numFmtId="0" fontId="23" fillId="0" borderId="29" xfId="0" applyFont="1" applyBorder="1" applyAlignment="1" applyProtection="1">
      <alignment horizontal="center" vertical="center" shrinkToFit="1"/>
      <protection locked="0"/>
    </xf>
    <xf numFmtId="178" fontId="23" fillId="0" borderId="32" xfId="0" applyNumberFormat="1" applyFont="1" applyBorder="1" applyAlignment="1" applyProtection="1">
      <alignment horizontal="center" vertical="center" shrinkToFit="1"/>
      <protection locked="0"/>
    </xf>
    <xf numFmtId="178" fontId="23" fillId="0" borderId="33" xfId="0" applyNumberFormat="1" applyFont="1" applyBorder="1" applyAlignment="1" applyProtection="1">
      <alignment horizontal="center" vertical="center" shrinkToFit="1"/>
      <protection locked="0"/>
    </xf>
    <xf numFmtId="0" fontId="23" fillId="0" borderId="34" xfId="0" applyFont="1" applyBorder="1" applyAlignment="1" applyProtection="1">
      <alignment horizontal="center" vertical="center" shrinkToFit="1"/>
      <protection locked="0"/>
    </xf>
    <xf numFmtId="14" fontId="22" fillId="0" borderId="2" xfId="0" applyNumberFormat="1" applyFont="1" applyBorder="1" applyAlignment="1" applyProtection="1">
      <alignment horizontal="centerContinuous" vertical="center" shrinkToFit="1"/>
      <protection locked="0"/>
    </xf>
    <xf numFmtId="0" fontId="26" fillId="0" borderId="2" xfId="0" applyFont="1" applyBorder="1" applyAlignment="1" applyProtection="1">
      <alignment horizontal="centerContinuous" vertical="center"/>
      <protection locked="0"/>
    </xf>
    <xf numFmtId="0" fontId="26" fillId="0" borderId="40" xfId="0" applyFont="1" applyBorder="1" applyAlignment="1" applyProtection="1">
      <alignment horizontal="centerContinuous" vertical="center"/>
      <protection locked="0"/>
    </xf>
    <xf numFmtId="0" fontId="22" fillId="0" borderId="46" xfId="0" applyFont="1" applyBorder="1" applyAlignment="1" applyProtection="1">
      <alignment horizontal="center" vertical="center"/>
      <protection locked="0"/>
    </xf>
    <xf numFmtId="0" fontId="22" fillId="0" borderId="53" xfId="0" applyFont="1" applyBorder="1" applyAlignment="1" applyProtection="1">
      <alignment horizontal="center" vertical="center"/>
      <protection locked="0"/>
    </xf>
    <xf numFmtId="0" fontId="22" fillId="0" borderId="60" xfId="0" applyFont="1" applyBorder="1" applyAlignment="1" applyProtection="1">
      <alignment horizontal="center" vertical="center"/>
      <protection locked="0"/>
    </xf>
    <xf numFmtId="0" fontId="22" fillId="0" borderId="70" xfId="0" applyFont="1" applyBorder="1" applyAlignment="1" applyProtection="1">
      <alignment horizontal="center" vertical="center"/>
      <protection locked="0"/>
    </xf>
    <xf numFmtId="0" fontId="22" fillId="0" borderId="43" xfId="0" applyFont="1" applyBorder="1" applyAlignment="1" applyProtection="1">
      <alignment horizontal="center" vertical="center"/>
      <protection locked="0"/>
    </xf>
    <xf numFmtId="178" fontId="22" fillId="0" borderId="16" xfId="0" applyNumberFormat="1" applyFont="1" applyBorder="1" applyAlignment="1" applyProtection="1">
      <alignment horizontal="center" vertical="center"/>
      <protection locked="0"/>
    </xf>
    <xf numFmtId="178" fontId="22" fillId="0" borderId="18" xfId="0" applyNumberFormat="1" applyFont="1" applyBorder="1" applyAlignment="1" applyProtection="1">
      <alignment horizontal="center" vertical="center"/>
      <protection locked="0"/>
    </xf>
    <xf numFmtId="0" fontId="22" fillId="0" borderId="50" xfId="0" applyFont="1" applyBorder="1" applyAlignment="1" applyProtection="1">
      <alignment horizontal="center" vertical="center"/>
      <protection locked="0"/>
    </xf>
    <xf numFmtId="178" fontId="22" fillId="0" borderId="22" xfId="0" applyNumberFormat="1" applyFont="1" applyBorder="1" applyAlignment="1" applyProtection="1">
      <alignment horizontal="center" vertical="center"/>
      <protection locked="0"/>
    </xf>
    <xf numFmtId="178" fontId="22" fillId="0" borderId="26" xfId="0" applyNumberFormat="1" applyFont="1" applyBorder="1" applyAlignment="1" applyProtection="1">
      <alignment horizontal="center" vertical="center"/>
      <protection locked="0"/>
    </xf>
    <xf numFmtId="0" fontId="22" fillId="0" borderId="65" xfId="0" applyFont="1" applyBorder="1" applyAlignment="1" applyProtection="1">
      <alignment horizontal="center" vertical="center"/>
      <protection locked="0"/>
    </xf>
    <xf numFmtId="178" fontId="22" fillId="0" borderId="32" xfId="0" applyNumberFormat="1" applyFont="1" applyBorder="1" applyAlignment="1" applyProtection="1">
      <alignment horizontal="center" vertical="center"/>
      <protection locked="0"/>
    </xf>
    <xf numFmtId="178" fontId="22" fillId="0" borderId="34" xfId="0" applyNumberFormat="1" applyFont="1" applyBorder="1" applyAlignment="1" applyProtection="1">
      <alignment horizontal="center" vertical="center"/>
      <protection locked="0"/>
    </xf>
    <xf numFmtId="182" fontId="21" fillId="0" borderId="0" xfId="0" applyNumberFormat="1" applyFont="1" applyAlignment="1">
      <alignment vertical="center"/>
    </xf>
    <xf numFmtId="0" fontId="21" fillId="5" borderId="1" xfId="0" applyFont="1" applyFill="1" applyBorder="1" applyAlignment="1">
      <alignment vertical="center"/>
    </xf>
    <xf numFmtId="0" fontId="23" fillId="0" borderId="15" xfId="0" applyFont="1" applyBorder="1" applyAlignment="1" applyProtection="1">
      <alignment horizontal="center" vertical="center" shrinkToFit="1"/>
      <protection locked="0"/>
    </xf>
    <xf numFmtId="0" fontId="23" fillId="0" borderId="21" xfId="0" applyFont="1" applyBorder="1" applyAlignment="1" applyProtection="1">
      <alignment horizontal="center" vertical="center" shrinkToFit="1"/>
      <protection locked="0"/>
    </xf>
    <xf numFmtId="0" fontId="23" fillId="0" borderId="30" xfId="0" applyFont="1" applyBorder="1" applyAlignment="1" applyProtection="1">
      <alignment horizontal="center" vertical="center" shrinkToFit="1"/>
      <protection locked="0"/>
    </xf>
    <xf numFmtId="0" fontId="22" fillId="0" borderId="48" xfId="0" applyFont="1" applyBorder="1" applyAlignment="1">
      <alignment horizontal="center" vertical="center" shrinkToFit="1"/>
    </xf>
    <xf numFmtId="184" fontId="22" fillId="0" borderId="41" xfId="0" applyNumberFormat="1" applyFont="1" applyBorder="1" applyAlignment="1">
      <alignment horizontal="center" vertical="center"/>
    </xf>
    <xf numFmtId="0" fontId="24" fillId="0" borderId="0" xfId="0" applyFont="1" applyAlignment="1">
      <alignment vertical="center"/>
    </xf>
    <xf numFmtId="0" fontId="10" fillId="0" borderId="81" xfId="1" applyBorder="1" applyAlignment="1">
      <alignment horizontal="distributed" vertical="center" justifyLastLine="1"/>
    </xf>
    <xf numFmtId="0" fontId="10" fillId="0" borderId="80" xfId="1" applyBorder="1" applyAlignment="1">
      <alignment horizontal="distributed" vertical="center" justifyLastLine="1"/>
    </xf>
    <xf numFmtId="0" fontId="10" fillId="0" borderId="84" xfId="1" applyBorder="1" applyAlignment="1">
      <alignment horizontal="distributed" vertical="center" justifyLastLine="1"/>
    </xf>
    <xf numFmtId="0" fontId="17" fillId="0" borderId="79" xfId="1" applyFont="1" applyBorder="1" applyAlignment="1">
      <alignment horizontal="distributed" vertical="center" justifyLastLine="1"/>
    </xf>
    <xf numFmtId="0" fontId="14" fillId="0" borderId="81" xfId="1" applyFont="1" applyBorder="1" applyAlignment="1" applyProtection="1">
      <alignment horizontal="center" vertical="center" shrinkToFit="1"/>
      <protection locked="0"/>
    </xf>
    <xf numFmtId="0" fontId="10" fillId="0" borderId="80" xfId="1" applyBorder="1" applyProtection="1">
      <alignment vertical="center"/>
      <protection locked="0"/>
    </xf>
    <xf numFmtId="0" fontId="17" fillId="0" borderId="81" xfId="1" applyFont="1" applyBorder="1" applyAlignment="1">
      <alignment horizontal="distributed" vertical="center" justifyLastLine="1" shrinkToFit="1"/>
    </xf>
    <xf numFmtId="0" fontId="17" fillId="0" borderId="82" xfId="1" applyFont="1" applyBorder="1" applyAlignment="1">
      <alignment horizontal="distributed" vertical="center" justifyLastLine="1" shrinkToFit="1"/>
    </xf>
    <xf numFmtId="0" fontId="14" fillId="6" borderId="81" xfId="1" applyFont="1" applyFill="1" applyBorder="1" applyAlignment="1" applyProtection="1">
      <alignment horizontal="center" vertical="center" shrinkToFit="1"/>
      <protection locked="0"/>
    </xf>
    <xf numFmtId="0" fontId="10" fillId="6" borderId="80" xfId="1" applyFill="1" applyBorder="1" applyAlignment="1" applyProtection="1">
      <alignment vertical="center" shrinkToFit="1"/>
      <protection locked="0"/>
    </xf>
    <xf numFmtId="0" fontId="10" fillId="6" borderId="82" xfId="1" applyFill="1" applyBorder="1" applyAlignment="1" applyProtection="1">
      <alignment vertical="center" shrinkToFit="1"/>
      <protection locked="0"/>
    </xf>
    <xf numFmtId="0" fontId="10" fillId="6" borderId="81" xfId="1" applyFill="1" applyBorder="1" applyAlignment="1" applyProtection="1">
      <alignment horizontal="distributed" vertical="center" justifyLastLine="1"/>
      <protection locked="0"/>
    </xf>
    <xf numFmtId="0" fontId="10" fillId="6" borderId="80" xfId="1" applyFill="1" applyBorder="1" applyAlignment="1" applyProtection="1">
      <alignment horizontal="distributed" vertical="center" justifyLastLine="1"/>
      <protection locked="0"/>
    </xf>
    <xf numFmtId="0" fontId="10" fillId="6" borderId="84" xfId="1" applyFill="1" applyBorder="1" applyAlignment="1" applyProtection="1">
      <alignment horizontal="distributed" vertical="center" justifyLastLine="1"/>
      <protection locked="0"/>
    </xf>
    <xf numFmtId="0" fontId="17" fillId="0" borderId="73" xfId="1" applyFont="1" applyBorder="1" applyAlignment="1">
      <alignment horizontal="distributed" vertical="center" justifyLastLine="1"/>
    </xf>
    <xf numFmtId="0" fontId="10" fillId="0" borderId="74" xfId="1" applyBorder="1" applyAlignment="1">
      <alignment horizontal="distributed" vertical="center" justifyLastLine="1"/>
    </xf>
    <xf numFmtId="183" fontId="12" fillId="0" borderId="75" xfId="1" applyNumberFormat="1" applyFont="1" applyBorder="1" applyAlignment="1" applyProtection="1">
      <alignment horizontal="center" vertical="center"/>
      <protection locked="0"/>
    </xf>
    <xf numFmtId="0" fontId="10" fillId="0" borderId="74" xfId="1" applyBorder="1" applyProtection="1">
      <alignment vertical="center"/>
      <protection locked="0"/>
    </xf>
    <xf numFmtId="183" fontId="19" fillId="0" borderId="75" xfId="1" applyNumberFormat="1" applyFont="1" applyBorder="1" applyAlignment="1">
      <alignment horizontal="center" vertical="center"/>
    </xf>
    <xf numFmtId="183" fontId="19" fillId="0" borderId="76" xfId="1" applyNumberFormat="1" applyFont="1" applyBorder="1" applyAlignment="1">
      <alignment horizontal="center" vertical="center"/>
    </xf>
    <xf numFmtId="0" fontId="19" fillId="0" borderId="74" xfId="1" applyFont="1" applyBorder="1" applyAlignment="1" applyProtection="1">
      <alignment horizontal="distributed" vertical="center"/>
      <protection locked="0"/>
    </xf>
    <xf numFmtId="0" fontId="10" fillId="0" borderId="74" xfId="1" applyBorder="1">
      <alignment vertical="center"/>
    </xf>
    <xf numFmtId="0" fontId="10" fillId="0" borderId="74" xfId="1" applyBorder="1" applyAlignment="1" applyProtection="1">
      <alignment horizontal="center" vertical="center"/>
      <protection locked="0"/>
    </xf>
    <xf numFmtId="0" fontId="10" fillId="0" borderId="74" xfId="1" applyBorder="1" applyAlignment="1">
      <alignment horizontal="center" vertical="center"/>
    </xf>
    <xf numFmtId="0" fontId="10" fillId="0" borderId="78" xfId="1" applyBorder="1" applyAlignment="1">
      <alignment horizontal="center" vertical="center"/>
    </xf>
    <xf numFmtId="0" fontId="18" fillId="0" borderId="81" xfId="1" applyFont="1" applyBorder="1" applyAlignment="1">
      <alignment horizontal="distributed" vertical="center" justifyLastLine="1" shrinkToFit="1"/>
    </xf>
    <xf numFmtId="0" fontId="18" fillId="0" borderId="82" xfId="1" applyFont="1" applyBorder="1" applyAlignment="1">
      <alignment horizontal="distributed" vertical="center" justifyLastLine="1" shrinkToFit="1"/>
    </xf>
    <xf numFmtId="0" fontId="10" fillId="0" borderId="80" xfId="1" applyBorder="1" applyAlignment="1" applyProtection="1">
      <alignment vertical="center" shrinkToFit="1"/>
      <protection locked="0"/>
    </xf>
    <xf numFmtId="0" fontId="10" fillId="0" borderId="82" xfId="1" applyBorder="1" applyAlignment="1" applyProtection="1">
      <alignment vertical="center" shrinkToFit="1"/>
      <protection locked="0"/>
    </xf>
    <xf numFmtId="0" fontId="19" fillId="0" borderId="81" xfId="1" applyFont="1" applyBorder="1" applyAlignment="1">
      <alignment horizontal="distributed" vertical="center" justifyLastLine="1"/>
    </xf>
    <xf numFmtId="0" fontId="19" fillId="0" borderId="88" xfId="1" applyFont="1" applyBorder="1" applyAlignment="1">
      <alignment horizontal="center" vertical="center"/>
    </xf>
    <xf numFmtId="0" fontId="19" fillId="0" borderId="107" xfId="1" applyFont="1" applyBorder="1" applyAlignment="1">
      <alignment horizontal="center" vertical="center"/>
    </xf>
    <xf numFmtId="0" fontId="19" fillId="0" borderId="97" xfId="1" applyFont="1" applyBorder="1" applyAlignment="1" applyProtection="1">
      <alignment horizontal="center" vertical="center" textRotation="255"/>
      <protection locked="0"/>
    </xf>
    <xf numFmtId="0" fontId="19" fillId="0" borderId="100" xfId="1" applyFont="1" applyBorder="1" applyAlignment="1" applyProtection="1">
      <alignment horizontal="center" vertical="center" textRotation="255"/>
      <protection locked="0"/>
    </xf>
    <xf numFmtId="0" fontId="19" fillId="0" borderId="98" xfId="1" applyFont="1" applyBorder="1" applyAlignment="1" applyProtection="1">
      <alignment horizontal="center" vertical="center"/>
      <protection locked="0"/>
    </xf>
    <xf numFmtId="0" fontId="19" fillId="0" borderId="101" xfId="1" applyFont="1" applyBorder="1" applyAlignment="1" applyProtection="1">
      <alignment horizontal="center" vertical="center"/>
      <protection locked="0"/>
    </xf>
    <xf numFmtId="0" fontId="18" fillId="0" borderId="98" xfId="1" applyFont="1" applyBorder="1" applyAlignment="1" applyProtection="1">
      <alignment horizontal="center" vertical="center" wrapText="1"/>
      <protection locked="0"/>
    </xf>
    <xf numFmtId="0" fontId="18" fillId="0" borderId="101" xfId="1" applyFont="1" applyBorder="1" applyAlignment="1" applyProtection="1">
      <alignment horizontal="center" vertical="center" wrapText="1"/>
      <protection locked="0"/>
    </xf>
    <xf numFmtId="0" fontId="19" fillId="0" borderId="98" xfId="1" applyFont="1" applyBorder="1" applyAlignment="1" applyProtection="1">
      <alignment horizontal="center" vertical="center" textRotation="255"/>
      <protection locked="0"/>
    </xf>
    <xf numFmtId="0" fontId="19" fillId="0" borderId="101" xfId="1" applyFont="1" applyBorder="1" applyAlignment="1" applyProtection="1">
      <alignment horizontal="center" vertical="center" textRotation="255"/>
      <protection locked="0"/>
    </xf>
    <xf numFmtId="0" fontId="19" fillId="0" borderId="102" xfId="1" applyFont="1" applyBorder="1" applyAlignment="1" applyProtection="1">
      <alignment horizontal="center" vertical="center"/>
      <protection locked="0"/>
    </xf>
    <xf numFmtId="0" fontId="19" fillId="0" borderId="99" xfId="1" applyFont="1" applyBorder="1" applyAlignment="1" applyProtection="1">
      <alignment horizontal="center" vertical="center" textRotation="255"/>
      <protection locked="0"/>
    </xf>
    <xf numFmtId="0" fontId="19" fillId="0" borderId="103" xfId="1" applyFont="1" applyBorder="1" applyAlignment="1" applyProtection="1">
      <alignment horizontal="center" vertical="center" textRotation="255"/>
      <protection locked="0"/>
    </xf>
    <xf numFmtId="0" fontId="17" fillId="0" borderId="86" xfId="1" applyFont="1" applyBorder="1" applyAlignment="1">
      <alignment horizontal="distributed" vertical="center" justifyLastLine="1"/>
    </xf>
    <xf numFmtId="0" fontId="10" fillId="0" borderId="87" xfId="1" applyBorder="1" applyAlignment="1">
      <alignment horizontal="distributed" vertical="center" justifyLastLine="1"/>
    </xf>
    <xf numFmtId="0" fontId="10" fillId="0" borderId="90" xfId="1" applyBorder="1" applyAlignment="1">
      <alignment horizontal="distributed" vertical="center" justifyLastLine="1"/>
    </xf>
    <xf numFmtId="0" fontId="10" fillId="0" borderId="91" xfId="1" applyBorder="1" applyAlignment="1">
      <alignment horizontal="distributed" vertical="center" justifyLastLine="1"/>
    </xf>
    <xf numFmtId="0" fontId="20" fillId="0" borderId="88" xfId="1" applyFont="1" applyBorder="1" applyAlignment="1">
      <alignment horizontal="center" vertical="center" shrinkToFit="1"/>
    </xf>
    <xf numFmtId="0" fontId="20" fillId="0" borderId="87" xfId="1" applyFont="1" applyBorder="1" applyAlignment="1">
      <alignment horizontal="center" vertical="center" shrinkToFit="1"/>
    </xf>
    <xf numFmtId="0" fontId="10" fillId="0" borderId="94" xfId="1" applyBorder="1" applyAlignment="1">
      <alignment vertical="center" shrinkToFit="1"/>
    </xf>
    <xf numFmtId="0" fontId="10" fillId="0" borderId="91" xfId="1" applyBorder="1" applyAlignment="1">
      <alignment vertical="center" shrinkToFit="1"/>
    </xf>
    <xf numFmtId="0" fontId="17" fillId="0" borderId="88" xfId="1" applyFont="1" applyBorder="1" applyAlignment="1" applyProtection="1">
      <alignment horizontal="distributed" vertical="center"/>
      <protection locked="0"/>
    </xf>
    <xf numFmtId="0" fontId="10" fillId="0" borderId="89" xfId="1" applyBorder="1" applyProtection="1">
      <alignment vertical="center"/>
      <protection locked="0"/>
    </xf>
    <xf numFmtId="0" fontId="10" fillId="0" borderId="89" xfId="1" applyBorder="1" applyAlignment="1" applyProtection="1">
      <alignment horizontal="left" vertical="center"/>
      <protection locked="0"/>
    </xf>
    <xf numFmtId="0" fontId="10" fillId="0" borderId="87" xfId="1" applyBorder="1" applyAlignment="1" applyProtection="1">
      <alignment horizontal="left" vertical="center"/>
      <protection locked="0"/>
    </xf>
    <xf numFmtId="0" fontId="10" fillId="0" borderId="80" xfId="1" applyBorder="1" applyAlignment="1" applyProtection="1">
      <alignment horizontal="left" vertical="center"/>
      <protection locked="0"/>
    </xf>
    <xf numFmtId="0" fontId="10" fillId="0" borderId="84" xfId="1" applyBorder="1" applyProtection="1">
      <alignment vertical="center"/>
      <protection locked="0"/>
    </xf>
    <xf numFmtId="0" fontId="14" fillId="0" borderId="92" xfId="1" applyFont="1" applyBorder="1" applyAlignment="1" applyProtection="1">
      <alignment horizontal="center" vertical="center" shrinkToFit="1"/>
      <protection locked="0"/>
    </xf>
    <xf numFmtId="0" fontId="10" fillId="0" borderId="93" xfId="1" applyBorder="1" applyAlignment="1" applyProtection="1">
      <alignment horizontal="center" vertical="center"/>
      <protection locked="0"/>
    </xf>
    <xf numFmtId="0" fontId="10" fillId="0" borderId="72" xfId="1" applyBorder="1" applyAlignment="1" applyProtection="1">
      <alignment horizontal="left" vertical="center"/>
      <protection locked="0"/>
    </xf>
    <xf numFmtId="0" fontId="10" fillId="0" borderId="91" xfId="1" applyBorder="1" applyAlignment="1" applyProtection="1">
      <alignment horizontal="left" vertical="center"/>
      <protection locked="0"/>
    </xf>
    <xf numFmtId="0" fontId="10" fillId="0" borderId="95" xfId="1" applyBorder="1" applyAlignment="1" applyProtection="1">
      <alignment horizontal="left" vertical="center"/>
      <protection locked="0"/>
    </xf>
    <xf numFmtId="0" fontId="10" fillId="0" borderId="95" xfId="1" applyBorder="1" applyProtection="1">
      <alignment vertical="center"/>
      <protection locked="0"/>
    </xf>
    <xf numFmtId="0" fontId="10" fillId="0" borderId="96" xfId="1" applyBorder="1" applyProtection="1">
      <alignment vertical="center"/>
      <protection locked="0"/>
    </xf>
    <xf numFmtId="0" fontId="22" fillId="0" borderId="68" xfId="0" applyFont="1" applyBorder="1" applyAlignment="1" applyProtection="1">
      <alignment horizontal="center" vertical="center" shrinkToFit="1"/>
      <protection locked="0"/>
    </xf>
    <xf numFmtId="0" fontId="26" fillId="0" borderId="69" xfId="0" applyFont="1" applyBorder="1" applyAlignment="1" applyProtection="1">
      <alignment vertical="center"/>
      <protection locked="0"/>
    </xf>
    <xf numFmtId="0" fontId="21" fillId="0" borderId="0" xfId="0" applyFont="1" applyAlignment="1">
      <alignment horizontal="center" vertical="center" shrinkToFit="1"/>
    </xf>
    <xf numFmtId="0" fontId="21" fillId="0" borderId="0" xfId="0" applyFont="1" applyAlignment="1">
      <alignment vertical="center" shrinkToFit="1"/>
    </xf>
    <xf numFmtId="0" fontId="22" fillId="0" borderId="0" xfId="0" applyFont="1" applyAlignment="1">
      <alignment horizontal="center"/>
    </xf>
    <xf numFmtId="0" fontId="21" fillId="0" borderId="0" xfId="0" applyFont="1" applyAlignment="1">
      <alignment vertical="center"/>
    </xf>
    <xf numFmtId="14" fontId="22" fillId="0" borderId="0" xfId="0" applyNumberFormat="1" applyFont="1" applyAlignment="1">
      <alignment horizontal="center" vertical="center" shrinkToFit="1"/>
    </xf>
    <xf numFmtId="14" fontId="22" fillId="0" borderId="38" xfId="0" applyNumberFormat="1" applyFont="1" applyBorder="1" applyAlignment="1">
      <alignment horizontal="center" vertical="center" shrinkToFit="1"/>
    </xf>
    <xf numFmtId="0" fontId="26" fillId="0" borderId="39" xfId="0" applyFont="1" applyBorder="1" applyAlignment="1">
      <alignment vertical="center"/>
    </xf>
    <xf numFmtId="0" fontId="22" fillId="0" borderId="44" xfId="0" applyFont="1" applyBorder="1" applyAlignment="1">
      <alignment horizontal="center" vertical="center" shrinkToFit="1"/>
    </xf>
    <xf numFmtId="0" fontId="26" fillId="0" borderId="45" xfId="0" applyFont="1" applyBorder="1" applyAlignment="1">
      <alignment vertical="center"/>
    </xf>
    <xf numFmtId="0" fontId="22" fillId="0" borderId="51" xfId="0" applyFont="1" applyBorder="1" applyAlignment="1">
      <alignment horizontal="center" vertical="center" shrinkToFit="1"/>
    </xf>
    <xf numFmtId="0" fontId="26" fillId="0" borderId="52" xfId="0" applyFont="1" applyBorder="1" applyAlignment="1">
      <alignment vertical="center"/>
    </xf>
    <xf numFmtId="0" fontId="22" fillId="0" borderId="55" xfId="0" applyFont="1" applyBorder="1" applyAlignment="1">
      <alignment horizontal="center" vertical="center" shrinkToFit="1"/>
    </xf>
    <xf numFmtId="0" fontId="26" fillId="0" borderId="56" xfId="0" applyFont="1" applyBorder="1" applyAlignment="1">
      <alignment vertical="center"/>
    </xf>
    <xf numFmtId="0" fontId="22" fillId="0" borderId="57" xfId="0" applyFont="1" applyBorder="1" applyAlignment="1">
      <alignment horizontal="center" vertical="center"/>
    </xf>
    <xf numFmtId="0" fontId="26" fillId="0" borderId="57" xfId="0" applyFont="1" applyBorder="1" applyAlignment="1">
      <alignment vertical="center"/>
    </xf>
    <xf numFmtId="0" fontId="26" fillId="0" borderId="26" xfId="0" applyFont="1" applyBorder="1" applyAlignment="1">
      <alignment vertical="center"/>
    </xf>
    <xf numFmtId="0" fontId="22" fillId="0" borderId="58" xfId="0" applyFont="1" applyBorder="1" applyAlignment="1" applyProtection="1">
      <alignment horizontal="center" vertical="center" shrinkToFit="1"/>
      <protection locked="0"/>
    </xf>
    <xf numFmtId="0" fontId="26" fillId="0" borderId="59" xfId="0" applyFont="1" applyBorder="1" applyAlignment="1" applyProtection="1">
      <alignment vertical="center"/>
      <protection locked="0"/>
    </xf>
    <xf numFmtId="0" fontId="22" fillId="0" borderId="44" xfId="0" applyFont="1" applyBorder="1" applyAlignment="1" applyProtection="1">
      <alignment horizontal="center" vertical="center" shrinkToFit="1"/>
      <protection locked="0"/>
    </xf>
    <xf numFmtId="0" fontId="26" fillId="0" borderId="45" xfId="0" applyFont="1" applyBorder="1" applyAlignment="1" applyProtection="1">
      <alignment vertical="center"/>
      <protection locked="0"/>
    </xf>
    <xf numFmtId="0" fontId="22" fillId="0" borderId="66" xfId="0" applyFont="1" applyBorder="1" applyAlignment="1" applyProtection="1">
      <alignment horizontal="center" vertical="center" shrinkToFit="1"/>
      <protection locked="0"/>
    </xf>
    <xf numFmtId="0" fontId="26" fillId="0" borderId="67" xfId="0" applyFont="1" applyBorder="1" applyAlignment="1" applyProtection="1">
      <alignment vertical="center"/>
      <protection locked="0"/>
    </xf>
  </cellXfs>
  <cellStyles count="4">
    <cellStyle name="標準" xfId="0" builtinId="0"/>
    <cellStyle name="標準 2" xfId="1" xr:uid="{E3CF67D9-792E-4676-9CCD-69FE4BA06C19}"/>
    <cellStyle name="標準 3" xfId="2" xr:uid="{6E3DD678-E721-413E-8E21-433CA32ABA4E}"/>
    <cellStyle name="標準 4" xfId="3" xr:uid="{20BA34DA-145F-41F1-9980-84DD39F03F8B}"/>
  </cellStyles>
  <dxfs count="38">
    <dxf>
      <fill>
        <patternFill patternType="solid">
          <fgColor rgb="FFFF0000"/>
          <bgColor rgb="FFFF0000"/>
        </patternFill>
      </fill>
    </dxf>
    <dxf>
      <fill>
        <patternFill patternType="solid">
          <fgColor rgb="FFFFCCFF"/>
          <bgColor rgb="FFFFCCFF"/>
        </patternFill>
      </fill>
    </dxf>
    <dxf>
      <fill>
        <patternFill patternType="solid">
          <fgColor rgb="FFFF99FF"/>
          <bgColor rgb="FFFF99FF"/>
        </patternFill>
      </fill>
    </dxf>
    <dxf>
      <fill>
        <patternFill patternType="solid">
          <fgColor theme="1"/>
          <bgColor theme="1"/>
        </patternFill>
      </fill>
    </dxf>
    <dxf>
      <fill>
        <patternFill patternType="solid">
          <fgColor rgb="FF66FFFF"/>
          <bgColor rgb="FF66FFFF"/>
        </patternFill>
      </fill>
    </dxf>
    <dxf>
      <fill>
        <patternFill patternType="solid">
          <fgColor rgb="FFCCFFFF"/>
          <bgColor rgb="FFCCFFFF"/>
        </patternFill>
      </fill>
    </dxf>
    <dxf>
      <fill>
        <patternFill patternType="solid">
          <fgColor rgb="FFFF99FF"/>
          <bgColor rgb="FFFF99FF"/>
        </patternFill>
      </fill>
    </dxf>
    <dxf>
      <font>
        <b/>
        <color theme="0"/>
      </font>
      <numFmt numFmtId="185" formatCode="&quot;入力不要&quot;"/>
      <fill>
        <patternFill patternType="solid">
          <fgColor theme="1"/>
          <bgColor theme="1"/>
        </patternFill>
      </fill>
    </dxf>
    <dxf>
      <fill>
        <patternFill patternType="solid">
          <fgColor rgb="FFFF0000"/>
          <bgColor rgb="FFFF0000"/>
        </patternFill>
      </fill>
    </dxf>
    <dxf>
      <fill>
        <patternFill patternType="none"/>
      </fill>
    </dxf>
    <dxf>
      <fill>
        <patternFill patternType="solid">
          <fgColor rgb="FFCCFFFF"/>
          <bgColor rgb="FFCCFFFF"/>
        </patternFill>
      </fill>
    </dxf>
    <dxf>
      <fill>
        <patternFill patternType="solid">
          <fgColor rgb="FF66FFFF"/>
          <bgColor rgb="FF66FFFF"/>
        </patternFill>
      </fill>
    </dxf>
    <dxf>
      <fill>
        <patternFill patternType="solid">
          <fgColor rgb="FFFFCCFF"/>
          <bgColor rgb="FFFFCCFF"/>
        </patternFill>
      </fill>
    </dxf>
    <dxf>
      <fill>
        <patternFill patternType="solid">
          <fgColor rgb="FF99FF66"/>
          <bgColor rgb="FF99FF66"/>
        </patternFill>
      </fill>
    </dxf>
    <dxf>
      <fill>
        <patternFill patternType="solid">
          <fgColor rgb="FFCCFF99"/>
          <bgColor rgb="FFCCFF99"/>
        </patternFill>
      </fill>
    </dxf>
    <dxf>
      <fill>
        <patternFill patternType="solid">
          <fgColor rgb="FFFF0000"/>
          <bgColor rgb="FFFF0000"/>
        </patternFill>
      </fill>
    </dxf>
    <dxf>
      <fill>
        <patternFill patternType="solid">
          <fgColor rgb="FFFFCCFF"/>
          <bgColor rgb="FFFFCCFF"/>
        </patternFill>
      </fill>
    </dxf>
    <dxf>
      <fill>
        <patternFill patternType="solid">
          <fgColor rgb="FFFF99FF"/>
          <bgColor rgb="FFFF99FF"/>
        </patternFill>
      </fill>
    </dxf>
    <dxf>
      <fill>
        <patternFill patternType="solid">
          <fgColor theme="1"/>
          <bgColor theme="1"/>
        </patternFill>
      </fill>
    </dxf>
    <dxf>
      <fill>
        <patternFill patternType="solid">
          <fgColor rgb="FF66FFFF"/>
          <bgColor rgb="FF66FFFF"/>
        </patternFill>
      </fill>
    </dxf>
    <dxf>
      <fill>
        <patternFill patternType="solid">
          <fgColor rgb="FFCCFFFF"/>
          <bgColor rgb="FFCCFFFF"/>
        </patternFill>
      </fill>
    </dxf>
    <dxf>
      <fill>
        <patternFill patternType="solid">
          <fgColor rgb="FFFF99FF"/>
          <bgColor rgb="FFFF99FF"/>
        </patternFill>
      </fill>
    </dxf>
    <dxf>
      <font>
        <b/>
        <color theme="0"/>
      </font>
      <numFmt numFmtId="185" formatCode="&quot;入力不要&quot;"/>
      <fill>
        <patternFill patternType="solid">
          <fgColor theme="1"/>
          <bgColor theme="1"/>
        </patternFill>
      </fill>
    </dxf>
    <dxf>
      <fill>
        <patternFill patternType="solid">
          <fgColor rgb="FFFF0000"/>
          <bgColor rgb="FFFF0000"/>
        </patternFill>
      </fill>
    </dxf>
    <dxf>
      <fill>
        <patternFill patternType="none"/>
      </fill>
    </dxf>
    <dxf>
      <fill>
        <patternFill patternType="solid">
          <fgColor rgb="FFCCFFFF"/>
          <bgColor rgb="FFCCFFFF"/>
        </patternFill>
      </fill>
    </dxf>
    <dxf>
      <fill>
        <patternFill patternType="solid">
          <fgColor rgb="FF66FFFF"/>
          <bgColor rgb="FF66FFFF"/>
        </patternFill>
      </fill>
    </dxf>
    <dxf>
      <fill>
        <patternFill patternType="solid">
          <fgColor rgb="FFFFCCFF"/>
          <bgColor rgb="FFFFCCFF"/>
        </patternFill>
      </fill>
    </dxf>
    <dxf>
      <fill>
        <patternFill patternType="solid">
          <fgColor rgb="FF99FF66"/>
          <bgColor rgb="FF99FF66"/>
        </patternFill>
      </fill>
    </dxf>
    <dxf>
      <fill>
        <patternFill patternType="solid">
          <fgColor rgb="FFCCFF99"/>
          <bgColor rgb="FFCCFF99"/>
        </patternFill>
      </fill>
    </dxf>
    <dxf>
      <font>
        <condense val="0"/>
        <extend val="0"/>
        <color indexed="9"/>
      </font>
    </dxf>
    <dxf>
      <font>
        <condense val="0"/>
        <extend val="0"/>
        <color indexed="9"/>
      </font>
    </dxf>
    <dxf>
      <font>
        <color rgb="FFFF6600"/>
      </font>
      <fill>
        <patternFill patternType="none"/>
      </fill>
    </dxf>
    <dxf>
      <font>
        <color rgb="FF0000FF"/>
      </font>
      <fill>
        <patternFill patternType="none"/>
      </fill>
    </dxf>
    <dxf>
      <font>
        <color rgb="FFFF6600"/>
      </font>
      <fill>
        <patternFill patternType="none"/>
      </fill>
    </dxf>
    <dxf>
      <font>
        <color rgb="FF0000FF"/>
      </font>
      <fill>
        <patternFill patternType="none"/>
      </fill>
    </dxf>
    <dxf>
      <font>
        <color rgb="FFFF6600"/>
      </font>
      <fill>
        <patternFill patternType="none"/>
      </fill>
    </dxf>
    <dxf>
      <font>
        <color rgb="FF0000FF"/>
      </font>
      <fill>
        <patternFill patternType="none"/>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23" Type="http://schemas.openxmlformats.org/officeDocument/2006/relationships/sheetMetadata" Target="metadata.xml"/><Relationship Id="rId10" Type="http://schemas.openxmlformats.org/officeDocument/2006/relationships/worksheet" Target="worksheets/sheet10.xml"/><Relationship Id="rId19" Type="http://customschemas.google.com/relationships/workbookmetadata" Target="metadata"/><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9</xdr:col>
      <xdr:colOff>276225</xdr:colOff>
      <xdr:row>211</xdr:row>
      <xdr:rowOff>0</xdr:rowOff>
    </xdr:from>
    <xdr:ext cx="9525" cy="9525"/>
    <xdr:pic>
      <xdr:nvPicPr>
        <xdr:cNvPr id="2" name="image1.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9</xdr:col>
      <xdr:colOff>276225</xdr:colOff>
      <xdr:row>211</xdr:row>
      <xdr:rowOff>0</xdr:rowOff>
    </xdr:from>
    <xdr:ext cx="9525" cy="9525"/>
    <xdr:pic>
      <xdr:nvPicPr>
        <xdr:cNvPr id="3" name="image1.png">
          <a:extLst>
            <a:ext uri="{FF2B5EF4-FFF2-40B4-BE49-F238E27FC236}">
              <a16:creationId xmlns:a16="http://schemas.microsoft.com/office/drawing/2014/main" id="{00000000-0008-0000-02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9</xdr:col>
      <xdr:colOff>276225</xdr:colOff>
      <xdr:row>332</xdr:row>
      <xdr:rowOff>38100</xdr:rowOff>
    </xdr:from>
    <xdr:ext cx="9525" cy="9525"/>
    <xdr:pic>
      <xdr:nvPicPr>
        <xdr:cNvPr id="2" name="image1.pn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9</xdr:col>
      <xdr:colOff>276225</xdr:colOff>
      <xdr:row>332</xdr:row>
      <xdr:rowOff>38100</xdr:rowOff>
    </xdr:from>
    <xdr:ext cx="9525" cy="9525"/>
    <xdr:pic>
      <xdr:nvPicPr>
        <xdr:cNvPr id="3" name="image1.png">
          <a:extLst>
            <a:ext uri="{FF2B5EF4-FFF2-40B4-BE49-F238E27FC236}">
              <a16:creationId xmlns:a16="http://schemas.microsoft.com/office/drawing/2014/main" id="{00000000-0008-0000-03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9</xdr:col>
      <xdr:colOff>276225</xdr:colOff>
      <xdr:row>333</xdr:row>
      <xdr:rowOff>38100</xdr:rowOff>
    </xdr:from>
    <xdr:ext cx="9525" cy="9525"/>
    <xdr:pic>
      <xdr:nvPicPr>
        <xdr:cNvPr id="2" name="image1.png">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9</xdr:col>
      <xdr:colOff>276225</xdr:colOff>
      <xdr:row>333</xdr:row>
      <xdr:rowOff>38100</xdr:rowOff>
    </xdr:from>
    <xdr:ext cx="9525" cy="9525"/>
    <xdr:pic>
      <xdr:nvPicPr>
        <xdr:cNvPr id="3" name="image1.png">
          <a:extLst>
            <a:ext uri="{FF2B5EF4-FFF2-40B4-BE49-F238E27FC236}">
              <a16:creationId xmlns:a16="http://schemas.microsoft.com/office/drawing/2014/main" id="{00000000-0008-0000-04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16</xdr:col>
      <xdr:colOff>0</xdr:colOff>
      <xdr:row>1</xdr:row>
      <xdr:rowOff>0</xdr:rowOff>
    </xdr:from>
    <xdr:ext cx="3870960" cy="1965960"/>
    <xdr:sp macro="" textlink="">
      <xdr:nvSpPr>
        <xdr:cNvPr id="4" name="四角形: 角を丸くする 3">
          <a:extLst>
            <a:ext uri="{FF2B5EF4-FFF2-40B4-BE49-F238E27FC236}">
              <a16:creationId xmlns:a16="http://schemas.microsoft.com/office/drawing/2014/main" id="{F980030F-5D89-4283-B575-1DD36B646757}"/>
            </a:ext>
          </a:extLst>
        </xdr:cNvPr>
        <xdr:cNvSpPr/>
      </xdr:nvSpPr>
      <xdr:spPr>
        <a:xfrm>
          <a:off x="9509760" y="228600"/>
          <a:ext cx="3870960" cy="1965960"/>
        </a:xfrm>
        <a:prstGeom prst="roundRect">
          <a:avLst/>
        </a:prstGeom>
        <a:solidFill>
          <a:srgbClr val="FF99FF"/>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r>
            <a:rPr kumimoji="1" lang="en-US" altLang="ja-JP" sz="1100" b="1" u="wavyHeavy" baseline="0">
              <a:solidFill>
                <a:srgbClr val="FF0000"/>
              </a:solidFill>
              <a:latin typeface="UD デジタル 教科書体 NP-R" panose="02020400000000000000" pitchFamily="18" charset="-128"/>
              <a:ea typeface="UD デジタル 教科書体 NP-R" panose="02020400000000000000" pitchFamily="18" charset="-128"/>
            </a:rPr>
            <a:t>【</a:t>
          </a:r>
          <a:r>
            <a:rPr kumimoji="1" lang="ja-JP" altLang="en-US" sz="1100" b="1" u="wavyHeavy" baseline="0">
              <a:solidFill>
                <a:srgbClr val="FF0000"/>
              </a:solidFill>
              <a:latin typeface="UD デジタル 教科書体 NP-R" panose="02020400000000000000" pitchFamily="18" charset="-128"/>
              <a:ea typeface="UD デジタル 教科書体 NP-R" panose="02020400000000000000" pitchFamily="18" charset="-128"/>
            </a:rPr>
            <a:t>注意</a:t>
          </a:r>
          <a:r>
            <a:rPr kumimoji="1" lang="en-US" altLang="ja-JP" sz="1100" b="1" u="wavyHeavy" baseline="0">
              <a:solidFill>
                <a:srgbClr val="FF0000"/>
              </a:solidFill>
              <a:latin typeface="UD デジタル 教科書体 NP-R" panose="02020400000000000000" pitchFamily="18" charset="-128"/>
              <a:ea typeface="UD デジタル 教科書体 NP-R" panose="02020400000000000000" pitchFamily="18" charset="-128"/>
            </a:rPr>
            <a:t>】</a:t>
          </a:r>
          <a:r>
            <a:rPr kumimoji="1" lang="ja-JP" altLang="en-US" sz="1100" b="1" u="wavyHeavy" baseline="0">
              <a:solidFill>
                <a:srgbClr val="FF0000"/>
              </a:solidFill>
              <a:latin typeface="UD デジタル 教科書体 NP-R" panose="02020400000000000000" pitchFamily="18" charset="-128"/>
              <a:ea typeface="UD デジタル 教科書体 NP-R" panose="02020400000000000000" pitchFamily="18" charset="-128"/>
            </a:rPr>
            <a:t>必ず最新の選手データを貼り付けて下さい。</a:t>
          </a:r>
          <a:endParaRPr kumimoji="1" lang="en-US" altLang="ja-JP" sz="1100" b="1" u="wavyHeavy" baseline="0">
            <a:solidFill>
              <a:srgbClr val="FF0000"/>
            </a:solidFill>
            <a:latin typeface="UD デジタル 教科書体 NP-R" panose="02020400000000000000" pitchFamily="18" charset="-128"/>
            <a:ea typeface="UD デジタル 教科書体 NP-R" panose="02020400000000000000" pitchFamily="18" charset="-128"/>
          </a:endParaRPr>
        </a:p>
        <a:p>
          <a:pPr algn="l"/>
          <a:r>
            <a:rPr kumimoji="1" lang="ja-JP" altLang="en-US" sz="1100">
              <a:latin typeface="UD デジタル 教科書体 NP-R" panose="02020400000000000000" pitchFamily="18" charset="-128"/>
              <a:ea typeface="UD デジタル 教科書体 NP-R" panose="02020400000000000000" pitchFamily="18" charset="-128"/>
            </a:rPr>
            <a:t>・</a:t>
          </a:r>
          <a:r>
            <a:rPr kumimoji="1" lang="ja-JP" altLang="en-US" sz="1100">
              <a:solidFill>
                <a:srgbClr val="FF0000"/>
              </a:solidFill>
              <a:latin typeface="UD デジタル 教科書体 NP-R" panose="02020400000000000000" pitchFamily="18" charset="-128"/>
              <a:ea typeface="UD デジタル 教科書体 NP-R" panose="02020400000000000000" pitchFamily="18" charset="-128"/>
            </a:rPr>
            <a:t>古いデータを貼り付けると</a:t>
          </a:r>
          <a:r>
            <a:rPr kumimoji="1" lang="ja-JP" altLang="en-US" sz="1100" u="sng">
              <a:solidFill>
                <a:srgbClr val="FF0000"/>
              </a:solidFill>
              <a:latin typeface="UD デジタル 教科書体 NP-R" panose="02020400000000000000" pitchFamily="18" charset="-128"/>
              <a:ea typeface="UD デジタル 教科書体 NP-R" panose="02020400000000000000" pitchFamily="18" charset="-128"/>
            </a:rPr>
            <a:t>他校のデータを潰してし</a:t>
          </a:r>
          <a:endParaRPr kumimoji="1" lang="en-US" altLang="ja-JP" sz="1100" u="sng">
            <a:solidFill>
              <a:srgbClr val="FF0000"/>
            </a:solidFill>
            <a:latin typeface="UD デジタル 教科書体 NP-R" panose="02020400000000000000" pitchFamily="18" charset="-128"/>
            <a:ea typeface="UD デジタル 教科書体 NP-R" panose="02020400000000000000" pitchFamily="18" charset="-128"/>
          </a:endParaRPr>
        </a:p>
        <a:p>
          <a:pPr algn="l"/>
          <a:r>
            <a:rPr kumimoji="1" lang="ja-JP" altLang="en-US" sz="1100" u="none">
              <a:solidFill>
                <a:srgbClr val="FF0000"/>
              </a:solidFill>
              <a:latin typeface="UD デジタル 教科書体 NP-R" panose="02020400000000000000" pitchFamily="18" charset="-128"/>
              <a:ea typeface="UD デジタル 教科書体 NP-R" panose="02020400000000000000" pitchFamily="18" charset="-128"/>
            </a:rPr>
            <a:t>　</a:t>
          </a:r>
          <a:r>
            <a:rPr kumimoji="1" lang="ja-JP" altLang="en-US" sz="1100" u="sng">
              <a:solidFill>
                <a:srgbClr val="FF0000"/>
              </a:solidFill>
              <a:latin typeface="UD デジタル 教科書体 NP-R" panose="02020400000000000000" pitchFamily="18" charset="-128"/>
              <a:ea typeface="UD デジタル 教科書体 NP-R" panose="02020400000000000000" pitchFamily="18" charset="-128"/>
            </a:rPr>
            <a:t>まう</a:t>
          </a:r>
          <a:r>
            <a:rPr kumimoji="1" lang="ja-JP" altLang="en-US" sz="1100">
              <a:latin typeface="UD デジタル 教科書体 NP-R" panose="02020400000000000000" pitchFamily="18" charset="-128"/>
              <a:ea typeface="UD デジタル 教科書体 NP-R" panose="02020400000000000000" pitchFamily="18" charset="-128"/>
            </a:rPr>
            <a:t>可能性があります。</a:t>
          </a:r>
          <a:endParaRPr kumimoji="1" lang="en-US" altLang="ja-JP" sz="1100">
            <a:latin typeface="UD デジタル 教科書体 NP-R" panose="02020400000000000000" pitchFamily="18" charset="-128"/>
            <a:ea typeface="UD デジタル 教科書体 NP-R" panose="02020400000000000000" pitchFamily="18" charset="-128"/>
          </a:endParaRPr>
        </a:p>
        <a:p>
          <a:pPr algn="l"/>
          <a:r>
            <a:rPr kumimoji="1" lang="ja-JP" altLang="en-US" sz="1100">
              <a:latin typeface="UD デジタル 教科書体 NP-R" panose="02020400000000000000" pitchFamily="18" charset="-128"/>
              <a:ea typeface="UD デジタル 教科書体 NP-R" panose="02020400000000000000" pitchFamily="18" charset="-128"/>
            </a:rPr>
            <a:t>・</a:t>
          </a:r>
          <a:r>
            <a:rPr kumimoji="1" lang="en-US" altLang="ja-JP" sz="1100">
              <a:latin typeface="UD デジタル 教科書体 NP-R" panose="02020400000000000000" pitchFamily="18" charset="-128"/>
              <a:ea typeface="UD デジタル 教科書体 NP-R" panose="02020400000000000000" pitchFamily="18" charset="-128"/>
            </a:rPr>
            <a:t>AB</a:t>
          </a:r>
          <a:r>
            <a:rPr kumimoji="1" lang="ja-JP" altLang="en-US" sz="1100">
              <a:latin typeface="UD デジタル 教科書体 NP-R" panose="02020400000000000000" pitchFamily="18" charset="-128"/>
              <a:ea typeface="UD デジタル 教科書体 NP-R" panose="02020400000000000000" pitchFamily="18" charset="-128"/>
            </a:rPr>
            <a:t>忘れ等で</a:t>
          </a:r>
          <a:r>
            <a:rPr kumimoji="1" lang="en-US" altLang="ja-JP" sz="1100">
              <a:latin typeface="UD デジタル 教科書体 NP-R" panose="02020400000000000000" pitchFamily="18" charset="-128"/>
              <a:ea typeface="UD デジタル 教科書体 NP-R" panose="02020400000000000000" pitchFamily="18" charset="-128"/>
            </a:rPr>
            <a:t>AB</a:t>
          </a:r>
          <a:r>
            <a:rPr kumimoji="1" lang="ja-JP" altLang="en-US" sz="1100">
              <a:latin typeface="UD デジタル 教科書体 NP-R" panose="02020400000000000000" pitchFamily="18" charset="-128"/>
              <a:ea typeface="UD デジタル 教科書体 NP-R" panose="02020400000000000000" pitchFamily="18" charset="-128"/>
            </a:rPr>
            <a:t>を再発行した場合は，</a:t>
          </a:r>
          <a:r>
            <a:rPr kumimoji="1" lang="ja-JP" altLang="en-US" sz="1100" u="sng">
              <a:solidFill>
                <a:srgbClr val="FF0000"/>
              </a:solidFill>
              <a:latin typeface="UD デジタル 教科書体 NP-R" panose="02020400000000000000" pitchFamily="18" charset="-128"/>
              <a:ea typeface="UD デジタル 教科書体 NP-R" panose="02020400000000000000" pitchFamily="18" charset="-128"/>
            </a:rPr>
            <a:t>再発行後の番号</a:t>
          </a:r>
          <a:endParaRPr kumimoji="1" lang="en-US" altLang="ja-JP" sz="1100" u="sng">
            <a:solidFill>
              <a:srgbClr val="FF0000"/>
            </a:solidFill>
            <a:latin typeface="UD デジタル 教科書体 NP-R" panose="02020400000000000000" pitchFamily="18" charset="-128"/>
            <a:ea typeface="UD デジタル 教科書体 NP-R" panose="02020400000000000000" pitchFamily="18" charset="-128"/>
          </a:endParaRPr>
        </a:p>
        <a:p>
          <a:pPr algn="l"/>
          <a:r>
            <a:rPr kumimoji="1" lang="ja-JP" altLang="en-US" sz="1100" u="none">
              <a:solidFill>
                <a:srgbClr val="FF0000"/>
              </a:solidFill>
              <a:latin typeface="UD デジタル 教科書体 NP-R" panose="02020400000000000000" pitchFamily="18" charset="-128"/>
              <a:ea typeface="UD デジタル 教科書体 NP-R" panose="02020400000000000000" pitchFamily="18" charset="-128"/>
            </a:rPr>
            <a:t>　</a:t>
          </a:r>
          <a:r>
            <a:rPr kumimoji="1" lang="ja-JP" altLang="en-US" sz="1100" u="sng">
              <a:solidFill>
                <a:srgbClr val="FF0000"/>
              </a:solidFill>
              <a:latin typeface="UD デジタル 教科書体 NP-R" panose="02020400000000000000" pitchFamily="18" charset="-128"/>
              <a:ea typeface="UD デジタル 教科書体 NP-R" panose="02020400000000000000" pitchFamily="18" charset="-128"/>
            </a:rPr>
            <a:t>に更新</a:t>
          </a:r>
          <a:r>
            <a:rPr kumimoji="1" lang="ja-JP" altLang="en-US" sz="1100">
              <a:latin typeface="UD デジタル 教科書体 NP-R" panose="02020400000000000000" pitchFamily="18" charset="-128"/>
              <a:ea typeface="UD デジタル 教科書体 NP-R" panose="02020400000000000000" pitchFamily="18" charset="-128"/>
            </a:rPr>
            <a:t>して下さい。</a:t>
          </a:r>
          <a:endParaRPr kumimoji="1" lang="en-US" altLang="ja-JP" sz="1100">
            <a:latin typeface="UD デジタル 教科書体 NP-R" panose="02020400000000000000" pitchFamily="18" charset="-128"/>
            <a:ea typeface="UD デジタル 教科書体 NP-R" panose="02020400000000000000" pitchFamily="18" charset="-128"/>
          </a:endParaRPr>
        </a:p>
        <a:p>
          <a:pPr algn="l"/>
          <a:r>
            <a:rPr kumimoji="1" lang="ja-JP" altLang="en-US" sz="1100">
              <a:latin typeface="UD デジタル 教科書体 NP-R" panose="02020400000000000000" pitchFamily="18" charset="-128"/>
              <a:ea typeface="UD デジタル 教科書体 NP-R" panose="02020400000000000000" pitchFamily="18" charset="-128"/>
            </a:rPr>
            <a:t>・</a:t>
          </a:r>
          <a:r>
            <a:rPr kumimoji="1" lang="ja-JP" altLang="en-US" sz="1100">
              <a:solidFill>
                <a:srgbClr val="FF0000"/>
              </a:solidFill>
              <a:latin typeface="UD デジタル 教科書体 NP-R" panose="02020400000000000000" pitchFamily="18" charset="-128"/>
              <a:ea typeface="UD デジタル 教科書体 NP-R" panose="02020400000000000000" pitchFamily="18" charset="-128"/>
            </a:rPr>
            <a:t>未登録の選手</a:t>
          </a:r>
          <a:r>
            <a:rPr kumimoji="1" lang="ja-JP" altLang="en-US" sz="1100">
              <a:latin typeface="UD デジタル 教科書体 NP-R" panose="02020400000000000000" pitchFamily="18" charset="-128"/>
              <a:ea typeface="UD デジタル 教科書体 NP-R" panose="02020400000000000000" pitchFamily="18" charset="-128"/>
            </a:rPr>
            <a:t>は，登録選手の続きに</a:t>
          </a:r>
          <a:r>
            <a:rPr kumimoji="1" lang="ja-JP" altLang="en-US" sz="1100" u="sng">
              <a:solidFill>
                <a:srgbClr val="FF0000"/>
              </a:solidFill>
              <a:latin typeface="UD デジタル 教科書体 NP-R" panose="02020400000000000000" pitchFamily="18" charset="-128"/>
              <a:ea typeface="UD デジタル 教科書体 NP-R" panose="02020400000000000000" pitchFamily="18" charset="-128"/>
            </a:rPr>
            <a:t>「姓」「名」　「学年」「ﾌﾘｶﾞﾅ</a:t>
          </a:r>
          <a:r>
            <a:rPr kumimoji="1" lang="en-US" altLang="ja-JP" sz="1100" u="sng">
              <a:solidFill>
                <a:srgbClr val="FF0000"/>
              </a:solidFill>
              <a:latin typeface="UD デジタル 教科書体 NP-R" panose="02020400000000000000" pitchFamily="18" charset="-128"/>
              <a:ea typeface="UD デジタル 教科書体 NP-R" panose="02020400000000000000" pitchFamily="18" charset="-128"/>
            </a:rPr>
            <a:t>(</a:t>
          </a:r>
          <a:r>
            <a:rPr kumimoji="1" lang="ja-JP" altLang="en-US" sz="1100" u="sng">
              <a:solidFill>
                <a:srgbClr val="FF0000"/>
              </a:solidFill>
              <a:latin typeface="UD デジタル 教科書体 NP-R" panose="02020400000000000000" pitchFamily="18" charset="-128"/>
              <a:ea typeface="UD デジタル 教科書体 NP-R" panose="02020400000000000000" pitchFamily="18" charset="-128"/>
            </a:rPr>
            <a:t>姓</a:t>
          </a:r>
          <a:r>
            <a:rPr kumimoji="1" lang="en-US" altLang="ja-JP" sz="1100" u="sng">
              <a:solidFill>
                <a:srgbClr val="FF0000"/>
              </a:solidFill>
              <a:latin typeface="UD デジタル 教科書体 NP-R" panose="02020400000000000000" pitchFamily="18" charset="-128"/>
              <a:ea typeface="UD デジタル 教科書体 NP-R" panose="02020400000000000000" pitchFamily="18" charset="-128"/>
            </a:rPr>
            <a:t>)</a:t>
          </a:r>
          <a:r>
            <a:rPr kumimoji="1" lang="ja-JP" altLang="en-US" sz="1100" u="sng">
              <a:solidFill>
                <a:srgbClr val="FF0000"/>
              </a:solidFill>
              <a:latin typeface="UD デジタル 教科書体 NP-R" panose="02020400000000000000" pitchFamily="18" charset="-128"/>
              <a:ea typeface="UD デジタル 教科書体 NP-R" panose="02020400000000000000" pitchFamily="18" charset="-128"/>
            </a:rPr>
            <a:t>」「ﾌﾘｶﾞﾅ</a:t>
          </a:r>
          <a:r>
            <a:rPr kumimoji="1" lang="en-US" altLang="ja-JP" sz="1100" u="sng">
              <a:solidFill>
                <a:srgbClr val="FF0000"/>
              </a:solidFill>
              <a:latin typeface="UD デジタル 教科書体 NP-R" panose="02020400000000000000" pitchFamily="18" charset="-128"/>
              <a:ea typeface="UD デジタル 教科書体 NP-R" panose="02020400000000000000" pitchFamily="18" charset="-128"/>
            </a:rPr>
            <a:t>(</a:t>
          </a:r>
          <a:r>
            <a:rPr kumimoji="1" lang="ja-JP" altLang="en-US" sz="1100" u="sng">
              <a:solidFill>
                <a:srgbClr val="FF0000"/>
              </a:solidFill>
              <a:latin typeface="UD デジタル 教科書体 NP-R" panose="02020400000000000000" pitchFamily="18" charset="-128"/>
              <a:ea typeface="UD デジタル 教科書体 NP-R" panose="02020400000000000000" pitchFamily="18" charset="-128"/>
            </a:rPr>
            <a:t>名</a:t>
          </a:r>
          <a:r>
            <a:rPr kumimoji="1" lang="en-US" altLang="ja-JP" sz="1100" u="sng">
              <a:solidFill>
                <a:srgbClr val="FF0000"/>
              </a:solidFill>
              <a:latin typeface="UD デジタル 教科書体 NP-R" panose="02020400000000000000" pitchFamily="18" charset="-128"/>
              <a:ea typeface="UD デジタル 教科書体 NP-R" panose="02020400000000000000" pitchFamily="18" charset="-128"/>
            </a:rPr>
            <a:t>)</a:t>
          </a:r>
          <a:r>
            <a:rPr kumimoji="1" lang="ja-JP" altLang="en-US" sz="1100" u="sng">
              <a:solidFill>
                <a:srgbClr val="FF0000"/>
              </a:solidFill>
              <a:latin typeface="UD デジタル 教科書体 NP-R" panose="02020400000000000000" pitchFamily="18" charset="-128"/>
              <a:ea typeface="UD デジタル 教科書体 NP-R" panose="02020400000000000000" pitchFamily="18" charset="-128"/>
            </a:rPr>
            <a:t>」の５つを手入力</a:t>
          </a:r>
          <a:r>
            <a:rPr kumimoji="1" lang="ja-JP" altLang="en-US" sz="1100">
              <a:latin typeface="UD デジタル 教科書体 NP-R" panose="02020400000000000000" pitchFamily="18" charset="-128"/>
              <a:ea typeface="UD デジタル 教科書体 NP-R" panose="02020400000000000000" pitchFamily="18" charset="-128"/>
            </a:rPr>
            <a:t>して下さい。</a:t>
          </a: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9</xdr:col>
      <xdr:colOff>276225</xdr:colOff>
      <xdr:row>332</xdr:row>
      <xdr:rowOff>38100</xdr:rowOff>
    </xdr:from>
    <xdr:ext cx="9525" cy="9525"/>
    <xdr:pic>
      <xdr:nvPicPr>
        <xdr:cNvPr id="2" name="image1.png">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9</xdr:col>
      <xdr:colOff>276225</xdr:colOff>
      <xdr:row>332</xdr:row>
      <xdr:rowOff>38100</xdr:rowOff>
    </xdr:from>
    <xdr:ext cx="9525" cy="9525"/>
    <xdr:pic>
      <xdr:nvPicPr>
        <xdr:cNvPr id="3" name="image1.png">
          <a:extLst>
            <a:ext uri="{FF2B5EF4-FFF2-40B4-BE49-F238E27FC236}">
              <a16:creationId xmlns:a16="http://schemas.microsoft.com/office/drawing/2014/main" id="{00000000-0008-0000-06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16</xdr:col>
      <xdr:colOff>0</xdr:colOff>
      <xdr:row>1</xdr:row>
      <xdr:rowOff>0</xdr:rowOff>
    </xdr:from>
    <xdr:ext cx="3870960" cy="1965960"/>
    <xdr:sp macro="" textlink="">
      <xdr:nvSpPr>
        <xdr:cNvPr id="5" name="四角形: 角を丸くする 4">
          <a:extLst>
            <a:ext uri="{FF2B5EF4-FFF2-40B4-BE49-F238E27FC236}">
              <a16:creationId xmlns:a16="http://schemas.microsoft.com/office/drawing/2014/main" id="{3021313A-80A3-4AC4-A352-07AE53B8C833}"/>
            </a:ext>
          </a:extLst>
        </xdr:cNvPr>
        <xdr:cNvSpPr/>
      </xdr:nvSpPr>
      <xdr:spPr>
        <a:xfrm>
          <a:off x="9509760" y="228600"/>
          <a:ext cx="3870960" cy="1965960"/>
        </a:xfrm>
        <a:prstGeom prst="roundRect">
          <a:avLst/>
        </a:prstGeom>
        <a:solidFill>
          <a:srgbClr val="FF99FF"/>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r>
            <a:rPr kumimoji="1" lang="en-US" altLang="ja-JP" sz="1100" b="1" u="wavyHeavy" baseline="0">
              <a:solidFill>
                <a:srgbClr val="FF0000"/>
              </a:solidFill>
              <a:latin typeface="UD デジタル 教科書体 NP-R" panose="02020400000000000000" pitchFamily="18" charset="-128"/>
              <a:ea typeface="UD デジタル 教科書体 NP-R" panose="02020400000000000000" pitchFamily="18" charset="-128"/>
            </a:rPr>
            <a:t>【</a:t>
          </a:r>
          <a:r>
            <a:rPr kumimoji="1" lang="ja-JP" altLang="en-US" sz="1100" b="1" u="wavyHeavy" baseline="0">
              <a:solidFill>
                <a:srgbClr val="FF0000"/>
              </a:solidFill>
              <a:latin typeface="UD デジタル 教科書体 NP-R" panose="02020400000000000000" pitchFamily="18" charset="-128"/>
              <a:ea typeface="UD デジタル 教科書体 NP-R" panose="02020400000000000000" pitchFamily="18" charset="-128"/>
            </a:rPr>
            <a:t>注意</a:t>
          </a:r>
          <a:r>
            <a:rPr kumimoji="1" lang="en-US" altLang="ja-JP" sz="1100" b="1" u="wavyHeavy" baseline="0">
              <a:solidFill>
                <a:srgbClr val="FF0000"/>
              </a:solidFill>
              <a:latin typeface="UD デジタル 教科書体 NP-R" panose="02020400000000000000" pitchFamily="18" charset="-128"/>
              <a:ea typeface="UD デジタル 教科書体 NP-R" panose="02020400000000000000" pitchFamily="18" charset="-128"/>
            </a:rPr>
            <a:t>】</a:t>
          </a:r>
          <a:r>
            <a:rPr kumimoji="1" lang="ja-JP" altLang="en-US" sz="1100" b="1" u="wavyHeavy" baseline="0">
              <a:solidFill>
                <a:srgbClr val="FF0000"/>
              </a:solidFill>
              <a:latin typeface="UD デジタル 教科書体 NP-R" panose="02020400000000000000" pitchFamily="18" charset="-128"/>
              <a:ea typeface="UD デジタル 教科書体 NP-R" panose="02020400000000000000" pitchFamily="18" charset="-128"/>
            </a:rPr>
            <a:t>必ず最新の選手データを貼り付けて下さい。</a:t>
          </a:r>
          <a:endParaRPr kumimoji="1" lang="en-US" altLang="ja-JP" sz="1100" b="1" u="wavyHeavy" baseline="0">
            <a:solidFill>
              <a:srgbClr val="FF0000"/>
            </a:solidFill>
            <a:latin typeface="UD デジタル 教科書体 NP-R" panose="02020400000000000000" pitchFamily="18" charset="-128"/>
            <a:ea typeface="UD デジタル 教科書体 NP-R" panose="02020400000000000000" pitchFamily="18" charset="-128"/>
          </a:endParaRPr>
        </a:p>
        <a:p>
          <a:pPr algn="l"/>
          <a:r>
            <a:rPr kumimoji="1" lang="ja-JP" altLang="en-US" sz="1100">
              <a:latin typeface="UD デジタル 教科書体 NP-R" panose="02020400000000000000" pitchFamily="18" charset="-128"/>
              <a:ea typeface="UD デジタル 教科書体 NP-R" panose="02020400000000000000" pitchFamily="18" charset="-128"/>
            </a:rPr>
            <a:t>・</a:t>
          </a:r>
          <a:r>
            <a:rPr kumimoji="1" lang="ja-JP" altLang="en-US" sz="1100">
              <a:solidFill>
                <a:srgbClr val="FF0000"/>
              </a:solidFill>
              <a:latin typeface="UD デジタル 教科書体 NP-R" panose="02020400000000000000" pitchFamily="18" charset="-128"/>
              <a:ea typeface="UD デジタル 教科書体 NP-R" panose="02020400000000000000" pitchFamily="18" charset="-128"/>
            </a:rPr>
            <a:t>古いデータを貼り付けると</a:t>
          </a:r>
          <a:r>
            <a:rPr kumimoji="1" lang="ja-JP" altLang="en-US" sz="1100" u="sng">
              <a:solidFill>
                <a:srgbClr val="FF0000"/>
              </a:solidFill>
              <a:latin typeface="UD デジタル 教科書体 NP-R" panose="02020400000000000000" pitchFamily="18" charset="-128"/>
              <a:ea typeface="UD デジタル 教科書体 NP-R" panose="02020400000000000000" pitchFamily="18" charset="-128"/>
            </a:rPr>
            <a:t>他校のデータを潰してし</a:t>
          </a:r>
          <a:endParaRPr kumimoji="1" lang="en-US" altLang="ja-JP" sz="1100" u="sng">
            <a:solidFill>
              <a:srgbClr val="FF0000"/>
            </a:solidFill>
            <a:latin typeface="UD デジタル 教科書体 NP-R" panose="02020400000000000000" pitchFamily="18" charset="-128"/>
            <a:ea typeface="UD デジタル 教科書体 NP-R" panose="02020400000000000000" pitchFamily="18" charset="-128"/>
          </a:endParaRPr>
        </a:p>
        <a:p>
          <a:pPr algn="l"/>
          <a:r>
            <a:rPr kumimoji="1" lang="ja-JP" altLang="en-US" sz="1100" u="none">
              <a:solidFill>
                <a:srgbClr val="FF0000"/>
              </a:solidFill>
              <a:latin typeface="UD デジタル 教科書体 NP-R" panose="02020400000000000000" pitchFamily="18" charset="-128"/>
              <a:ea typeface="UD デジタル 教科書体 NP-R" panose="02020400000000000000" pitchFamily="18" charset="-128"/>
            </a:rPr>
            <a:t>　</a:t>
          </a:r>
          <a:r>
            <a:rPr kumimoji="1" lang="ja-JP" altLang="en-US" sz="1100" u="sng">
              <a:solidFill>
                <a:srgbClr val="FF0000"/>
              </a:solidFill>
              <a:latin typeface="UD デジタル 教科書体 NP-R" panose="02020400000000000000" pitchFamily="18" charset="-128"/>
              <a:ea typeface="UD デジタル 教科書体 NP-R" panose="02020400000000000000" pitchFamily="18" charset="-128"/>
            </a:rPr>
            <a:t>まう</a:t>
          </a:r>
          <a:r>
            <a:rPr kumimoji="1" lang="ja-JP" altLang="en-US" sz="1100">
              <a:latin typeface="UD デジタル 教科書体 NP-R" panose="02020400000000000000" pitchFamily="18" charset="-128"/>
              <a:ea typeface="UD デジタル 教科書体 NP-R" panose="02020400000000000000" pitchFamily="18" charset="-128"/>
            </a:rPr>
            <a:t>可能性があります。</a:t>
          </a:r>
          <a:endParaRPr kumimoji="1" lang="en-US" altLang="ja-JP" sz="1100">
            <a:latin typeface="UD デジタル 教科書体 NP-R" panose="02020400000000000000" pitchFamily="18" charset="-128"/>
            <a:ea typeface="UD デジタル 教科書体 NP-R" panose="02020400000000000000" pitchFamily="18" charset="-128"/>
          </a:endParaRPr>
        </a:p>
        <a:p>
          <a:pPr algn="l"/>
          <a:r>
            <a:rPr kumimoji="1" lang="ja-JP" altLang="en-US" sz="1100">
              <a:latin typeface="UD デジタル 教科書体 NP-R" panose="02020400000000000000" pitchFamily="18" charset="-128"/>
              <a:ea typeface="UD デジタル 教科書体 NP-R" panose="02020400000000000000" pitchFamily="18" charset="-128"/>
            </a:rPr>
            <a:t>・</a:t>
          </a:r>
          <a:r>
            <a:rPr kumimoji="1" lang="en-US" altLang="ja-JP" sz="1100">
              <a:latin typeface="UD デジタル 教科書体 NP-R" panose="02020400000000000000" pitchFamily="18" charset="-128"/>
              <a:ea typeface="UD デジタル 教科書体 NP-R" panose="02020400000000000000" pitchFamily="18" charset="-128"/>
            </a:rPr>
            <a:t>AB</a:t>
          </a:r>
          <a:r>
            <a:rPr kumimoji="1" lang="ja-JP" altLang="en-US" sz="1100">
              <a:latin typeface="UD デジタル 教科書体 NP-R" panose="02020400000000000000" pitchFamily="18" charset="-128"/>
              <a:ea typeface="UD デジタル 教科書体 NP-R" panose="02020400000000000000" pitchFamily="18" charset="-128"/>
            </a:rPr>
            <a:t>忘れ等で</a:t>
          </a:r>
          <a:r>
            <a:rPr kumimoji="1" lang="en-US" altLang="ja-JP" sz="1100">
              <a:latin typeface="UD デジタル 教科書体 NP-R" panose="02020400000000000000" pitchFamily="18" charset="-128"/>
              <a:ea typeface="UD デジタル 教科書体 NP-R" panose="02020400000000000000" pitchFamily="18" charset="-128"/>
            </a:rPr>
            <a:t>AB</a:t>
          </a:r>
          <a:r>
            <a:rPr kumimoji="1" lang="ja-JP" altLang="en-US" sz="1100">
              <a:latin typeface="UD デジタル 教科書体 NP-R" panose="02020400000000000000" pitchFamily="18" charset="-128"/>
              <a:ea typeface="UD デジタル 教科書体 NP-R" panose="02020400000000000000" pitchFamily="18" charset="-128"/>
            </a:rPr>
            <a:t>を再発行した場合は，</a:t>
          </a:r>
          <a:r>
            <a:rPr kumimoji="1" lang="ja-JP" altLang="en-US" sz="1100" u="sng">
              <a:solidFill>
                <a:srgbClr val="FF0000"/>
              </a:solidFill>
              <a:latin typeface="UD デジタル 教科書体 NP-R" panose="02020400000000000000" pitchFamily="18" charset="-128"/>
              <a:ea typeface="UD デジタル 教科書体 NP-R" panose="02020400000000000000" pitchFamily="18" charset="-128"/>
            </a:rPr>
            <a:t>再発行後の番号</a:t>
          </a:r>
          <a:endParaRPr kumimoji="1" lang="en-US" altLang="ja-JP" sz="1100" u="sng">
            <a:solidFill>
              <a:srgbClr val="FF0000"/>
            </a:solidFill>
            <a:latin typeface="UD デジタル 教科書体 NP-R" panose="02020400000000000000" pitchFamily="18" charset="-128"/>
            <a:ea typeface="UD デジタル 教科書体 NP-R" panose="02020400000000000000" pitchFamily="18" charset="-128"/>
          </a:endParaRPr>
        </a:p>
        <a:p>
          <a:pPr algn="l"/>
          <a:r>
            <a:rPr kumimoji="1" lang="ja-JP" altLang="en-US" sz="1100" u="none">
              <a:solidFill>
                <a:srgbClr val="FF0000"/>
              </a:solidFill>
              <a:latin typeface="UD デジタル 教科書体 NP-R" panose="02020400000000000000" pitchFamily="18" charset="-128"/>
              <a:ea typeface="UD デジタル 教科書体 NP-R" panose="02020400000000000000" pitchFamily="18" charset="-128"/>
            </a:rPr>
            <a:t>　</a:t>
          </a:r>
          <a:r>
            <a:rPr kumimoji="1" lang="ja-JP" altLang="en-US" sz="1100" u="sng">
              <a:solidFill>
                <a:srgbClr val="FF0000"/>
              </a:solidFill>
              <a:latin typeface="UD デジタル 教科書体 NP-R" panose="02020400000000000000" pitchFamily="18" charset="-128"/>
              <a:ea typeface="UD デジタル 教科書体 NP-R" panose="02020400000000000000" pitchFamily="18" charset="-128"/>
            </a:rPr>
            <a:t>に更新</a:t>
          </a:r>
          <a:r>
            <a:rPr kumimoji="1" lang="ja-JP" altLang="en-US" sz="1100">
              <a:latin typeface="UD デジタル 教科書体 NP-R" panose="02020400000000000000" pitchFamily="18" charset="-128"/>
              <a:ea typeface="UD デジタル 教科書体 NP-R" panose="02020400000000000000" pitchFamily="18" charset="-128"/>
            </a:rPr>
            <a:t>して下さい。</a:t>
          </a:r>
          <a:endParaRPr kumimoji="1" lang="en-US" altLang="ja-JP" sz="1100">
            <a:latin typeface="UD デジタル 教科書体 NP-R" panose="02020400000000000000" pitchFamily="18" charset="-128"/>
            <a:ea typeface="UD デジタル 教科書体 NP-R" panose="02020400000000000000" pitchFamily="18" charset="-128"/>
          </a:endParaRPr>
        </a:p>
        <a:p>
          <a:pPr algn="l"/>
          <a:r>
            <a:rPr kumimoji="1" lang="ja-JP" altLang="en-US" sz="1100">
              <a:latin typeface="UD デジタル 教科書体 NP-R" panose="02020400000000000000" pitchFamily="18" charset="-128"/>
              <a:ea typeface="UD デジタル 教科書体 NP-R" panose="02020400000000000000" pitchFamily="18" charset="-128"/>
            </a:rPr>
            <a:t>・</a:t>
          </a:r>
          <a:r>
            <a:rPr kumimoji="1" lang="ja-JP" altLang="en-US" sz="1100">
              <a:solidFill>
                <a:srgbClr val="FF0000"/>
              </a:solidFill>
              <a:latin typeface="UD デジタル 教科書体 NP-R" panose="02020400000000000000" pitchFamily="18" charset="-128"/>
              <a:ea typeface="UD デジタル 教科書体 NP-R" panose="02020400000000000000" pitchFamily="18" charset="-128"/>
            </a:rPr>
            <a:t>未登録の選手</a:t>
          </a:r>
          <a:r>
            <a:rPr kumimoji="1" lang="ja-JP" altLang="en-US" sz="1100">
              <a:latin typeface="UD デジタル 教科書体 NP-R" panose="02020400000000000000" pitchFamily="18" charset="-128"/>
              <a:ea typeface="UD デジタル 教科書体 NP-R" panose="02020400000000000000" pitchFamily="18" charset="-128"/>
            </a:rPr>
            <a:t>は，登録選手の続きに</a:t>
          </a:r>
          <a:r>
            <a:rPr kumimoji="1" lang="ja-JP" altLang="en-US" sz="1100" u="sng">
              <a:solidFill>
                <a:srgbClr val="FF0000"/>
              </a:solidFill>
              <a:latin typeface="UD デジタル 教科書体 NP-R" panose="02020400000000000000" pitchFamily="18" charset="-128"/>
              <a:ea typeface="UD デジタル 教科書体 NP-R" panose="02020400000000000000" pitchFamily="18" charset="-128"/>
            </a:rPr>
            <a:t>「姓」「名」　「学年」「ﾌﾘｶﾞﾅ</a:t>
          </a:r>
          <a:r>
            <a:rPr kumimoji="1" lang="en-US" altLang="ja-JP" sz="1100" u="sng">
              <a:solidFill>
                <a:srgbClr val="FF0000"/>
              </a:solidFill>
              <a:latin typeface="UD デジタル 教科書体 NP-R" panose="02020400000000000000" pitchFamily="18" charset="-128"/>
              <a:ea typeface="UD デジタル 教科書体 NP-R" panose="02020400000000000000" pitchFamily="18" charset="-128"/>
            </a:rPr>
            <a:t>(</a:t>
          </a:r>
          <a:r>
            <a:rPr kumimoji="1" lang="ja-JP" altLang="en-US" sz="1100" u="sng">
              <a:solidFill>
                <a:srgbClr val="FF0000"/>
              </a:solidFill>
              <a:latin typeface="UD デジタル 教科書体 NP-R" panose="02020400000000000000" pitchFamily="18" charset="-128"/>
              <a:ea typeface="UD デジタル 教科書体 NP-R" panose="02020400000000000000" pitchFamily="18" charset="-128"/>
            </a:rPr>
            <a:t>姓</a:t>
          </a:r>
          <a:r>
            <a:rPr kumimoji="1" lang="en-US" altLang="ja-JP" sz="1100" u="sng">
              <a:solidFill>
                <a:srgbClr val="FF0000"/>
              </a:solidFill>
              <a:latin typeface="UD デジタル 教科書体 NP-R" panose="02020400000000000000" pitchFamily="18" charset="-128"/>
              <a:ea typeface="UD デジタル 教科書体 NP-R" panose="02020400000000000000" pitchFamily="18" charset="-128"/>
            </a:rPr>
            <a:t>)</a:t>
          </a:r>
          <a:r>
            <a:rPr kumimoji="1" lang="ja-JP" altLang="en-US" sz="1100" u="sng">
              <a:solidFill>
                <a:srgbClr val="FF0000"/>
              </a:solidFill>
              <a:latin typeface="UD デジタル 教科書体 NP-R" panose="02020400000000000000" pitchFamily="18" charset="-128"/>
              <a:ea typeface="UD デジタル 教科書体 NP-R" panose="02020400000000000000" pitchFamily="18" charset="-128"/>
            </a:rPr>
            <a:t>」「ﾌﾘｶﾞﾅ</a:t>
          </a:r>
          <a:r>
            <a:rPr kumimoji="1" lang="en-US" altLang="ja-JP" sz="1100" u="sng">
              <a:solidFill>
                <a:srgbClr val="FF0000"/>
              </a:solidFill>
              <a:latin typeface="UD デジタル 教科書体 NP-R" panose="02020400000000000000" pitchFamily="18" charset="-128"/>
              <a:ea typeface="UD デジタル 教科書体 NP-R" panose="02020400000000000000" pitchFamily="18" charset="-128"/>
            </a:rPr>
            <a:t>(</a:t>
          </a:r>
          <a:r>
            <a:rPr kumimoji="1" lang="ja-JP" altLang="en-US" sz="1100" u="sng">
              <a:solidFill>
                <a:srgbClr val="FF0000"/>
              </a:solidFill>
              <a:latin typeface="UD デジタル 教科書体 NP-R" panose="02020400000000000000" pitchFamily="18" charset="-128"/>
              <a:ea typeface="UD デジタル 教科書体 NP-R" panose="02020400000000000000" pitchFamily="18" charset="-128"/>
            </a:rPr>
            <a:t>名</a:t>
          </a:r>
          <a:r>
            <a:rPr kumimoji="1" lang="en-US" altLang="ja-JP" sz="1100" u="sng">
              <a:solidFill>
                <a:srgbClr val="FF0000"/>
              </a:solidFill>
              <a:latin typeface="UD デジタル 教科書体 NP-R" panose="02020400000000000000" pitchFamily="18" charset="-128"/>
              <a:ea typeface="UD デジタル 教科書体 NP-R" panose="02020400000000000000" pitchFamily="18" charset="-128"/>
            </a:rPr>
            <a:t>)</a:t>
          </a:r>
          <a:r>
            <a:rPr kumimoji="1" lang="ja-JP" altLang="en-US" sz="1100" u="sng">
              <a:solidFill>
                <a:srgbClr val="FF0000"/>
              </a:solidFill>
              <a:latin typeface="UD デジタル 教科書体 NP-R" panose="02020400000000000000" pitchFamily="18" charset="-128"/>
              <a:ea typeface="UD デジタル 教科書体 NP-R" panose="02020400000000000000" pitchFamily="18" charset="-128"/>
            </a:rPr>
            <a:t>」の５つを手入力</a:t>
          </a:r>
          <a:r>
            <a:rPr kumimoji="1" lang="ja-JP" altLang="en-US" sz="1100">
              <a:latin typeface="UD デジタル 教科書体 NP-R" panose="02020400000000000000" pitchFamily="18" charset="-128"/>
              <a:ea typeface="UD デジタル 教科書体 NP-R" panose="02020400000000000000" pitchFamily="18" charset="-128"/>
            </a:rPr>
            <a:t>して下さい。</a:t>
          </a:r>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2</xdr:col>
      <xdr:colOff>312420</xdr:colOff>
      <xdr:row>0</xdr:row>
      <xdr:rowOff>26670</xdr:rowOff>
    </xdr:from>
    <xdr:ext cx="1872408" cy="449356"/>
    <xdr:sp macro="" textlink="">
      <xdr:nvSpPr>
        <xdr:cNvPr id="2" name="AutoShape 1">
          <a:extLst>
            <a:ext uri="{FF2B5EF4-FFF2-40B4-BE49-F238E27FC236}">
              <a16:creationId xmlns:a16="http://schemas.microsoft.com/office/drawing/2014/main" id="{FDB43770-EE8F-4B85-8D66-F4E79971EBD6}"/>
            </a:ext>
          </a:extLst>
        </xdr:cNvPr>
        <xdr:cNvSpPr>
          <a:spLocks noChangeArrowheads="1"/>
        </xdr:cNvSpPr>
      </xdr:nvSpPr>
      <xdr:spPr bwMode="auto">
        <a:xfrm>
          <a:off x="1293495" y="26670"/>
          <a:ext cx="1872408" cy="449356"/>
        </a:xfrm>
        <a:prstGeom prst="wedgeRectCallout">
          <a:avLst>
            <a:gd name="adj1" fmla="val -56077"/>
            <a:gd name="adj2" fmla="val -15143"/>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strike="noStrike">
              <a:solidFill>
                <a:srgbClr val="000000"/>
              </a:solidFill>
              <a:latin typeface="ＭＳ Ｐゴシック"/>
              <a:ea typeface="ＭＳ Ｐゴシック"/>
            </a:rPr>
            <a:t>昨年度</a:t>
          </a:r>
          <a:r>
            <a:rPr lang="ja-JP" altLang="en-US" sz="1400" b="1" i="0" strike="noStrike">
              <a:solidFill>
                <a:srgbClr val="000000"/>
              </a:solidFill>
              <a:latin typeface="ＭＳ Ｐゴシック"/>
              <a:ea typeface="ＭＳ Ｐゴシック"/>
            </a:rPr>
            <a:t>令和６年度</a:t>
          </a:r>
          <a:r>
            <a:rPr lang="ja-JP" altLang="en-US" sz="1100" b="0" i="0" strike="noStrike">
              <a:solidFill>
                <a:srgbClr val="000000"/>
              </a:solidFill>
              <a:latin typeface="ＭＳ Ｐゴシック"/>
              <a:ea typeface="ＭＳ Ｐゴシック"/>
            </a:rPr>
            <a:t>の</a:t>
          </a:r>
        </a:p>
        <a:p>
          <a:pPr algn="l" rtl="0">
            <a:lnSpc>
              <a:spcPts val="1300"/>
            </a:lnSpc>
            <a:defRPr sz="1000"/>
          </a:pPr>
          <a:r>
            <a:rPr lang="ja-JP" altLang="en-US" sz="1100" b="0" i="0" strike="noStrike">
              <a:solidFill>
                <a:srgbClr val="000000"/>
              </a:solidFill>
              <a:latin typeface="ＭＳ Ｐゴシック"/>
              <a:ea typeface="ＭＳ Ｐゴシック"/>
            </a:rPr>
            <a:t>高体連番号を入力して下さい。</a:t>
          </a:r>
        </a:p>
      </xdr:txBody>
    </xdr:sp>
    <xdr:clientData/>
  </xdr:oneCellAnchor>
  <xdr:oneCellAnchor>
    <xdr:from>
      <xdr:col>23</xdr:col>
      <xdr:colOff>219074</xdr:colOff>
      <xdr:row>2</xdr:row>
      <xdr:rowOff>28574</xdr:rowOff>
    </xdr:from>
    <xdr:ext cx="2857501" cy="1076326"/>
    <xdr:sp macro="" textlink="">
      <xdr:nvSpPr>
        <xdr:cNvPr id="9" name="AutoShape 1">
          <a:extLst>
            <a:ext uri="{FF2B5EF4-FFF2-40B4-BE49-F238E27FC236}">
              <a16:creationId xmlns:a16="http://schemas.microsoft.com/office/drawing/2014/main" id="{E6CC7781-B57D-44FF-B80B-8E5D2B8B341A}"/>
            </a:ext>
          </a:extLst>
        </xdr:cNvPr>
        <xdr:cNvSpPr>
          <a:spLocks noChangeArrowheads="1"/>
        </xdr:cNvSpPr>
      </xdr:nvSpPr>
      <xdr:spPr bwMode="auto">
        <a:xfrm>
          <a:off x="9305924" y="733424"/>
          <a:ext cx="2857501" cy="1076326"/>
        </a:xfrm>
        <a:prstGeom prst="wedgeRectCallout">
          <a:avLst>
            <a:gd name="adj1" fmla="val -56077"/>
            <a:gd name="adj2" fmla="val -15143"/>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strike="noStrike">
              <a:solidFill>
                <a:srgbClr val="000000"/>
              </a:solidFill>
              <a:latin typeface="UD デジタル 教科書体 NP-B" panose="02020700000000000000" pitchFamily="18" charset="-128"/>
              <a:ea typeface="UD デジタル 教科書体 NP-B" panose="02020700000000000000" pitchFamily="18" charset="-128"/>
            </a:rPr>
            <a:t>左の表の黄色のセルの入力をお願いします。</a:t>
          </a:r>
          <a:endParaRPr lang="en-US" altLang="ja-JP" sz="1100" b="0" i="0" strike="noStrike">
            <a:solidFill>
              <a:srgbClr val="000000"/>
            </a:solidFill>
            <a:latin typeface="UD デジタル 教科書体 NP-B" panose="02020700000000000000" pitchFamily="18" charset="-128"/>
            <a:ea typeface="UD デジタル 教科書体 NP-B" panose="02020700000000000000" pitchFamily="18" charset="-128"/>
          </a:endParaRPr>
        </a:p>
        <a:p>
          <a:pPr algn="l" rtl="0">
            <a:defRPr sz="1000"/>
          </a:pPr>
          <a:r>
            <a:rPr lang="ja-JP" altLang="en-US" sz="1100" b="0" i="0" strike="noStrike">
              <a:solidFill>
                <a:srgbClr val="000000"/>
              </a:solidFill>
              <a:latin typeface="UD デジタル 教科書体 NP-R" panose="02020400000000000000" pitchFamily="18" charset="-128"/>
              <a:ea typeface="UD デジタル 教科書体 NP-R" panose="02020400000000000000" pitchFamily="18" charset="-128"/>
            </a:rPr>
            <a:t>左のセルから順に</a:t>
          </a:r>
          <a:endParaRPr lang="en-US" altLang="ja-JP" sz="1100" b="0" i="0" strike="noStrike">
            <a:solidFill>
              <a:srgbClr val="000000"/>
            </a:solidFill>
            <a:latin typeface="UD デジタル 教科書体 NP-R" panose="02020400000000000000" pitchFamily="18" charset="-128"/>
            <a:ea typeface="UD デジタル 教科書体 NP-R" panose="02020400000000000000" pitchFamily="18" charset="-128"/>
          </a:endParaRPr>
        </a:p>
        <a:p>
          <a:pPr algn="l" rtl="0">
            <a:defRPr sz="1000"/>
          </a:pPr>
          <a:r>
            <a:rPr lang="ja-JP" altLang="en-US" sz="1100" b="0" i="0" strike="noStrike">
              <a:solidFill>
                <a:srgbClr val="000000"/>
              </a:solidFill>
              <a:latin typeface="UD デジタル 教科書体 NP-R" panose="02020400000000000000" pitchFamily="18" charset="-128"/>
              <a:ea typeface="UD デジタル 教科書体 NP-R" panose="02020400000000000000" pitchFamily="18" charset="-128"/>
            </a:rPr>
            <a:t>①学校名（記録証に印刷されます）</a:t>
          </a:r>
          <a:endParaRPr lang="en-US" altLang="ja-JP" sz="1100" b="0" i="0" strike="noStrike">
            <a:solidFill>
              <a:srgbClr val="000000"/>
            </a:solidFill>
            <a:latin typeface="UD デジタル 教科書体 NP-R" panose="02020400000000000000" pitchFamily="18" charset="-128"/>
            <a:ea typeface="UD デジタル 教科書体 NP-R" panose="02020400000000000000" pitchFamily="18" charset="-128"/>
          </a:endParaRPr>
        </a:p>
        <a:p>
          <a:pPr algn="l" rtl="0">
            <a:defRPr sz="1000"/>
          </a:pPr>
          <a:r>
            <a:rPr lang="ja-JP" altLang="en-US" sz="1100" b="0" i="0" strike="noStrike">
              <a:solidFill>
                <a:srgbClr val="000000"/>
              </a:solidFill>
              <a:latin typeface="UD デジタル 教科書体 NP-R" panose="02020400000000000000" pitchFamily="18" charset="-128"/>
              <a:ea typeface="UD デジタル 教科書体 NP-R" panose="02020400000000000000" pitchFamily="18" charset="-128"/>
            </a:rPr>
            <a:t>②略称（プログラムに印刷されます）</a:t>
          </a:r>
          <a:endParaRPr lang="en-US" altLang="ja-JP" sz="1100" b="0" i="0" strike="noStrike">
            <a:solidFill>
              <a:srgbClr val="000000"/>
            </a:solidFill>
            <a:latin typeface="UD デジタル 教科書体 NP-R" panose="02020400000000000000" pitchFamily="18" charset="-128"/>
            <a:ea typeface="UD デジタル 教科書体 NP-R" panose="02020400000000000000" pitchFamily="18" charset="-128"/>
          </a:endParaRPr>
        </a:p>
        <a:p>
          <a:pPr algn="l" rtl="0">
            <a:defRPr sz="1000"/>
          </a:pPr>
          <a:r>
            <a:rPr lang="ja-JP" altLang="en-US" sz="1100" b="0" i="0" strike="noStrike">
              <a:solidFill>
                <a:srgbClr val="000000"/>
              </a:solidFill>
              <a:latin typeface="UD デジタル 教科書体 NP-R" panose="02020400000000000000" pitchFamily="18" charset="-128"/>
              <a:ea typeface="UD デジタル 教科書体 NP-R" panose="02020400000000000000" pitchFamily="18" charset="-128"/>
            </a:rPr>
            <a:t>③略称ﾌﾘｶﾞﾅ（プログラムに印刷されます）</a:t>
          </a:r>
        </a:p>
      </xdr:txBody>
    </xdr:sp>
    <xdr:clientData/>
  </xdr:oneCellAnchor>
  <xdr:oneCellAnchor>
    <xdr:from>
      <xdr:col>23</xdr:col>
      <xdr:colOff>323850</xdr:colOff>
      <xdr:row>8</xdr:row>
      <xdr:rowOff>19049</xdr:rowOff>
    </xdr:from>
    <xdr:ext cx="4972050" cy="3438526"/>
    <xdr:sp macro="" textlink="">
      <xdr:nvSpPr>
        <xdr:cNvPr id="3" name="AutoShape 1">
          <a:extLst>
            <a:ext uri="{FF2B5EF4-FFF2-40B4-BE49-F238E27FC236}">
              <a16:creationId xmlns:a16="http://schemas.microsoft.com/office/drawing/2014/main" id="{D0CB3613-81AC-4D84-B461-6D8153190BD7}"/>
            </a:ext>
          </a:extLst>
        </xdr:cNvPr>
        <xdr:cNvSpPr>
          <a:spLocks noChangeArrowheads="1"/>
        </xdr:cNvSpPr>
      </xdr:nvSpPr>
      <xdr:spPr bwMode="auto">
        <a:xfrm>
          <a:off x="9391650" y="2114549"/>
          <a:ext cx="4972050" cy="3438526"/>
        </a:xfrm>
        <a:prstGeom prst="wedgeRectCallout">
          <a:avLst>
            <a:gd name="adj1" fmla="val -56077"/>
            <a:gd name="adj2" fmla="val -15143"/>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strike="noStrike">
              <a:solidFill>
                <a:srgbClr val="000000"/>
              </a:solidFill>
              <a:latin typeface="UD デジタル 教科書体 NP-B" panose="02020700000000000000" pitchFamily="18" charset="-128"/>
              <a:ea typeface="UD デジタル 教科書体 NP-B" panose="02020700000000000000" pitchFamily="18" charset="-128"/>
            </a:rPr>
            <a:t>今回の大会に参加する選手データを，下記手順で貼り付けをお願いします。</a:t>
          </a:r>
          <a:endParaRPr lang="en-US" altLang="ja-JP" sz="1100" b="0" i="0" strike="noStrike">
            <a:solidFill>
              <a:srgbClr val="000000"/>
            </a:solidFill>
            <a:latin typeface="UD デジタル 教科書体 NP-B" panose="02020700000000000000" pitchFamily="18" charset="-128"/>
            <a:ea typeface="UD デジタル 教科書体 NP-B" panose="02020700000000000000" pitchFamily="18" charset="-128"/>
          </a:endParaRPr>
        </a:p>
        <a:p>
          <a:pPr algn="l" rtl="0">
            <a:defRPr sz="1000"/>
          </a:pPr>
          <a:r>
            <a:rPr lang="en-US" altLang="ja-JP" sz="1100" b="0" i="0" strike="noStrike">
              <a:solidFill>
                <a:srgbClr val="000000"/>
              </a:solidFill>
              <a:latin typeface="UD デジタル 教科書体 NP-R" panose="02020400000000000000" pitchFamily="18" charset="-128"/>
              <a:ea typeface="UD デジタル 教科書体 NP-R" panose="02020400000000000000" pitchFamily="18" charset="-128"/>
            </a:rPr>
            <a:t>※</a:t>
          </a:r>
          <a:r>
            <a:rPr lang="ja-JP" altLang="en-US" sz="1100" b="0" i="0" strike="noStrike">
              <a:solidFill>
                <a:srgbClr val="000000"/>
              </a:solidFill>
              <a:latin typeface="UD デジタル 教科書体 NP-R" panose="02020400000000000000" pitchFamily="18" charset="-128"/>
              <a:ea typeface="UD デジタル 教科書体 NP-R" panose="02020400000000000000" pitchFamily="18" charset="-128"/>
            </a:rPr>
            <a:t>今回の大会に参加する選手のデータのみを選択して貼り付け，または</a:t>
          </a:r>
          <a:endParaRPr lang="en-US" altLang="ja-JP" sz="1100" b="0" i="0" strike="noStrike">
            <a:solidFill>
              <a:srgbClr val="000000"/>
            </a:solidFill>
            <a:latin typeface="UD デジタル 教科書体 NP-R" panose="02020400000000000000" pitchFamily="18" charset="-128"/>
            <a:ea typeface="UD デジタル 教科書体 NP-R" panose="02020400000000000000" pitchFamily="18" charset="-128"/>
          </a:endParaRPr>
        </a:p>
        <a:p>
          <a:pPr algn="l" rtl="0">
            <a:defRPr sz="1000"/>
          </a:pPr>
          <a:r>
            <a:rPr lang="ja-JP" altLang="en-US" sz="1100" b="0" i="0" strike="noStrike">
              <a:solidFill>
                <a:srgbClr val="000000"/>
              </a:solidFill>
              <a:latin typeface="UD デジタル 教科書体 NP-R" panose="02020400000000000000" pitchFamily="18" charset="-128"/>
              <a:ea typeface="UD デジタル 教科書体 NP-R" panose="02020400000000000000" pitchFamily="18" charset="-128"/>
            </a:rPr>
            <a:t>　所属する全選手データを貼り付けいずれの方法でも構いません。</a:t>
          </a:r>
          <a:endParaRPr lang="en-US" altLang="ja-JP" sz="1100" b="0" i="0" strike="noStrike">
            <a:solidFill>
              <a:srgbClr val="000000"/>
            </a:solidFill>
            <a:latin typeface="UD デジタル 教科書体 NP-R" panose="02020400000000000000" pitchFamily="18" charset="-128"/>
            <a:ea typeface="UD デジタル 教科書体 NP-R" panose="02020400000000000000" pitchFamily="18" charset="-128"/>
          </a:endParaRPr>
        </a:p>
        <a:p>
          <a:pPr algn="l" rtl="0">
            <a:defRPr sz="1000"/>
          </a:pPr>
          <a:r>
            <a:rPr lang="ja-JP" altLang="en-US" sz="1100" b="0" i="0" strike="noStrike">
              <a:solidFill>
                <a:srgbClr val="000000"/>
              </a:solidFill>
              <a:latin typeface="UD デジタル 教科書体 NP-R" panose="02020400000000000000" pitchFamily="18" charset="-128"/>
              <a:ea typeface="UD デジタル 教科書体 NP-R" panose="02020400000000000000" pitchFamily="18" charset="-128"/>
            </a:rPr>
            <a:t>今年度の高体連登録の</a:t>
          </a:r>
          <a:r>
            <a:rPr lang="en-US" altLang="ja-JP" sz="1100" b="0" i="0" strike="noStrike">
              <a:solidFill>
                <a:srgbClr val="000000"/>
              </a:solidFill>
              <a:latin typeface="UD デジタル 教科書体 NP-R" panose="02020400000000000000" pitchFamily="18" charset="-128"/>
              <a:ea typeface="UD デジタル 教科書体 NP-R" panose="02020400000000000000" pitchFamily="18" charset="-128"/>
            </a:rPr>
            <a:t>Excel</a:t>
          </a:r>
          <a:r>
            <a:rPr lang="ja-JP" altLang="en-US" sz="1100" b="0" i="0" strike="noStrike">
              <a:solidFill>
                <a:srgbClr val="000000"/>
              </a:solidFill>
              <a:latin typeface="UD デジタル 教科書体 NP-R" panose="02020400000000000000" pitchFamily="18" charset="-128"/>
              <a:ea typeface="UD デジタル 教科書体 NP-R" panose="02020400000000000000" pitchFamily="18" charset="-128"/>
            </a:rPr>
            <a:t>ファイルを開いて</a:t>
          </a:r>
          <a:endParaRPr lang="en-US" altLang="ja-JP" sz="1100" b="0" i="0" strike="noStrike">
            <a:solidFill>
              <a:srgbClr val="000000"/>
            </a:solidFill>
            <a:latin typeface="UD デジタル 教科書体 NP-R" panose="02020400000000000000" pitchFamily="18" charset="-128"/>
            <a:ea typeface="UD デジタル 教科書体 NP-R" panose="02020400000000000000" pitchFamily="18" charset="-128"/>
          </a:endParaRPr>
        </a:p>
        <a:p>
          <a:pPr algn="l" rtl="0">
            <a:defRPr sz="1000"/>
          </a:pPr>
          <a:r>
            <a:rPr lang="ja-JP" altLang="en-US" sz="1100" b="0" i="0" strike="noStrike">
              <a:solidFill>
                <a:srgbClr val="000000"/>
              </a:solidFill>
              <a:latin typeface="UD デジタル 教科書体 NP-R" panose="02020400000000000000" pitchFamily="18" charset="-128"/>
              <a:ea typeface="UD デジタル 教科書体 NP-R" panose="02020400000000000000" pitchFamily="18" charset="-128"/>
            </a:rPr>
            <a:t>①「登録用紙」タブの「登録番号」～「学年」を選択してコピーし，</a:t>
          </a:r>
          <a:endParaRPr lang="en-US" altLang="ja-JP" sz="1100" b="0" i="0" strike="noStrike">
            <a:solidFill>
              <a:srgbClr val="000000"/>
            </a:solidFill>
            <a:latin typeface="UD デジタル 教科書体 NP-R" panose="02020400000000000000" pitchFamily="18" charset="-128"/>
            <a:ea typeface="UD デジタル 教科書体 NP-R" panose="02020400000000000000" pitchFamily="18" charset="-128"/>
          </a:endParaRPr>
        </a:p>
        <a:p>
          <a:pPr algn="l" rtl="0">
            <a:defRPr sz="1000"/>
          </a:pPr>
          <a:r>
            <a:rPr lang="ja-JP" altLang="en-US" sz="1100" b="0" i="0" strike="noStrike">
              <a:solidFill>
                <a:srgbClr val="000000"/>
              </a:solidFill>
              <a:latin typeface="UD デジタル 教科書体 NP-R" panose="02020400000000000000" pitchFamily="18" charset="-128"/>
              <a:ea typeface="UD デジタル 教科書体 NP-R" panose="02020400000000000000" pitchFamily="18" charset="-128"/>
            </a:rPr>
            <a:t>　このシートに</a:t>
          </a:r>
          <a:r>
            <a:rPr lang="ja-JP" altLang="en-US" sz="1100" b="0" i="0" u="sng" strike="noStrike">
              <a:solidFill>
                <a:srgbClr val="FF0000"/>
              </a:solidFill>
              <a:latin typeface="UD デジタル 教科書体 NP-R" panose="02020400000000000000" pitchFamily="18" charset="-128"/>
              <a:ea typeface="UD デジタル 教科書体 NP-R" panose="02020400000000000000" pitchFamily="18" charset="-128"/>
            </a:rPr>
            <a:t>値貼り付けをする</a:t>
          </a:r>
          <a:r>
            <a:rPr lang="ja-JP" altLang="en-US" sz="1100" b="0" i="0" strike="noStrike">
              <a:solidFill>
                <a:srgbClr val="000000"/>
              </a:solidFill>
              <a:latin typeface="UD デジタル 教科書体 NP-R" panose="02020400000000000000" pitchFamily="18" charset="-128"/>
              <a:ea typeface="UD デジタル 教科書体 NP-R" panose="02020400000000000000" pitchFamily="18" charset="-128"/>
            </a:rPr>
            <a:t>。</a:t>
          </a:r>
          <a:endParaRPr lang="en-US" altLang="ja-JP" sz="1000" b="0" i="0" u="none" strike="noStrike">
            <a:solidFill>
              <a:sysClr val="windowText" lastClr="000000"/>
            </a:solidFill>
            <a:effectLst/>
            <a:latin typeface="+mn-lt"/>
            <a:ea typeface="+mn-ea"/>
            <a:cs typeface="+mn-cs"/>
          </a:endParaRPr>
        </a:p>
        <a:p>
          <a:pPr algn="l" rtl="0">
            <a:defRPr sz="1000"/>
          </a:pPr>
          <a:r>
            <a:rPr lang="ja-JP" altLang="en-US" sz="1000" b="0" i="0" u="none" strike="noStrike">
              <a:solidFill>
                <a:sysClr val="windowText" lastClr="000000"/>
              </a:solidFill>
              <a:effectLst/>
              <a:latin typeface="+mn-lt"/>
              <a:ea typeface="+mn-ea"/>
              <a:cs typeface="+mn-cs"/>
            </a:rPr>
            <a:t>　</a:t>
          </a:r>
          <a:r>
            <a:rPr lang="ja-JP" altLang="en-US" sz="1100" b="0" i="0" strike="noStrike">
              <a:solidFill>
                <a:srgbClr val="000000"/>
              </a:solidFill>
              <a:latin typeface="UD デジタル 教科書体 NP-R" panose="02020400000000000000" pitchFamily="18" charset="-128"/>
              <a:ea typeface="UD デジタル 教科書体 NP-R" panose="02020400000000000000" pitchFamily="18" charset="-128"/>
            </a:rPr>
            <a:t>（右クリック→形式を選択して貼り付け→値を選択してＯＫ）</a:t>
          </a:r>
          <a:endParaRPr lang="en-US" altLang="ja-JP" sz="1100" b="0" i="0" strike="noStrike">
            <a:solidFill>
              <a:srgbClr val="000000"/>
            </a:solidFill>
            <a:latin typeface="UD デジタル 教科書体 NP-R" panose="02020400000000000000" pitchFamily="18" charset="-128"/>
            <a:ea typeface="UD デジタル 教科書体 NP-R" panose="02020400000000000000" pitchFamily="18" charset="-128"/>
          </a:endParaRPr>
        </a:p>
        <a:p>
          <a:pPr algn="l" rtl="0">
            <a:defRPr sz="1000"/>
          </a:pPr>
          <a:r>
            <a:rPr lang="ja-JP" altLang="en-US" sz="1100" b="0" i="0" strike="noStrike">
              <a:solidFill>
                <a:srgbClr val="000000"/>
              </a:solidFill>
              <a:latin typeface="UD デジタル 教科書体 NP-R" panose="02020400000000000000" pitchFamily="18" charset="-128"/>
              <a:ea typeface="UD デジタル 教科書体 NP-R" panose="02020400000000000000" pitchFamily="18" charset="-128"/>
            </a:rPr>
            <a:t>　</a:t>
          </a:r>
          <a:r>
            <a:rPr lang="en-US" altLang="ja-JP" sz="1100" b="0" i="0" strike="noStrike">
              <a:solidFill>
                <a:srgbClr val="FF0000"/>
              </a:solidFill>
              <a:latin typeface="UD デジタル 教科書体 NP-R" panose="02020400000000000000" pitchFamily="18" charset="-128"/>
              <a:ea typeface="UD デジタル 教科書体 NP-R" panose="02020400000000000000" pitchFamily="18" charset="-128"/>
            </a:rPr>
            <a:t>※</a:t>
          </a:r>
          <a:r>
            <a:rPr lang="ja-JP" altLang="en-US" sz="1100" b="0" i="0" strike="noStrike">
              <a:solidFill>
                <a:srgbClr val="FF0000"/>
              </a:solidFill>
              <a:latin typeface="UD デジタル 教科書体 NP-R" panose="02020400000000000000" pitchFamily="18" charset="-128"/>
              <a:ea typeface="UD デジタル 教科書体 NP-R" panose="02020400000000000000" pitchFamily="18" charset="-128"/>
            </a:rPr>
            <a:t>元の</a:t>
          </a:r>
          <a:r>
            <a:rPr lang="en-US" altLang="ja-JP" sz="1100" b="0" i="0" strike="noStrike">
              <a:solidFill>
                <a:srgbClr val="FF0000"/>
              </a:solidFill>
              <a:latin typeface="UD デジタル 教科書体 NP-R" panose="02020400000000000000" pitchFamily="18" charset="-128"/>
              <a:ea typeface="UD デジタル 教科書体 NP-R" panose="02020400000000000000" pitchFamily="18" charset="-128"/>
            </a:rPr>
            <a:t>Excel</a:t>
          </a:r>
          <a:r>
            <a:rPr lang="ja-JP" altLang="en-US" sz="1100" b="0" i="0" strike="noStrike">
              <a:solidFill>
                <a:srgbClr val="FF0000"/>
              </a:solidFill>
              <a:latin typeface="UD デジタル 教科書体 NP-R" panose="02020400000000000000" pitchFamily="18" charset="-128"/>
              <a:ea typeface="UD デジタル 教科書体 NP-R" panose="02020400000000000000" pitchFamily="18" charset="-128"/>
            </a:rPr>
            <a:t>ファイルは一部のセルが結合されていますが，このファイル</a:t>
          </a:r>
          <a:endParaRPr lang="en-US" altLang="ja-JP" sz="1100" b="0" i="0" strike="noStrike">
            <a:solidFill>
              <a:srgbClr val="FF0000"/>
            </a:solidFill>
            <a:latin typeface="UD デジタル 教科書体 NP-R" panose="02020400000000000000" pitchFamily="18" charset="-128"/>
            <a:ea typeface="UD デジタル 教科書体 NP-R" panose="02020400000000000000" pitchFamily="18" charset="-128"/>
          </a:endParaRPr>
        </a:p>
        <a:p>
          <a:pPr algn="l" rtl="0">
            <a:defRPr sz="1000"/>
          </a:pPr>
          <a:r>
            <a:rPr lang="ja-JP" altLang="en-US" sz="1100" b="0" i="0" strike="noStrike">
              <a:solidFill>
                <a:srgbClr val="FF0000"/>
              </a:solidFill>
              <a:latin typeface="UD デジタル 教科書体 NP-R" panose="02020400000000000000" pitchFamily="18" charset="-128"/>
              <a:ea typeface="UD デジタル 教科書体 NP-R" panose="02020400000000000000" pitchFamily="18" charset="-128"/>
            </a:rPr>
            <a:t>　　ではセルの結合が解除されているため見た目が多少変わります。</a:t>
          </a:r>
          <a:endParaRPr lang="en-US" altLang="ja-JP" sz="1100" b="0" i="0" strike="noStrike">
            <a:solidFill>
              <a:srgbClr val="FF0000"/>
            </a:solidFill>
            <a:latin typeface="UD デジタル 教科書体 NP-R" panose="02020400000000000000" pitchFamily="18" charset="-128"/>
            <a:ea typeface="UD デジタル 教科書体 NP-R" panose="02020400000000000000" pitchFamily="18" charset="-128"/>
          </a:endParaRPr>
        </a:p>
        <a:p>
          <a:pPr algn="l" rtl="0">
            <a:defRPr sz="1000"/>
          </a:pPr>
          <a:r>
            <a:rPr lang="ja-JP" altLang="en-US" sz="1100" b="0" i="0" strike="noStrike">
              <a:solidFill>
                <a:srgbClr val="000000"/>
              </a:solidFill>
              <a:latin typeface="UD デジタル 教科書体 NP-R" panose="02020400000000000000" pitchFamily="18" charset="-128"/>
              <a:ea typeface="UD デジタル 教科書体 NP-R" panose="02020400000000000000" pitchFamily="18" charset="-128"/>
            </a:rPr>
            <a:t>②「春追加用紙」タブの選手データを，</a:t>
          </a:r>
          <a:r>
            <a:rPr lang="ja-JP" altLang="en-US" sz="1100" b="0" i="0" u="sng" strike="noStrike">
              <a:solidFill>
                <a:srgbClr val="FF0000"/>
              </a:solidFill>
              <a:latin typeface="UD デジタル 教科書体 NP-R" panose="02020400000000000000" pitchFamily="18" charset="-128"/>
              <a:ea typeface="UD デジタル 教科書体 NP-R" panose="02020400000000000000" pitchFamily="18" charset="-128"/>
            </a:rPr>
            <a:t>先ほど貼り付けたデータの続きに</a:t>
          </a:r>
          <a:endParaRPr lang="en-US" altLang="ja-JP" sz="1100" b="0" i="0" u="sng" strike="noStrike">
            <a:solidFill>
              <a:srgbClr val="FF0000"/>
            </a:solidFill>
            <a:latin typeface="UD デジタル 教科書体 NP-R" panose="02020400000000000000" pitchFamily="18" charset="-128"/>
            <a:ea typeface="UD デジタル 教科書体 NP-R" panose="02020400000000000000" pitchFamily="18" charset="-128"/>
          </a:endParaRPr>
        </a:p>
        <a:p>
          <a:pPr algn="l" rtl="0">
            <a:defRPr sz="1000"/>
          </a:pPr>
          <a:r>
            <a:rPr lang="ja-JP" altLang="en-US" sz="1100" b="0" i="0" u="none" strike="noStrike">
              <a:solidFill>
                <a:srgbClr val="FF0000"/>
              </a:solidFill>
              <a:latin typeface="UD デジタル 教科書体 NP-R" panose="02020400000000000000" pitchFamily="18" charset="-128"/>
              <a:ea typeface="UD デジタル 教科書体 NP-R" panose="02020400000000000000" pitchFamily="18" charset="-128"/>
            </a:rPr>
            <a:t>　　</a:t>
          </a:r>
          <a:r>
            <a:rPr lang="ja-JP" altLang="en-US" sz="1100" b="0" i="0" strike="noStrike">
              <a:solidFill>
                <a:srgbClr val="000000"/>
              </a:solidFill>
              <a:latin typeface="UD デジタル 教科書体 NP-R" panose="02020400000000000000" pitchFamily="18" charset="-128"/>
              <a:ea typeface="UD デジタル 教科書体 NP-R" panose="02020400000000000000" pitchFamily="18" charset="-128"/>
            </a:rPr>
            <a:t>値貼り付けをする。</a:t>
          </a:r>
          <a:endParaRPr lang="en-US" altLang="ja-JP" sz="1100" b="0" i="0" strike="noStrike">
            <a:solidFill>
              <a:srgbClr val="000000"/>
            </a:solidFill>
            <a:latin typeface="UD デジタル 教科書体 NP-R" panose="02020400000000000000" pitchFamily="18" charset="-128"/>
            <a:ea typeface="UD デジタル 教科書体 NP-R" panose="02020400000000000000" pitchFamily="18" charset="-128"/>
          </a:endParaRPr>
        </a:p>
        <a:p>
          <a:pPr algn="l" rtl="0">
            <a:defRPr sz="1000"/>
          </a:pPr>
          <a:r>
            <a:rPr lang="ja-JP" altLang="en-US" sz="1100" b="0" i="0" strike="noStrike">
              <a:solidFill>
                <a:srgbClr val="000000"/>
              </a:solidFill>
              <a:latin typeface="UD デジタル 教科書体 NP-R" panose="02020400000000000000" pitchFamily="18" charset="-128"/>
              <a:ea typeface="UD デジタル 教科書体 NP-R" panose="02020400000000000000" pitchFamily="18" charset="-128"/>
            </a:rPr>
            <a:t>③「秋追加」がある場合は，「秋追加用紙」タブの選手データを，先ほど</a:t>
          </a:r>
          <a:endParaRPr lang="en-US" altLang="ja-JP" sz="1100" b="0" i="0" strike="noStrike">
            <a:solidFill>
              <a:srgbClr val="000000"/>
            </a:solidFill>
            <a:latin typeface="UD デジタル 教科書体 NP-R" panose="02020400000000000000" pitchFamily="18" charset="-128"/>
            <a:ea typeface="UD デジタル 教科書体 NP-R" panose="02020400000000000000" pitchFamily="18" charset="-128"/>
          </a:endParaRPr>
        </a:p>
        <a:p>
          <a:pPr algn="l" rtl="0">
            <a:defRPr sz="1000"/>
          </a:pPr>
          <a:r>
            <a:rPr lang="ja-JP" altLang="en-US" sz="1100" b="0" i="0" strike="noStrike">
              <a:solidFill>
                <a:srgbClr val="000000"/>
              </a:solidFill>
              <a:latin typeface="UD デジタル 教科書体 NP-R" panose="02020400000000000000" pitchFamily="18" charset="-128"/>
              <a:ea typeface="UD デジタル 教科書体 NP-R" panose="02020400000000000000" pitchFamily="18" charset="-128"/>
            </a:rPr>
            <a:t>　　まで貼り付けたデータの続きに値貼り付けをする。</a:t>
          </a:r>
          <a:endParaRPr lang="en-US" altLang="ja-JP" sz="1100" b="0" i="0" strike="noStrike">
            <a:solidFill>
              <a:srgbClr val="000000"/>
            </a:solidFill>
            <a:latin typeface="UD デジタル 教科書体 NP-R" panose="02020400000000000000" pitchFamily="18" charset="-128"/>
            <a:ea typeface="UD デジタル 教科書体 NP-R" panose="02020400000000000000" pitchFamily="18" charset="-128"/>
          </a:endParaRPr>
        </a:p>
        <a:p>
          <a:pPr algn="l" rtl="0">
            <a:defRPr sz="1000"/>
          </a:pPr>
          <a:r>
            <a:rPr lang="ja-JP" altLang="en-US" sz="1100" b="0" i="0" strike="noStrike">
              <a:solidFill>
                <a:srgbClr val="000000"/>
              </a:solidFill>
              <a:latin typeface="UD デジタル 教科書体 NP-R" panose="02020400000000000000" pitchFamily="18" charset="-128"/>
              <a:ea typeface="UD デジタル 教科書体 NP-R" panose="02020400000000000000" pitchFamily="18" charset="-128"/>
            </a:rPr>
            <a:t>④</a:t>
          </a:r>
          <a:r>
            <a:rPr lang="ja-JP" altLang="en-US" sz="1100" b="0" i="0" strike="noStrike">
              <a:solidFill>
                <a:srgbClr val="FF0000"/>
              </a:solidFill>
              <a:latin typeface="UD デジタル 教科書体 NP-R" panose="02020400000000000000" pitchFamily="18" charset="-128"/>
              <a:ea typeface="UD デジタル 教科書体 NP-R" panose="02020400000000000000" pitchFamily="18" charset="-128"/>
            </a:rPr>
            <a:t>未登録の選手</a:t>
          </a:r>
          <a:r>
            <a:rPr lang="ja-JP" altLang="en-US" sz="1100" b="0" i="0" strike="noStrike">
              <a:solidFill>
                <a:srgbClr val="000000"/>
              </a:solidFill>
              <a:latin typeface="UD デジタル 教科書体 NP-R" panose="02020400000000000000" pitchFamily="18" charset="-128"/>
              <a:ea typeface="UD デジタル 教科書体 NP-R" panose="02020400000000000000" pitchFamily="18" charset="-128"/>
            </a:rPr>
            <a:t>がいる場合は，</a:t>
          </a:r>
          <a:r>
            <a:rPr lang="ja-JP" altLang="en-US" sz="1100" b="0" i="0" strike="noStrike">
              <a:solidFill>
                <a:srgbClr val="FF0000"/>
              </a:solidFill>
              <a:latin typeface="UD デジタル 教科書体 NP-R" panose="02020400000000000000" pitchFamily="18" charset="-128"/>
              <a:ea typeface="UD デジタル 教科書体 NP-R" panose="02020400000000000000" pitchFamily="18" charset="-128"/>
            </a:rPr>
            <a:t>「フリガナ」「氏名」「学年」の３ヶ所を手入</a:t>
          </a:r>
          <a:endParaRPr lang="en-US" altLang="ja-JP" sz="1100" b="0" i="0" strike="noStrike">
            <a:solidFill>
              <a:srgbClr val="FF0000"/>
            </a:solidFill>
            <a:latin typeface="UD デジタル 教科書体 NP-R" panose="02020400000000000000" pitchFamily="18" charset="-128"/>
            <a:ea typeface="UD デジタル 教科書体 NP-R" panose="02020400000000000000" pitchFamily="18" charset="-128"/>
          </a:endParaRPr>
        </a:p>
        <a:p>
          <a:pPr algn="l" rtl="0">
            <a:defRPr sz="1000"/>
          </a:pPr>
          <a:r>
            <a:rPr lang="ja-JP" altLang="en-US" sz="1100" b="0" i="0" strike="noStrike">
              <a:solidFill>
                <a:srgbClr val="FF0000"/>
              </a:solidFill>
              <a:latin typeface="UD デジタル 教科書体 NP-R" panose="02020400000000000000" pitchFamily="18" charset="-128"/>
              <a:ea typeface="UD デジタル 教科書体 NP-R" panose="02020400000000000000" pitchFamily="18" charset="-128"/>
            </a:rPr>
            <a:t>　力</a:t>
          </a:r>
          <a:r>
            <a:rPr lang="ja-JP" altLang="en-US" sz="1100" b="0" i="0" strike="noStrike">
              <a:solidFill>
                <a:srgbClr val="000000"/>
              </a:solidFill>
              <a:latin typeface="UD デジタル 教科書体 NP-R" panose="02020400000000000000" pitchFamily="18" charset="-128"/>
              <a:ea typeface="UD デジタル 教科書体 NP-R" panose="02020400000000000000" pitchFamily="18" charset="-128"/>
            </a:rPr>
            <a:t>して下さい。なお，フリガナと氏名は</a:t>
          </a:r>
          <a:r>
            <a:rPr lang="ja-JP" altLang="en-US" sz="1100" b="0" i="0" strike="noStrike">
              <a:solidFill>
                <a:srgbClr val="FF0000"/>
              </a:solidFill>
              <a:latin typeface="UD デジタル 教科書体 NP-R" panose="02020400000000000000" pitchFamily="18" charset="-128"/>
              <a:ea typeface="UD デジタル 教科書体 NP-R" panose="02020400000000000000" pitchFamily="18" charset="-128"/>
            </a:rPr>
            <a:t>苗字と名前の間にはスペースを入力</a:t>
          </a:r>
          <a:endParaRPr lang="en-US" altLang="ja-JP" sz="1100" b="0" i="0" strike="noStrike">
            <a:solidFill>
              <a:srgbClr val="FF0000"/>
            </a:solidFill>
            <a:latin typeface="UD デジタル 教科書体 NP-R" panose="02020400000000000000" pitchFamily="18" charset="-128"/>
            <a:ea typeface="UD デジタル 教科書体 NP-R" panose="02020400000000000000" pitchFamily="18" charset="-128"/>
          </a:endParaRPr>
        </a:p>
        <a:p>
          <a:pPr algn="l" rtl="0">
            <a:defRPr sz="1000"/>
          </a:pPr>
          <a:r>
            <a:rPr lang="ja-JP" altLang="en-US" sz="1100" b="0" i="0" strike="noStrike">
              <a:solidFill>
                <a:srgbClr val="FF0000"/>
              </a:solidFill>
              <a:latin typeface="UD デジタル 教科書体 NP-R" panose="02020400000000000000" pitchFamily="18" charset="-128"/>
              <a:ea typeface="UD デジタル 教科書体 NP-R" panose="02020400000000000000" pitchFamily="18" charset="-128"/>
            </a:rPr>
            <a:t>　</a:t>
          </a:r>
          <a:r>
            <a:rPr lang="ja-JP" altLang="en-US" sz="1100" b="0" i="0" strike="noStrike">
              <a:solidFill>
                <a:srgbClr val="000000"/>
              </a:solidFill>
              <a:latin typeface="UD デジタル 教科書体 NP-R" panose="02020400000000000000" pitchFamily="18" charset="-128"/>
              <a:ea typeface="UD デジタル 教科書体 NP-R" panose="02020400000000000000" pitchFamily="18" charset="-128"/>
            </a:rPr>
            <a:t>して下さい。</a:t>
          </a:r>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31</xdr:col>
      <xdr:colOff>0</xdr:colOff>
      <xdr:row>2</xdr:row>
      <xdr:rowOff>0</xdr:rowOff>
    </xdr:from>
    <xdr:ext cx="3870960" cy="571646"/>
    <xdr:sp macro="" textlink="">
      <xdr:nvSpPr>
        <xdr:cNvPr id="3" name="四角形: 角を丸くする 2">
          <a:extLst>
            <a:ext uri="{FF2B5EF4-FFF2-40B4-BE49-F238E27FC236}">
              <a16:creationId xmlns:a16="http://schemas.microsoft.com/office/drawing/2014/main" id="{0216F5BD-AC41-4339-B4FA-44D54742FEAF}"/>
            </a:ext>
          </a:extLst>
        </xdr:cNvPr>
        <xdr:cNvSpPr/>
      </xdr:nvSpPr>
      <xdr:spPr>
        <a:xfrm>
          <a:off x="6804660" y="396240"/>
          <a:ext cx="3870960" cy="571646"/>
        </a:xfrm>
        <a:prstGeom prst="roundRect">
          <a:avLst/>
        </a:prstGeom>
        <a:solidFill>
          <a:srgbClr val="FF99FF"/>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r>
            <a:rPr kumimoji="1" lang="en-US" altLang="ja-JP" sz="1100" b="1" u="none" baseline="0">
              <a:solidFill>
                <a:srgbClr val="FF0000"/>
              </a:solidFill>
              <a:latin typeface="UD デジタル 教科書体 NP-R" panose="02020400000000000000" pitchFamily="18" charset="-128"/>
              <a:ea typeface="UD デジタル 教科書体 NP-R" panose="02020400000000000000" pitchFamily="18" charset="-128"/>
            </a:rPr>
            <a:t>【</a:t>
          </a:r>
          <a:r>
            <a:rPr kumimoji="1" lang="ja-JP" altLang="en-US" sz="1100" b="1" u="none" baseline="0">
              <a:solidFill>
                <a:srgbClr val="FF0000"/>
              </a:solidFill>
              <a:latin typeface="UD デジタル 教科書体 NP-R" panose="02020400000000000000" pitchFamily="18" charset="-128"/>
              <a:ea typeface="UD デジタル 教科書体 NP-R" panose="02020400000000000000" pitchFamily="18" charset="-128"/>
            </a:rPr>
            <a:t>注意</a:t>
          </a:r>
          <a:r>
            <a:rPr kumimoji="1" lang="en-US" altLang="ja-JP" sz="1100" b="1" u="none" baseline="0">
              <a:solidFill>
                <a:srgbClr val="FF0000"/>
              </a:solidFill>
              <a:latin typeface="UD デジタル 教科書体 NP-R" panose="02020400000000000000" pitchFamily="18" charset="-128"/>
              <a:ea typeface="UD デジタル 教科書体 NP-R" panose="02020400000000000000" pitchFamily="18" charset="-128"/>
            </a:rPr>
            <a:t>】</a:t>
          </a:r>
          <a:r>
            <a:rPr kumimoji="1" lang="ja-JP" altLang="en-US" sz="1100" b="1" u="sng" baseline="0">
              <a:solidFill>
                <a:srgbClr val="FF0000"/>
              </a:solidFill>
              <a:latin typeface="UD デジタル 教科書体 NP-R" panose="02020400000000000000" pitchFamily="18" charset="-128"/>
              <a:ea typeface="UD デジタル 教科書体 NP-R" panose="02020400000000000000" pitchFamily="18" charset="-128"/>
            </a:rPr>
            <a:t>未登録の選手</a:t>
          </a:r>
          <a:r>
            <a:rPr kumimoji="1" lang="ja-JP" altLang="en-US" sz="1100" b="1" u="none" baseline="0">
              <a:solidFill>
                <a:srgbClr val="FF0000"/>
              </a:solidFill>
              <a:latin typeface="UD デジタル 教科書体 NP-R" panose="02020400000000000000" pitchFamily="18" charset="-128"/>
              <a:ea typeface="UD デジタル 教科書体 NP-R" panose="02020400000000000000" pitchFamily="18" charset="-128"/>
            </a:rPr>
            <a:t>の「氏名」「学年」は，入力されている数式を消去して</a:t>
          </a:r>
          <a:r>
            <a:rPr kumimoji="1" lang="ja-JP" altLang="en-US" sz="1100" b="1" u="wavyHeavy" baseline="0">
              <a:solidFill>
                <a:srgbClr val="FF0000"/>
              </a:solidFill>
              <a:latin typeface="UD デジタル 教科書体 NP-R" panose="02020400000000000000" pitchFamily="18" charset="-128"/>
              <a:ea typeface="UD デジタル 教科書体 NP-R" panose="02020400000000000000" pitchFamily="18" charset="-128"/>
            </a:rPr>
            <a:t>直接手入力</a:t>
          </a:r>
          <a:r>
            <a:rPr kumimoji="1" lang="ja-JP" altLang="en-US" sz="1100" b="1" u="none" baseline="0">
              <a:solidFill>
                <a:srgbClr val="FF0000"/>
              </a:solidFill>
              <a:latin typeface="UD デジタル 教科書体 NP-R" panose="02020400000000000000" pitchFamily="18" charset="-128"/>
              <a:ea typeface="UD デジタル 教科書体 NP-R" panose="02020400000000000000" pitchFamily="18" charset="-128"/>
            </a:rPr>
            <a:t>をお願いします。</a:t>
          </a:r>
          <a:endParaRPr kumimoji="1" lang="ja-JP" altLang="en-US" sz="1100" u="none">
            <a:latin typeface="UD デジタル 教科書体 NP-R" panose="02020400000000000000" pitchFamily="18" charset="-128"/>
            <a:ea typeface="UD デジタル 教科書体 NP-R" panose="02020400000000000000" pitchFamily="18" charset="-128"/>
          </a:endParaRPr>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31</xdr:col>
      <xdr:colOff>0</xdr:colOff>
      <xdr:row>2</xdr:row>
      <xdr:rowOff>0</xdr:rowOff>
    </xdr:from>
    <xdr:ext cx="3870960" cy="571646"/>
    <xdr:sp macro="" textlink="">
      <xdr:nvSpPr>
        <xdr:cNvPr id="2" name="四角形: 角を丸くする 1">
          <a:extLst>
            <a:ext uri="{FF2B5EF4-FFF2-40B4-BE49-F238E27FC236}">
              <a16:creationId xmlns:a16="http://schemas.microsoft.com/office/drawing/2014/main" id="{0E054153-7860-46DF-9954-FE138AAB33A3}"/>
            </a:ext>
          </a:extLst>
        </xdr:cNvPr>
        <xdr:cNvSpPr/>
      </xdr:nvSpPr>
      <xdr:spPr>
        <a:xfrm>
          <a:off x="6804660" y="396240"/>
          <a:ext cx="3870960" cy="571646"/>
        </a:xfrm>
        <a:prstGeom prst="roundRect">
          <a:avLst/>
        </a:prstGeom>
        <a:solidFill>
          <a:srgbClr val="FF99FF"/>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r>
            <a:rPr kumimoji="1" lang="en-US" altLang="ja-JP" sz="1100" b="1" u="none" baseline="0">
              <a:solidFill>
                <a:srgbClr val="FF0000"/>
              </a:solidFill>
              <a:latin typeface="UD デジタル 教科書体 NP-R" panose="02020400000000000000" pitchFamily="18" charset="-128"/>
              <a:ea typeface="UD デジタル 教科書体 NP-R" panose="02020400000000000000" pitchFamily="18" charset="-128"/>
            </a:rPr>
            <a:t>【</a:t>
          </a:r>
          <a:r>
            <a:rPr kumimoji="1" lang="ja-JP" altLang="en-US" sz="1100" b="1" u="none" baseline="0">
              <a:solidFill>
                <a:srgbClr val="FF0000"/>
              </a:solidFill>
              <a:latin typeface="UD デジタル 教科書体 NP-R" panose="02020400000000000000" pitchFamily="18" charset="-128"/>
              <a:ea typeface="UD デジタル 教科書体 NP-R" panose="02020400000000000000" pitchFamily="18" charset="-128"/>
            </a:rPr>
            <a:t>注意</a:t>
          </a:r>
          <a:r>
            <a:rPr kumimoji="1" lang="en-US" altLang="ja-JP" sz="1100" b="1" u="none" baseline="0">
              <a:solidFill>
                <a:srgbClr val="FF0000"/>
              </a:solidFill>
              <a:latin typeface="UD デジタル 教科書体 NP-R" panose="02020400000000000000" pitchFamily="18" charset="-128"/>
              <a:ea typeface="UD デジタル 教科書体 NP-R" panose="02020400000000000000" pitchFamily="18" charset="-128"/>
            </a:rPr>
            <a:t>】</a:t>
          </a:r>
          <a:r>
            <a:rPr kumimoji="1" lang="ja-JP" altLang="en-US" sz="1100" b="1" u="sng" baseline="0">
              <a:solidFill>
                <a:srgbClr val="FF0000"/>
              </a:solidFill>
              <a:latin typeface="UD デジタル 教科書体 NP-R" panose="02020400000000000000" pitchFamily="18" charset="-128"/>
              <a:ea typeface="UD デジタル 教科書体 NP-R" panose="02020400000000000000" pitchFamily="18" charset="-128"/>
            </a:rPr>
            <a:t>未登録の選手</a:t>
          </a:r>
          <a:r>
            <a:rPr kumimoji="1" lang="ja-JP" altLang="en-US" sz="1100" b="1" u="none" baseline="0">
              <a:solidFill>
                <a:srgbClr val="FF0000"/>
              </a:solidFill>
              <a:latin typeface="UD デジタル 教科書体 NP-R" panose="02020400000000000000" pitchFamily="18" charset="-128"/>
              <a:ea typeface="UD デジタル 教科書体 NP-R" panose="02020400000000000000" pitchFamily="18" charset="-128"/>
            </a:rPr>
            <a:t>の「氏名」「学年」は，入力されている数式を消去して</a:t>
          </a:r>
          <a:r>
            <a:rPr kumimoji="1" lang="ja-JP" altLang="en-US" sz="1100" b="1" u="wavyHeavy" baseline="0">
              <a:solidFill>
                <a:srgbClr val="FF0000"/>
              </a:solidFill>
              <a:latin typeface="UD デジタル 教科書体 NP-R" panose="02020400000000000000" pitchFamily="18" charset="-128"/>
              <a:ea typeface="UD デジタル 教科書体 NP-R" panose="02020400000000000000" pitchFamily="18" charset="-128"/>
            </a:rPr>
            <a:t>直接手入力</a:t>
          </a:r>
          <a:r>
            <a:rPr kumimoji="1" lang="ja-JP" altLang="en-US" sz="1100" b="1" u="none" baseline="0">
              <a:solidFill>
                <a:srgbClr val="FF0000"/>
              </a:solidFill>
              <a:latin typeface="UD デジタル 教科書体 NP-R" panose="02020400000000000000" pitchFamily="18" charset="-128"/>
              <a:ea typeface="UD デジタル 教科書体 NP-R" panose="02020400000000000000" pitchFamily="18" charset="-128"/>
            </a:rPr>
            <a:t>をお願いします。</a:t>
          </a:r>
          <a:endParaRPr kumimoji="1" lang="ja-JP" altLang="en-US" sz="1100" u="none">
            <a:latin typeface="UD デジタル 教科書体 NP-R" panose="02020400000000000000" pitchFamily="18" charset="-128"/>
            <a:ea typeface="UD デジタル 教科書体 NP-R" panose="02020400000000000000" pitchFamily="18" charset="-128"/>
          </a:endParaRP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asahi-net.or.jp/Documents%20and%20Settings/Administrator/&#12487;&#12473;&#12463;&#12488;&#12483;&#12503;/&#21315;&#33865;&#21830;4,20/&#30331;&#37682;&#24179;&#25104;17&#24180;&#24230;/H17&#12391;&#12365;&#12383;&#12424;&#12391;&#12365;&#12383;/&#215;&#9675;&#21531;&#12408;/&#20840;&#22269;&#39640;&#20307;&#36899;&#12408;/&#35336;&#31639;&#24335;&#20837;&#12426;&#21508;&#26657;&#30331;&#37682;&#29992;&#12501;&#12449;&#12452;&#12523;v1&#65288;&#21315;&#33865;&#30476;&#6528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女男 (2)"/>
      <sheetName val="男 (2)"/>
      <sheetName val="女 (2)"/>
      <sheetName val="学校データ"/>
      <sheetName val="競技者データ"/>
      <sheetName val="登録用紙"/>
      <sheetName val="追加登録用紙"/>
      <sheetName val="改良･変更･追加"/>
    </sheetNames>
    <sheetDataSet>
      <sheetData sheetId="0"/>
      <sheetData sheetId="1"/>
      <sheetData sheetId="2"/>
      <sheetData sheetId="3"/>
      <sheetData sheetId="4">
        <row r="4">
          <cell r="G4" t="e">
            <v>#N/A</v>
          </cell>
          <cell r="H4" t="e">
            <v>#N/A</v>
          </cell>
          <cell r="I4">
            <v>1</v>
          </cell>
          <cell r="J4" t="str">
            <v>4/26</v>
          </cell>
          <cell r="K4">
            <v>0</v>
          </cell>
          <cell r="L4">
            <v>1</v>
          </cell>
          <cell r="M4">
            <v>1</v>
          </cell>
          <cell r="N4" t="str">
            <v>継続</v>
          </cell>
          <cell r="O4" t="str">
            <v>那須　和哉</v>
          </cell>
          <cell r="P4" t="str">
            <v>ナス　カズヤ</v>
          </cell>
          <cell r="Q4">
            <v>3</v>
          </cell>
          <cell r="R4" t="str">
            <v>男</v>
          </cell>
          <cell r="S4">
            <v>1985</v>
          </cell>
          <cell r="T4">
            <v>11</v>
          </cell>
          <cell r="U4">
            <v>26</v>
          </cell>
        </row>
        <row r="5">
          <cell r="G5" t="e">
            <v>#N/A</v>
          </cell>
          <cell r="H5" t="e">
            <v>#N/A</v>
          </cell>
          <cell r="I5">
            <v>2</v>
          </cell>
          <cell r="J5" t="str">
            <v>4/26</v>
          </cell>
          <cell r="K5">
            <v>0</v>
          </cell>
          <cell r="L5">
            <v>1</v>
          </cell>
          <cell r="M5">
            <v>2</v>
          </cell>
          <cell r="N5" t="str">
            <v>継続</v>
          </cell>
          <cell r="O5" t="str">
            <v>須田　圭祐</v>
          </cell>
          <cell r="P5" t="str">
            <v>スダ　ケイスケ</v>
          </cell>
          <cell r="Q5">
            <v>3</v>
          </cell>
          <cell r="R5" t="str">
            <v>男</v>
          </cell>
          <cell r="S5">
            <v>1985</v>
          </cell>
          <cell r="T5">
            <v>5</v>
          </cell>
          <cell r="U5">
            <v>2</v>
          </cell>
        </row>
        <row r="6">
          <cell r="G6" t="e">
            <v>#N/A</v>
          </cell>
          <cell r="H6" t="e">
            <v>#N/A</v>
          </cell>
          <cell r="I6">
            <v>3</v>
          </cell>
          <cell r="J6" t="str">
            <v>4/26</v>
          </cell>
          <cell r="K6">
            <v>0</v>
          </cell>
          <cell r="L6">
            <v>1</v>
          </cell>
          <cell r="M6">
            <v>3</v>
          </cell>
          <cell r="N6" t="str">
            <v>継続</v>
          </cell>
          <cell r="O6" t="str">
            <v>柴田　真迪</v>
          </cell>
          <cell r="P6" t="str">
            <v>シバタ　マサミチ</v>
          </cell>
          <cell r="Q6">
            <v>3</v>
          </cell>
          <cell r="R6" t="str">
            <v>男</v>
          </cell>
          <cell r="S6">
            <v>1986</v>
          </cell>
          <cell r="T6">
            <v>1</v>
          </cell>
          <cell r="U6">
            <v>14</v>
          </cell>
        </row>
        <row r="7">
          <cell r="G7" t="e">
            <v>#N/A</v>
          </cell>
          <cell r="H7" t="e">
            <v>#N/A</v>
          </cell>
          <cell r="I7">
            <v>4</v>
          </cell>
          <cell r="J7" t="str">
            <v>4/26</v>
          </cell>
          <cell r="K7">
            <v>0</v>
          </cell>
          <cell r="L7">
            <v>1</v>
          </cell>
          <cell r="M7">
            <v>4</v>
          </cell>
          <cell r="N7" t="str">
            <v>継続</v>
          </cell>
          <cell r="O7" t="str">
            <v>関　達也</v>
          </cell>
          <cell r="P7" t="str">
            <v>セキ　タツヤ</v>
          </cell>
          <cell r="Q7">
            <v>3</v>
          </cell>
          <cell r="R7" t="str">
            <v>男</v>
          </cell>
          <cell r="S7">
            <v>1985</v>
          </cell>
          <cell r="T7">
            <v>12</v>
          </cell>
          <cell r="U7">
            <v>16</v>
          </cell>
        </row>
        <row r="8">
          <cell r="G8" t="e">
            <v>#N/A</v>
          </cell>
          <cell r="H8" t="e">
            <v>#N/A</v>
          </cell>
          <cell r="I8">
            <v>5</v>
          </cell>
          <cell r="J8" t="str">
            <v>4/26</v>
          </cell>
          <cell r="K8">
            <v>0</v>
          </cell>
          <cell r="L8">
            <v>1</v>
          </cell>
          <cell r="M8">
            <v>5</v>
          </cell>
          <cell r="N8" t="str">
            <v>継続</v>
          </cell>
          <cell r="O8" t="str">
            <v>小川　秀樹</v>
          </cell>
          <cell r="P8" t="str">
            <v>オガワ　ヒデキ</v>
          </cell>
          <cell r="Q8">
            <v>3</v>
          </cell>
          <cell r="R8" t="str">
            <v>男</v>
          </cell>
          <cell r="S8">
            <v>1985</v>
          </cell>
          <cell r="T8">
            <v>7</v>
          </cell>
          <cell r="U8">
            <v>15</v>
          </cell>
        </row>
        <row r="9">
          <cell r="G9" t="e">
            <v>#N/A</v>
          </cell>
          <cell r="H9" t="e">
            <v>#N/A</v>
          </cell>
          <cell r="I9">
            <v>6</v>
          </cell>
          <cell r="J9" t="str">
            <v>4/26</v>
          </cell>
          <cell r="K9">
            <v>0</v>
          </cell>
          <cell r="L9">
            <v>1</v>
          </cell>
          <cell r="M9">
            <v>6</v>
          </cell>
          <cell r="N9" t="str">
            <v>継続</v>
          </cell>
          <cell r="O9" t="str">
            <v>定成　吉弘</v>
          </cell>
          <cell r="P9" t="str">
            <v>サダナリ　ヨシヒロ</v>
          </cell>
          <cell r="Q9">
            <v>3</v>
          </cell>
          <cell r="R9" t="str">
            <v>男</v>
          </cell>
          <cell r="S9">
            <v>1985</v>
          </cell>
          <cell r="T9">
            <v>8</v>
          </cell>
          <cell r="U9">
            <v>21</v>
          </cell>
        </row>
        <row r="10">
          <cell r="G10" t="e">
            <v>#N/A</v>
          </cell>
          <cell r="H10" t="e">
            <v>#N/A</v>
          </cell>
          <cell r="I10">
            <v>7</v>
          </cell>
          <cell r="J10" t="str">
            <v>4/26</v>
          </cell>
          <cell r="K10">
            <v>0</v>
          </cell>
          <cell r="L10">
            <v>1</v>
          </cell>
          <cell r="M10">
            <v>7</v>
          </cell>
          <cell r="N10" t="str">
            <v>継続</v>
          </cell>
          <cell r="O10" t="str">
            <v>村山　徹</v>
          </cell>
          <cell r="P10" t="str">
            <v>ムラヤマ　トオル</v>
          </cell>
          <cell r="Q10">
            <v>3</v>
          </cell>
          <cell r="R10" t="str">
            <v>男</v>
          </cell>
          <cell r="S10">
            <v>1985</v>
          </cell>
          <cell r="T10">
            <v>8</v>
          </cell>
          <cell r="U10">
            <v>29</v>
          </cell>
        </row>
        <row r="11">
          <cell r="G11" t="e">
            <v>#N/A</v>
          </cell>
          <cell r="H11" t="e">
            <v>#N/A</v>
          </cell>
          <cell r="I11">
            <v>8</v>
          </cell>
          <cell r="J11" t="str">
            <v>4/26</v>
          </cell>
          <cell r="K11">
            <v>0</v>
          </cell>
          <cell r="L11">
            <v>1</v>
          </cell>
          <cell r="M11">
            <v>8</v>
          </cell>
          <cell r="N11" t="str">
            <v>継続</v>
          </cell>
          <cell r="O11" t="str">
            <v>佐久間　郁弥</v>
          </cell>
          <cell r="P11" t="str">
            <v>サクマ　フミヤ</v>
          </cell>
          <cell r="Q11">
            <v>2</v>
          </cell>
          <cell r="R11" t="str">
            <v>男</v>
          </cell>
          <cell r="S11">
            <v>1986</v>
          </cell>
          <cell r="T11">
            <v>7</v>
          </cell>
          <cell r="U11">
            <v>8</v>
          </cell>
        </row>
        <row r="12">
          <cell r="G12" t="e">
            <v>#N/A</v>
          </cell>
          <cell r="H12" t="e">
            <v>#N/A</v>
          </cell>
          <cell r="I12">
            <v>9</v>
          </cell>
          <cell r="J12" t="str">
            <v>4/26</v>
          </cell>
          <cell r="K12">
            <v>0</v>
          </cell>
          <cell r="L12">
            <v>1</v>
          </cell>
          <cell r="M12">
            <v>9</v>
          </cell>
          <cell r="N12" t="str">
            <v>継続</v>
          </cell>
          <cell r="O12" t="str">
            <v>鶴岡　優</v>
          </cell>
          <cell r="P12" t="str">
            <v>ツルオカ　ユウ</v>
          </cell>
          <cell r="Q12">
            <v>2</v>
          </cell>
          <cell r="R12" t="str">
            <v>男</v>
          </cell>
          <cell r="S12">
            <v>1986</v>
          </cell>
          <cell r="T12">
            <v>8</v>
          </cell>
          <cell r="U12">
            <v>20</v>
          </cell>
        </row>
        <row r="13">
          <cell r="G13" t="e">
            <v>#N/A</v>
          </cell>
          <cell r="H13" t="e">
            <v>#N/A</v>
          </cell>
          <cell r="I13">
            <v>10</v>
          </cell>
          <cell r="J13" t="str">
            <v>4/26</v>
          </cell>
          <cell r="K13">
            <v>0</v>
          </cell>
          <cell r="L13">
            <v>1</v>
          </cell>
          <cell r="M13">
            <v>10</v>
          </cell>
          <cell r="N13" t="str">
            <v>新規</v>
          </cell>
          <cell r="O13" t="str">
            <v>宮内　浩行</v>
          </cell>
          <cell r="P13" t="str">
            <v>ミヤウチ　ヒロユキ</v>
          </cell>
          <cell r="Q13">
            <v>2</v>
          </cell>
          <cell r="R13" t="str">
            <v>男</v>
          </cell>
          <cell r="S13">
            <v>1986</v>
          </cell>
          <cell r="T13">
            <v>6</v>
          </cell>
          <cell r="U13">
            <v>24</v>
          </cell>
        </row>
        <row r="14">
          <cell r="G14" t="e">
            <v>#N/A</v>
          </cell>
          <cell r="H14" t="e">
            <v>#N/A</v>
          </cell>
          <cell r="I14">
            <v>11</v>
          </cell>
          <cell r="J14" t="str">
            <v>4/26</v>
          </cell>
          <cell r="K14">
            <v>0</v>
          </cell>
          <cell r="L14">
            <v>1</v>
          </cell>
          <cell r="M14">
            <v>11</v>
          </cell>
          <cell r="N14" t="str">
            <v>新規</v>
          </cell>
          <cell r="O14" t="str">
            <v>今関　貴大</v>
          </cell>
          <cell r="P14" t="str">
            <v>イマゼキ　タカヒロ</v>
          </cell>
          <cell r="Q14">
            <v>1</v>
          </cell>
          <cell r="R14" t="str">
            <v>男</v>
          </cell>
          <cell r="S14">
            <v>1988</v>
          </cell>
          <cell r="T14">
            <v>1</v>
          </cell>
          <cell r="U14">
            <v>6</v>
          </cell>
        </row>
        <row r="15">
          <cell r="G15" t="e">
            <v>#N/A</v>
          </cell>
          <cell r="H15" t="e">
            <v>#N/A</v>
          </cell>
          <cell r="I15">
            <v>12</v>
          </cell>
          <cell r="J15" t="str">
            <v>4/26</v>
          </cell>
          <cell r="K15">
            <v>0</v>
          </cell>
          <cell r="L15">
            <v>1</v>
          </cell>
          <cell r="M15">
            <v>12</v>
          </cell>
          <cell r="N15" t="str">
            <v>新規</v>
          </cell>
          <cell r="O15" t="str">
            <v>須田　浩次</v>
          </cell>
          <cell r="P15" t="str">
            <v>スダ　コウジ</v>
          </cell>
          <cell r="Q15">
            <v>1</v>
          </cell>
          <cell r="R15" t="str">
            <v>男</v>
          </cell>
          <cell r="S15">
            <v>1987</v>
          </cell>
          <cell r="T15">
            <v>6</v>
          </cell>
          <cell r="U15">
            <v>7</v>
          </cell>
        </row>
        <row r="16">
          <cell r="G16" t="e">
            <v>#N/A</v>
          </cell>
          <cell r="H16" t="e">
            <v>#N/A</v>
          </cell>
          <cell r="I16">
            <v>13</v>
          </cell>
          <cell r="J16" t="str">
            <v>4/26</v>
          </cell>
          <cell r="K16">
            <v>0</v>
          </cell>
          <cell r="L16">
            <v>1</v>
          </cell>
          <cell r="M16">
            <v>13</v>
          </cell>
          <cell r="N16" t="str">
            <v>新規</v>
          </cell>
          <cell r="O16" t="str">
            <v>古賀　龍平</v>
          </cell>
          <cell r="P16" t="str">
            <v>コガ　リュウヘイ</v>
          </cell>
          <cell r="Q16">
            <v>1</v>
          </cell>
          <cell r="R16" t="str">
            <v>男</v>
          </cell>
          <cell r="S16">
            <v>1987</v>
          </cell>
          <cell r="T16">
            <v>11</v>
          </cell>
          <cell r="U16">
            <v>21</v>
          </cell>
        </row>
        <row r="17">
          <cell r="G17" t="e">
            <v>#N/A</v>
          </cell>
          <cell r="H17" t="e">
            <v>#N/A</v>
          </cell>
          <cell r="I17">
            <v>14</v>
          </cell>
          <cell r="J17" t="str">
            <v>4/26</v>
          </cell>
          <cell r="K17">
            <v>0</v>
          </cell>
          <cell r="L17">
            <v>1</v>
          </cell>
          <cell r="M17">
            <v>14</v>
          </cell>
          <cell r="N17" t="str">
            <v>新規</v>
          </cell>
          <cell r="O17" t="str">
            <v>小深山　智士</v>
          </cell>
          <cell r="P17" t="str">
            <v>コミヤマ　サトシ</v>
          </cell>
          <cell r="Q17">
            <v>1</v>
          </cell>
          <cell r="R17" t="str">
            <v>男</v>
          </cell>
          <cell r="S17">
            <v>1987</v>
          </cell>
          <cell r="T17">
            <v>8</v>
          </cell>
          <cell r="U17">
            <v>25</v>
          </cell>
        </row>
        <row r="18">
          <cell r="G18" t="e">
            <v>#N/A</v>
          </cell>
          <cell r="H18" t="e">
            <v>#N/A</v>
          </cell>
          <cell r="I18">
            <v>15</v>
          </cell>
          <cell r="J18" t="str">
            <v>4/26</v>
          </cell>
          <cell r="K18">
            <v>0</v>
          </cell>
          <cell r="L18">
            <v>4</v>
          </cell>
          <cell r="M18">
            <v>15</v>
          </cell>
          <cell r="N18" t="str">
            <v>新規</v>
          </cell>
          <cell r="O18" t="str">
            <v>伊藤　千尋</v>
          </cell>
          <cell r="P18" t="str">
            <v>イトウ　チヒロ</v>
          </cell>
          <cell r="Q18">
            <v>1</v>
          </cell>
          <cell r="R18" t="str">
            <v>男</v>
          </cell>
          <cell r="S18">
            <v>1987</v>
          </cell>
          <cell r="T18">
            <v>5</v>
          </cell>
          <cell r="U18">
            <v>13</v>
          </cell>
        </row>
        <row r="19">
          <cell r="G19" t="e">
            <v>#N/A</v>
          </cell>
          <cell r="H19" t="e">
            <v>#N/A</v>
          </cell>
          <cell r="I19">
            <v>16</v>
          </cell>
          <cell r="J19" t="str">
            <v>4/26</v>
          </cell>
          <cell r="K19">
            <v>0</v>
          </cell>
          <cell r="L19">
            <v>4</v>
          </cell>
          <cell r="M19">
            <v>16</v>
          </cell>
          <cell r="N19" t="str">
            <v>新規</v>
          </cell>
          <cell r="O19" t="str">
            <v>松本　順</v>
          </cell>
          <cell r="P19" t="str">
            <v>マツモト　ジュン</v>
          </cell>
          <cell r="Q19">
            <v>1</v>
          </cell>
          <cell r="R19" t="str">
            <v>男</v>
          </cell>
          <cell r="S19">
            <v>1987</v>
          </cell>
          <cell r="T19">
            <v>6</v>
          </cell>
          <cell r="U19">
            <v>27</v>
          </cell>
        </row>
        <row r="20">
          <cell r="G20" t="e">
            <v>#N/A</v>
          </cell>
          <cell r="H20" t="e">
            <v>#N/A</v>
          </cell>
          <cell r="I20">
            <v>17</v>
          </cell>
          <cell r="J20" t="str">
            <v>4/26</v>
          </cell>
          <cell r="K20">
            <v>0</v>
          </cell>
          <cell r="L20">
            <v>5</v>
          </cell>
          <cell r="M20">
            <v>17</v>
          </cell>
          <cell r="N20" t="str">
            <v>継続</v>
          </cell>
          <cell r="O20" t="str">
            <v>加藤　進太郎</v>
          </cell>
          <cell r="P20" t="str">
            <v>カトウ　シンタロウ</v>
          </cell>
          <cell r="Q20">
            <v>3</v>
          </cell>
          <cell r="R20" t="str">
            <v>男</v>
          </cell>
          <cell r="S20">
            <v>1985</v>
          </cell>
          <cell r="T20">
            <v>6</v>
          </cell>
          <cell r="U20">
            <v>5</v>
          </cell>
        </row>
        <row r="21">
          <cell r="G21" t="e">
            <v>#N/A</v>
          </cell>
          <cell r="H21" t="e">
            <v>#N/A</v>
          </cell>
          <cell r="I21">
            <v>18</v>
          </cell>
          <cell r="J21" t="str">
            <v>4/26</v>
          </cell>
          <cell r="K21">
            <v>0</v>
          </cell>
          <cell r="L21">
            <v>5</v>
          </cell>
          <cell r="M21">
            <v>18</v>
          </cell>
          <cell r="N21" t="str">
            <v>継続</v>
          </cell>
          <cell r="O21" t="str">
            <v>山形　一斗</v>
          </cell>
          <cell r="P21" t="str">
            <v>ヤマガタ　カズト</v>
          </cell>
          <cell r="Q21">
            <v>2</v>
          </cell>
          <cell r="R21" t="str">
            <v>男</v>
          </cell>
          <cell r="S21">
            <v>1986</v>
          </cell>
          <cell r="T21">
            <v>11</v>
          </cell>
          <cell r="U21">
            <v>21</v>
          </cell>
        </row>
        <row r="22">
          <cell r="G22" t="e">
            <v>#N/A</v>
          </cell>
          <cell r="H22" t="e">
            <v>#N/A</v>
          </cell>
          <cell r="I22">
            <v>19</v>
          </cell>
          <cell r="J22" t="str">
            <v>4/26</v>
          </cell>
          <cell r="K22">
            <v>0</v>
          </cell>
          <cell r="L22">
            <v>5</v>
          </cell>
          <cell r="M22">
            <v>19</v>
          </cell>
          <cell r="N22" t="str">
            <v>新規</v>
          </cell>
          <cell r="O22" t="str">
            <v>大森　勇季</v>
          </cell>
          <cell r="P22" t="str">
            <v>オオモリ　ユウキ</v>
          </cell>
          <cell r="Q22">
            <v>1</v>
          </cell>
          <cell r="R22" t="str">
            <v>男</v>
          </cell>
          <cell r="S22">
            <v>1987</v>
          </cell>
          <cell r="T22">
            <v>6</v>
          </cell>
          <cell r="U22">
            <v>22</v>
          </cell>
        </row>
        <row r="23">
          <cell r="G23" t="e">
            <v>#N/A</v>
          </cell>
          <cell r="H23" t="e">
            <v>#N/A</v>
          </cell>
          <cell r="I23">
            <v>20</v>
          </cell>
          <cell r="J23" t="str">
            <v>4/26</v>
          </cell>
          <cell r="K23">
            <v>0</v>
          </cell>
          <cell r="L23">
            <v>7</v>
          </cell>
          <cell r="M23">
            <v>20</v>
          </cell>
          <cell r="N23" t="str">
            <v>継続</v>
          </cell>
          <cell r="O23" t="str">
            <v>松本　大</v>
          </cell>
          <cell r="P23" t="str">
            <v>マツモト　ユタカ</v>
          </cell>
          <cell r="Q23">
            <v>3</v>
          </cell>
          <cell r="R23" t="str">
            <v>男</v>
          </cell>
          <cell r="S23">
            <v>1985</v>
          </cell>
          <cell r="T23">
            <v>4</v>
          </cell>
          <cell r="U23">
            <v>13</v>
          </cell>
        </row>
        <row r="24">
          <cell r="G24" t="e">
            <v>#N/A</v>
          </cell>
          <cell r="H24" t="e">
            <v>#N/A</v>
          </cell>
          <cell r="I24">
            <v>21</v>
          </cell>
          <cell r="J24" t="str">
            <v>4/26</v>
          </cell>
          <cell r="K24">
            <v>0</v>
          </cell>
          <cell r="L24">
            <v>7</v>
          </cell>
          <cell r="M24">
            <v>21</v>
          </cell>
          <cell r="N24" t="str">
            <v>継続</v>
          </cell>
          <cell r="O24" t="str">
            <v>溝部　将太郎</v>
          </cell>
          <cell r="P24" t="str">
            <v>ミゾベ　ショウタロウ</v>
          </cell>
          <cell r="Q24">
            <v>3</v>
          </cell>
          <cell r="R24" t="str">
            <v>男</v>
          </cell>
          <cell r="S24">
            <v>1985</v>
          </cell>
          <cell r="T24">
            <v>10</v>
          </cell>
          <cell r="U24">
            <v>31</v>
          </cell>
        </row>
        <row r="25">
          <cell r="G25" t="e">
            <v>#N/A</v>
          </cell>
          <cell r="H25" t="e">
            <v>#N/A</v>
          </cell>
          <cell r="I25">
            <v>22</v>
          </cell>
          <cell r="J25" t="str">
            <v>4/26</v>
          </cell>
          <cell r="K25">
            <v>0</v>
          </cell>
          <cell r="L25">
            <v>7</v>
          </cell>
          <cell r="M25">
            <v>22</v>
          </cell>
          <cell r="N25" t="str">
            <v>継続</v>
          </cell>
          <cell r="O25" t="str">
            <v>島貫　勇輝</v>
          </cell>
          <cell r="P25" t="str">
            <v>シマヌキ　ユウキ</v>
          </cell>
          <cell r="Q25">
            <v>2</v>
          </cell>
          <cell r="R25" t="str">
            <v>男</v>
          </cell>
          <cell r="S25">
            <v>1986</v>
          </cell>
          <cell r="T25">
            <v>8</v>
          </cell>
          <cell r="U25">
            <v>15</v>
          </cell>
        </row>
        <row r="26">
          <cell r="G26" t="e">
            <v>#N/A</v>
          </cell>
          <cell r="H26" t="e">
            <v>#N/A</v>
          </cell>
          <cell r="I26">
            <v>23</v>
          </cell>
          <cell r="J26" t="str">
            <v>4/26</v>
          </cell>
          <cell r="K26">
            <v>0</v>
          </cell>
          <cell r="L26">
            <v>7</v>
          </cell>
          <cell r="M26">
            <v>23</v>
          </cell>
          <cell r="N26" t="str">
            <v>新規</v>
          </cell>
          <cell r="O26" t="str">
            <v>長田　敏希</v>
          </cell>
          <cell r="P26" t="str">
            <v>オサダ　トシキ</v>
          </cell>
          <cell r="Q26">
            <v>1</v>
          </cell>
          <cell r="R26" t="str">
            <v>男</v>
          </cell>
          <cell r="S26">
            <v>1987</v>
          </cell>
          <cell r="T26">
            <v>4</v>
          </cell>
          <cell r="U26">
            <v>13</v>
          </cell>
        </row>
        <row r="27">
          <cell r="G27" t="e">
            <v>#N/A</v>
          </cell>
          <cell r="H27" t="e">
            <v>#N/A</v>
          </cell>
          <cell r="I27">
            <v>24</v>
          </cell>
          <cell r="J27" t="str">
            <v>4/26</v>
          </cell>
          <cell r="K27">
            <v>0</v>
          </cell>
          <cell r="L27">
            <v>7</v>
          </cell>
          <cell r="M27">
            <v>24</v>
          </cell>
          <cell r="N27" t="str">
            <v>新規</v>
          </cell>
          <cell r="O27" t="str">
            <v>鈴木　翔太</v>
          </cell>
          <cell r="P27" t="str">
            <v>スズキ　ショウタ</v>
          </cell>
          <cell r="Q27">
            <v>1</v>
          </cell>
          <cell r="R27" t="str">
            <v>男</v>
          </cell>
          <cell r="S27">
            <v>1987</v>
          </cell>
          <cell r="T27">
            <v>8</v>
          </cell>
          <cell r="U27">
            <v>9</v>
          </cell>
        </row>
        <row r="28">
          <cell r="G28" t="e">
            <v>#N/A</v>
          </cell>
          <cell r="H28" t="e">
            <v>#N/A</v>
          </cell>
          <cell r="I28">
            <v>25</v>
          </cell>
          <cell r="J28" t="str">
            <v>4/26</v>
          </cell>
          <cell r="K28">
            <v>0</v>
          </cell>
          <cell r="L28">
            <v>7</v>
          </cell>
          <cell r="M28">
            <v>25</v>
          </cell>
          <cell r="N28" t="str">
            <v>新規</v>
          </cell>
          <cell r="O28" t="str">
            <v>藤井　宏太郎</v>
          </cell>
          <cell r="P28" t="str">
            <v>フジイ　コウタロウ</v>
          </cell>
          <cell r="Q28">
            <v>1</v>
          </cell>
          <cell r="R28" t="str">
            <v>男</v>
          </cell>
          <cell r="S28">
            <v>1987</v>
          </cell>
          <cell r="T28">
            <v>11</v>
          </cell>
          <cell r="U28">
            <v>10</v>
          </cell>
        </row>
        <row r="29">
          <cell r="G29" t="e">
            <v>#N/A</v>
          </cell>
          <cell r="H29" t="e">
            <v>#N/A</v>
          </cell>
          <cell r="I29">
            <v>26</v>
          </cell>
          <cell r="J29" t="str">
            <v>4/26</v>
          </cell>
          <cell r="K29">
            <v>0</v>
          </cell>
          <cell r="L29">
            <v>8</v>
          </cell>
          <cell r="M29">
            <v>26</v>
          </cell>
          <cell r="N29" t="str">
            <v>継続</v>
          </cell>
          <cell r="O29" t="str">
            <v>鈴木　晃一</v>
          </cell>
          <cell r="P29" t="str">
            <v>スズキ　アキカズ</v>
          </cell>
          <cell r="Q29">
            <v>3</v>
          </cell>
          <cell r="R29" t="str">
            <v>男</v>
          </cell>
          <cell r="S29">
            <v>1985</v>
          </cell>
          <cell r="T29">
            <v>6</v>
          </cell>
          <cell r="U29">
            <v>11</v>
          </cell>
        </row>
        <row r="30">
          <cell r="G30" t="e">
            <v>#N/A</v>
          </cell>
          <cell r="H30" t="e">
            <v>#N/A</v>
          </cell>
          <cell r="I30">
            <v>27</v>
          </cell>
          <cell r="J30" t="str">
            <v>4/26</v>
          </cell>
          <cell r="K30">
            <v>0</v>
          </cell>
          <cell r="L30">
            <v>8</v>
          </cell>
          <cell r="M30">
            <v>27</v>
          </cell>
          <cell r="N30" t="str">
            <v>継続</v>
          </cell>
          <cell r="O30" t="str">
            <v>本吉　裕</v>
          </cell>
          <cell r="P30" t="str">
            <v>モトヨシ　ユウ</v>
          </cell>
          <cell r="Q30">
            <v>3</v>
          </cell>
          <cell r="R30" t="str">
            <v>男</v>
          </cell>
          <cell r="S30">
            <v>1985</v>
          </cell>
          <cell r="T30">
            <v>11</v>
          </cell>
          <cell r="U30">
            <v>26</v>
          </cell>
        </row>
        <row r="31">
          <cell r="G31" t="e">
            <v>#N/A</v>
          </cell>
          <cell r="H31" t="e">
            <v>#N/A</v>
          </cell>
          <cell r="I31">
            <v>28</v>
          </cell>
          <cell r="J31" t="str">
            <v>4/26</v>
          </cell>
          <cell r="K31">
            <v>0</v>
          </cell>
          <cell r="L31">
            <v>8</v>
          </cell>
          <cell r="M31">
            <v>28</v>
          </cell>
          <cell r="N31" t="str">
            <v>継続</v>
          </cell>
          <cell r="O31" t="str">
            <v>林　亮太</v>
          </cell>
          <cell r="P31" t="str">
            <v>ハヤシ　リョウタ</v>
          </cell>
          <cell r="Q31">
            <v>3</v>
          </cell>
          <cell r="R31" t="str">
            <v>男</v>
          </cell>
          <cell r="S31">
            <v>1986</v>
          </cell>
          <cell r="T31">
            <v>2</v>
          </cell>
          <cell r="U31">
            <v>3</v>
          </cell>
        </row>
        <row r="32">
          <cell r="G32" t="e">
            <v>#N/A</v>
          </cell>
          <cell r="H32" t="e">
            <v>#N/A</v>
          </cell>
          <cell r="I32">
            <v>29</v>
          </cell>
          <cell r="J32" t="str">
            <v>4/26</v>
          </cell>
          <cell r="K32">
            <v>0</v>
          </cell>
          <cell r="L32">
            <v>8</v>
          </cell>
          <cell r="M32">
            <v>29</v>
          </cell>
          <cell r="N32" t="str">
            <v>継続</v>
          </cell>
          <cell r="O32" t="str">
            <v>鈴木　優介</v>
          </cell>
          <cell r="P32" t="str">
            <v>スズキ　ユウスケ</v>
          </cell>
          <cell r="Q32">
            <v>3</v>
          </cell>
          <cell r="R32" t="str">
            <v>男</v>
          </cell>
          <cell r="S32">
            <v>1985</v>
          </cell>
          <cell r="T32">
            <v>6</v>
          </cell>
          <cell r="U32">
            <v>5</v>
          </cell>
        </row>
        <row r="33">
          <cell r="G33" t="e">
            <v>#N/A</v>
          </cell>
          <cell r="H33" t="e">
            <v>#N/A</v>
          </cell>
          <cell r="I33">
            <v>30</v>
          </cell>
          <cell r="J33" t="str">
            <v>4/26</v>
          </cell>
          <cell r="K33">
            <v>0</v>
          </cell>
          <cell r="L33">
            <v>8</v>
          </cell>
          <cell r="M33">
            <v>30</v>
          </cell>
          <cell r="N33" t="str">
            <v>継続</v>
          </cell>
          <cell r="O33" t="str">
            <v>中田　知秀</v>
          </cell>
          <cell r="P33" t="str">
            <v>ナカダ　トモヒデ</v>
          </cell>
          <cell r="Q33">
            <v>3</v>
          </cell>
          <cell r="R33" t="str">
            <v>男</v>
          </cell>
          <cell r="S33">
            <v>1985</v>
          </cell>
          <cell r="T33">
            <v>4</v>
          </cell>
          <cell r="U33">
            <v>15</v>
          </cell>
        </row>
        <row r="34">
          <cell r="G34" t="e">
            <v>#N/A</v>
          </cell>
          <cell r="H34" t="e">
            <v>#N/A</v>
          </cell>
          <cell r="I34">
            <v>31</v>
          </cell>
          <cell r="J34" t="str">
            <v>4/26</v>
          </cell>
          <cell r="K34">
            <v>0</v>
          </cell>
          <cell r="L34">
            <v>8</v>
          </cell>
          <cell r="M34">
            <v>31</v>
          </cell>
          <cell r="N34" t="str">
            <v>継続</v>
          </cell>
          <cell r="O34" t="str">
            <v>高橋　正樹</v>
          </cell>
          <cell r="P34" t="str">
            <v>タカハシ　マサキ</v>
          </cell>
          <cell r="Q34">
            <v>3</v>
          </cell>
          <cell r="R34" t="str">
            <v>男</v>
          </cell>
          <cell r="S34">
            <v>1985</v>
          </cell>
          <cell r="T34">
            <v>8</v>
          </cell>
          <cell r="U34">
            <v>12</v>
          </cell>
        </row>
        <row r="35">
          <cell r="G35" t="e">
            <v>#N/A</v>
          </cell>
          <cell r="H35" t="e">
            <v>#N/A</v>
          </cell>
          <cell r="I35">
            <v>32</v>
          </cell>
          <cell r="J35" t="str">
            <v>4/26</v>
          </cell>
          <cell r="K35">
            <v>0</v>
          </cell>
          <cell r="L35">
            <v>8</v>
          </cell>
          <cell r="M35">
            <v>32</v>
          </cell>
          <cell r="N35" t="str">
            <v>継続</v>
          </cell>
          <cell r="O35" t="str">
            <v>荒井　崇</v>
          </cell>
          <cell r="P35" t="str">
            <v>アライ　タカシ</v>
          </cell>
          <cell r="Q35">
            <v>3</v>
          </cell>
          <cell r="R35" t="str">
            <v>男</v>
          </cell>
          <cell r="S35">
            <v>1985</v>
          </cell>
          <cell r="T35">
            <v>8</v>
          </cell>
          <cell r="U35">
            <v>30</v>
          </cell>
        </row>
        <row r="36">
          <cell r="G36" t="e">
            <v>#N/A</v>
          </cell>
          <cell r="H36" t="e">
            <v>#N/A</v>
          </cell>
          <cell r="I36">
            <v>33</v>
          </cell>
          <cell r="J36" t="str">
            <v>4/26</v>
          </cell>
          <cell r="K36">
            <v>0</v>
          </cell>
          <cell r="L36">
            <v>8</v>
          </cell>
          <cell r="M36">
            <v>33</v>
          </cell>
          <cell r="N36" t="str">
            <v>継続</v>
          </cell>
          <cell r="O36" t="str">
            <v>峯島　喬久</v>
          </cell>
          <cell r="P36" t="str">
            <v>ミネシマ　タカヒサ</v>
          </cell>
          <cell r="Q36">
            <v>3</v>
          </cell>
          <cell r="R36" t="str">
            <v>男</v>
          </cell>
          <cell r="S36">
            <v>1985</v>
          </cell>
          <cell r="T36">
            <v>9</v>
          </cell>
          <cell r="U36">
            <v>6</v>
          </cell>
        </row>
        <row r="37">
          <cell r="G37" t="e">
            <v>#N/A</v>
          </cell>
          <cell r="H37" t="e">
            <v>#N/A</v>
          </cell>
          <cell r="I37">
            <v>34</v>
          </cell>
          <cell r="J37" t="str">
            <v>4/26</v>
          </cell>
          <cell r="K37">
            <v>0</v>
          </cell>
          <cell r="L37">
            <v>8</v>
          </cell>
          <cell r="M37">
            <v>34</v>
          </cell>
          <cell r="N37" t="str">
            <v>継続</v>
          </cell>
          <cell r="O37" t="str">
            <v>大島　聡</v>
          </cell>
          <cell r="P37" t="str">
            <v>オオシマ　サトシ</v>
          </cell>
          <cell r="Q37">
            <v>3</v>
          </cell>
          <cell r="R37" t="str">
            <v>男</v>
          </cell>
          <cell r="S37">
            <v>1985</v>
          </cell>
          <cell r="T37">
            <v>6</v>
          </cell>
          <cell r="U37">
            <v>2</v>
          </cell>
        </row>
        <row r="38">
          <cell r="G38" t="e">
            <v>#N/A</v>
          </cell>
          <cell r="H38" t="e">
            <v>#N/A</v>
          </cell>
          <cell r="I38">
            <v>35</v>
          </cell>
          <cell r="J38" t="str">
            <v>4/26</v>
          </cell>
          <cell r="K38">
            <v>0</v>
          </cell>
          <cell r="L38">
            <v>8</v>
          </cell>
          <cell r="M38">
            <v>35</v>
          </cell>
          <cell r="N38" t="str">
            <v>継続</v>
          </cell>
          <cell r="O38" t="str">
            <v>小林　貴文</v>
          </cell>
          <cell r="P38" t="str">
            <v>コバヤシ　タカフミ</v>
          </cell>
          <cell r="Q38">
            <v>3</v>
          </cell>
          <cell r="R38" t="str">
            <v>男</v>
          </cell>
          <cell r="S38">
            <v>1985</v>
          </cell>
          <cell r="T38">
            <v>12</v>
          </cell>
          <cell r="U38">
            <v>3</v>
          </cell>
        </row>
        <row r="39">
          <cell r="G39" t="e">
            <v>#N/A</v>
          </cell>
          <cell r="H39" t="e">
            <v>#N/A</v>
          </cell>
          <cell r="I39">
            <v>36</v>
          </cell>
          <cell r="J39" t="str">
            <v>4/26</v>
          </cell>
          <cell r="K39">
            <v>0</v>
          </cell>
          <cell r="L39">
            <v>8</v>
          </cell>
          <cell r="M39">
            <v>36</v>
          </cell>
          <cell r="N39" t="str">
            <v>継続</v>
          </cell>
          <cell r="O39" t="str">
            <v>中根　孝之</v>
          </cell>
          <cell r="P39" t="str">
            <v>ナカネ　タカユキ</v>
          </cell>
          <cell r="Q39">
            <v>3</v>
          </cell>
          <cell r="R39" t="str">
            <v>男</v>
          </cell>
          <cell r="S39">
            <v>1985</v>
          </cell>
          <cell r="T39">
            <v>6</v>
          </cell>
          <cell r="U39">
            <v>8</v>
          </cell>
        </row>
        <row r="40">
          <cell r="G40" t="e">
            <v>#N/A</v>
          </cell>
          <cell r="H40" t="e">
            <v>#N/A</v>
          </cell>
          <cell r="I40">
            <v>37</v>
          </cell>
          <cell r="J40" t="str">
            <v>4/26</v>
          </cell>
          <cell r="K40">
            <v>0</v>
          </cell>
          <cell r="L40">
            <v>8</v>
          </cell>
          <cell r="M40">
            <v>37</v>
          </cell>
          <cell r="N40" t="str">
            <v>継続</v>
          </cell>
          <cell r="O40" t="str">
            <v>黒須　実</v>
          </cell>
          <cell r="P40" t="str">
            <v>クロス　ミノル</v>
          </cell>
          <cell r="Q40">
            <v>3</v>
          </cell>
          <cell r="R40" t="str">
            <v>男</v>
          </cell>
          <cell r="S40">
            <v>1986</v>
          </cell>
          <cell r="T40">
            <v>2</v>
          </cell>
          <cell r="U40">
            <v>6</v>
          </cell>
        </row>
        <row r="41">
          <cell r="G41" t="e">
            <v>#N/A</v>
          </cell>
          <cell r="H41" t="e">
            <v>#N/A</v>
          </cell>
          <cell r="I41">
            <v>38</v>
          </cell>
          <cell r="J41" t="str">
            <v>4/26</v>
          </cell>
          <cell r="K41">
            <v>0</v>
          </cell>
          <cell r="L41">
            <v>8</v>
          </cell>
          <cell r="M41">
            <v>38</v>
          </cell>
          <cell r="N41" t="str">
            <v>継続</v>
          </cell>
          <cell r="O41" t="str">
            <v>西条　伸吾</v>
          </cell>
          <cell r="P41" t="str">
            <v>サイジョウ　シンゴ</v>
          </cell>
          <cell r="Q41">
            <v>3</v>
          </cell>
          <cell r="R41" t="str">
            <v>男</v>
          </cell>
          <cell r="S41">
            <v>1985</v>
          </cell>
          <cell r="T41">
            <v>7</v>
          </cell>
          <cell r="U41">
            <v>17</v>
          </cell>
        </row>
        <row r="42">
          <cell r="G42" t="e">
            <v>#N/A</v>
          </cell>
          <cell r="H42" t="e">
            <v>#N/A</v>
          </cell>
          <cell r="I42">
            <v>39</v>
          </cell>
          <cell r="J42" t="str">
            <v>4/26</v>
          </cell>
          <cell r="K42">
            <v>0</v>
          </cell>
          <cell r="L42">
            <v>8</v>
          </cell>
          <cell r="M42">
            <v>39</v>
          </cell>
          <cell r="N42" t="str">
            <v>継続</v>
          </cell>
          <cell r="O42" t="str">
            <v>小里　将吾</v>
          </cell>
          <cell r="P42" t="str">
            <v>コザト　ショウゴ</v>
          </cell>
          <cell r="Q42">
            <v>2</v>
          </cell>
          <cell r="R42" t="str">
            <v>男</v>
          </cell>
          <cell r="S42">
            <v>1986</v>
          </cell>
          <cell r="T42">
            <v>10</v>
          </cell>
          <cell r="U42">
            <v>26</v>
          </cell>
        </row>
        <row r="43">
          <cell r="G43" t="e">
            <v>#N/A</v>
          </cell>
          <cell r="H43" t="e">
            <v>#N/A</v>
          </cell>
          <cell r="I43">
            <v>40</v>
          </cell>
          <cell r="J43" t="str">
            <v>4/26</v>
          </cell>
          <cell r="K43">
            <v>0</v>
          </cell>
          <cell r="L43">
            <v>8</v>
          </cell>
          <cell r="M43">
            <v>40</v>
          </cell>
          <cell r="N43" t="str">
            <v>継続</v>
          </cell>
          <cell r="O43" t="str">
            <v>高山　洋平</v>
          </cell>
          <cell r="P43" t="str">
            <v>タカヤマ　ヨウヘイ</v>
          </cell>
          <cell r="Q43">
            <v>2</v>
          </cell>
          <cell r="R43" t="str">
            <v>男</v>
          </cell>
          <cell r="S43">
            <v>1987</v>
          </cell>
          <cell r="T43">
            <v>1</v>
          </cell>
          <cell r="U43">
            <v>8</v>
          </cell>
        </row>
        <row r="44">
          <cell r="G44" t="e">
            <v>#N/A</v>
          </cell>
          <cell r="H44" t="e">
            <v>#N/A</v>
          </cell>
          <cell r="I44">
            <v>41</v>
          </cell>
          <cell r="J44" t="str">
            <v>4/26</v>
          </cell>
          <cell r="K44">
            <v>0</v>
          </cell>
          <cell r="L44">
            <v>8</v>
          </cell>
          <cell r="M44">
            <v>41</v>
          </cell>
          <cell r="N44" t="str">
            <v>継続</v>
          </cell>
          <cell r="O44" t="str">
            <v>大高　英明</v>
          </cell>
          <cell r="P44" t="str">
            <v>オオタカ　ヒデアキ</v>
          </cell>
          <cell r="Q44">
            <v>2</v>
          </cell>
          <cell r="R44" t="str">
            <v>男</v>
          </cell>
          <cell r="S44">
            <v>1986</v>
          </cell>
          <cell r="T44">
            <v>7</v>
          </cell>
          <cell r="U44">
            <v>20</v>
          </cell>
        </row>
        <row r="45">
          <cell r="G45" t="e">
            <v>#N/A</v>
          </cell>
          <cell r="H45" t="e">
            <v>#N/A</v>
          </cell>
          <cell r="I45">
            <v>42</v>
          </cell>
          <cell r="J45" t="str">
            <v>4/26</v>
          </cell>
          <cell r="K45">
            <v>0</v>
          </cell>
          <cell r="L45">
            <v>8</v>
          </cell>
          <cell r="M45">
            <v>42</v>
          </cell>
          <cell r="N45" t="str">
            <v>継続</v>
          </cell>
          <cell r="O45" t="str">
            <v>大関　一樹</v>
          </cell>
          <cell r="P45" t="str">
            <v>オオゼキ　カズキ</v>
          </cell>
          <cell r="Q45">
            <v>2</v>
          </cell>
          <cell r="R45" t="str">
            <v>男</v>
          </cell>
          <cell r="S45">
            <v>1986</v>
          </cell>
          <cell r="T45">
            <v>6</v>
          </cell>
          <cell r="U45">
            <v>27</v>
          </cell>
        </row>
        <row r="46">
          <cell r="G46" t="e">
            <v>#N/A</v>
          </cell>
          <cell r="H46" t="e">
            <v>#N/A</v>
          </cell>
          <cell r="I46">
            <v>43</v>
          </cell>
          <cell r="J46" t="str">
            <v>4/26</v>
          </cell>
          <cell r="K46">
            <v>0</v>
          </cell>
          <cell r="L46">
            <v>8</v>
          </cell>
          <cell r="M46">
            <v>43</v>
          </cell>
          <cell r="N46" t="str">
            <v>継続</v>
          </cell>
          <cell r="O46" t="str">
            <v>今出　慶佑</v>
          </cell>
          <cell r="P46" t="str">
            <v>イマデ　ケイスケ</v>
          </cell>
          <cell r="Q46">
            <v>2</v>
          </cell>
          <cell r="R46" t="str">
            <v>男</v>
          </cell>
          <cell r="S46">
            <v>1986</v>
          </cell>
          <cell r="T46">
            <v>11</v>
          </cell>
          <cell r="U46">
            <v>2</v>
          </cell>
        </row>
        <row r="47">
          <cell r="G47" t="e">
            <v>#N/A</v>
          </cell>
          <cell r="H47" t="e">
            <v>#N/A</v>
          </cell>
          <cell r="I47">
            <v>44</v>
          </cell>
          <cell r="J47" t="str">
            <v>4/26</v>
          </cell>
          <cell r="K47">
            <v>0</v>
          </cell>
          <cell r="L47">
            <v>8</v>
          </cell>
          <cell r="M47">
            <v>44</v>
          </cell>
          <cell r="N47" t="str">
            <v>継続</v>
          </cell>
          <cell r="O47" t="str">
            <v>高橋　駿介</v>
          </cell>
          <cell r="P47" t="str">
            <v>タカハシ　シュンスケ</v>
          </cell>
          <cell r="Q47">
            <v>2</v>
          </cell>
          <cell r="R47" t="str">
            <v>男</v>
          </cell>
          <cell r="S47">
            <v>1986</v>
          </cell>
          <cell r="T47">
            <v>6</v>
          </cell>
          <cell r="U47">
            <v>3</v>
          </cell>
        </row>
        <row r="48">
          <cell r="G48" t="e">
            <v>#N/A</v>
          </cell>
          <cell r="H48" t="e">
            <v>#N/A</v>
          </cell>
          <cell r="I48">
            <v>45</v>
          </cell>
          <cell r="J48" t="str">
            <v>4/26</v>
          </cell>
          <cell r="K48">
            <v>0</v>
          </cell>
          <cell r="L48">
            <v>8</v>
          </cell>
          <cell r="M48">
            <v>45</v>
          </cell>
          <cell r="N48" t="str">
            <v>継続</v>
          </cell>
          <cell r="O48" t="str">
            <v>金丸　豊</v>
          </cell>
          <cell r="P48" t="str">
            <v>カナマル　ユタカ</v>
          </cell>
          <cell r="Q48">
            <v>2</v>
          </cell>
          <cell r="R48" t="str">
            <v>男</v>
          </cell>
          <cell r="S48">
            <v>1986</v>
          </cell>
          <cell r="T48">
            <v>10</v>
          </cell>
          <cell r="U48">
            <v>30</v>
          </cell>
        </row>
        <row r="49">
          <cell r="G49" t="e">
            <v>#N/A</v>
          </cell>
          <cell r="H49" t="e">
            <v>#N/A</v>
          </cell>
          <cell r="I49">
            <v>46</v>
          </cell>
          <cell r="J49" t="str">
            <v>4/26</v>
          </cell>
          <cell r="K49">
            <v>0</v>
          </cell>
          <cell r="L49">
            <v>8</v>
          </cell>
          <cell r="M49">
            <v>46</v>
          </cell>
          <cell r="N49" t="str">
            <v>継続</v>
          </cell>
          <cell r="O49" t="str">
            <v>内田　光亮</v>
          </cell>
          <cell r="P49" t="str">
            <v>ウチダ　コウスケ</v>
          </cell>
          <cell r="Q49">
            <v>2</v>
          </cell>
          <cell r="R49" t="str">
            <v>男</v>
          </cell>
          <cell r="S49">
            <v>1986</v>
          </cell>
          <cell r="T49">
            <v>10</v>
          </cell>
          <cell r="U49">
            <v>1</v>
          </cell>
        </row>
        <row r="50">
          <cell r="G50" t="e">
            <v>#N/A</v>
          </cell>
          <cell r="H50" t="e">
            <v>#N/A</v>
          </cell>
          <cell r="I50">
            <v>47</v>
          </cell>
          <cell r="J50" t="str">
            <v>4/26</v>
          </cell>
          <cell r="K50">
            <v>0</v>
          </cell>
          <cell r="L50">
            <v>8</v>
          </cell>
          <cell r="M50">
            <v>47</v>
          </cell>
          <cell r="N50" t="str">
            <v>継続</v>
          </cell>
          <cell r="O50" t="str">
            <v>高橋　信治郎</v>
          </cell>
          <cell r="P50" t="str">
            <v>タカハシ　シンジロウ</v>
          </cell>
          <cell r="Q50">
            <v>2</v>
          </cell>
          <cell r="R50" t="str">
            <v>男</v>
          </cell>
          <cell r="S50">
            <v>1987</v>
          </cell>
          <cell r="T50">
            <v>1</v>
          </cell>
          <cell r="U50">
            <v>2</v>
          </cell>
        </row>
        <row r="51">
          <cell r="G51" t="e">
            <v>#N/A</v>
          </cell>
          <cell r="H51" t="e">
            <v>#N/A</v>
          </cell>
          <cell r="I51">
            <v>48</v>
          </cell>
          <cell r="J51" t="str">
            <v>4/26</v>
          </cell>
          <cell r="K51">
            <v>0</v>
          </cell>
          <cell r="L51">
            <v>8</v>
          </cell>
          <cell r="M51">
            <v>48</v>
          </cell>
          <cell r="N51" t="str">
            <v>継続</v>
          </cell>
          <cell r="O51" t="str">
            <v>和田　晃</v>
          </cell>
          <cell r="P51" t="str">
            <v>ワダ　アキラ</v>
          </cell>
          <cell r="Q51">
            <v>2</v>
          </cell>
          <cell r="R51" t="str">
            <v>男</v>
          </cell>
          <cell r="S51">
            <v>1986</v>
          </cell>
          <cell r="T51">
            <v>7</v>
          </cell>
          <cell r="U51">
            <v>30</v>
          </cell>
        </row>
        <row r="52">
          <cell r="G52" t="e">
            <v>#N/A</v>
          </cell>
          <cell r="H52" t="e">
            <v>#N/A</v>
          </cell>
          <cell r="I52">
            <v>49</v>
          </cell>
          <cell r="J52" t="str">
            <v>4/26</v>
          </cell>
          <cell r="K52">
            <v>0</v>
          </cell>
          <cell r="L52">
            <v>8</v>
          </cell>
          <cell r="M52">
            <v>49</v>
          </cell>
          <cell r="N52" t="str">
            <v>継続</v>
          </cell>
          <cell r="O52" t="str">
            <v>黒坂　敬弘</v>
          </cell>
          <cell r="P52" t="str">
            <v>クロサカ　タカヒロ</v>
          </cell>
          <cell r="Q52">
            <v>2</v>
          </cell>
          <cell r="R52" t="str">
            <v>男</v>
          </cell>
          <cell r="S52">
            <v>1986</v>
          </cell>
          <cell r="T52">
            <v>12</v>
          </cell>
          <cell r="U52">
            <v>16</v>
          </cell>
        </row>
        <row r="53">
          <cell r="G53" t="e">
            <v>#N/A</v>
          </cell>
          <cell r="H53" t="e">
            <v>#N/A</v>
          </cell>
          <cell r="I53">
            <v>50</v>
          </cell>
          <cell r="J53" t="str">
            <v>4/26</v>
          </cell>
          <cell r="K53">
            <v>0</v>
          </cell>
          <cell r="L53">
            <v>8</v>
          </cell>
          <cell r="M53">
            <v>50</v>
          </cell>
          <cell r="N53" t="str">
            <v>継続</v>
          </cell>
          <cell r="O53" t="str">
            <v>大野　新悟</v>
          </cell>
          <cell r="P53" t="str">
            <v>オオノ　シンゴ</v>
          </cell>
          <cell r="Q53">
            <v>2</v>
          </cell>
          <cell r="R53" t="str">
            <v>男</v>
          </cell>
          <cell r="S53">
            <v>1986</v>
          </cell>
          <cell r="T53">
            <v>7</v>
          </cell>
          <cell r="U53">
            <v>12</v>
          </cell>
        </row>
        <row r="54">
          <cell r="G54" t="e">
            <v>#N/A</v>
          </cell>
          <cell r="H54" t="e">
            <v>#N/A</v>
          </cell>
          <cell r="I54">
            <v>51</v>
          </cell>
          <cell r="J54" t="str">
            <v>4/26</v>
          </cell>
          <cell r="K54">
            <v>0</v>
          </cell>
          <cell r="L54">
            <v>8</v>
          </cell>
          <cell r="M54">
            <v>51</v>
          </cell>
          <cell r="N54" t="str">
            <v>継続</v>
          </cell>
          <cell r="O54" t="str">
            <v>實方　和信</v>
          </cell>
          <cell r="P54" t="str">
            <v>ジツカタ　カズノブ</v>
          </cell>
          <cell r="Q54">
            <v>2</v>
          </cell>
          <cell r="R54" t="str">
            <v>男</v>
          </cell>
          <cell r="S54">
            <v>1986</v>
          </cell>
          <cell r="T54">
            <v>10</v>
          </cell>
          <cell r="U54">
            <v>14</v>
          </cell>
        </row>
        <row r="55">
          <cell r="G55" t="e">
            <v>#N/A</v>
          </cell>
          <cell r="H55" t="e">
            <v>#N/A</v>
          </cell>
          <cell r="I55">
            <v>52</v>
          </cell>
          <cell r="J55" t="str">
            <v>4/26</v>
          </cell>
          <cell r="K55">
            <v>0</v>
          </cell>
          <cell r="L55">
            <v>8</v>
          </cell>
          <cell r="M55">
            <v>52</v>
          </cell>
          <cell r="N55" t="str">
            <v>継続</v>
          </cell>
          <cell r="O55" t="str">
            <v>加藤　雄哉</v>
          </cell>
          <cell r="P55" t="str">
            <v>カトウ　ユウヤ</v>
          </cell>
          <cell r="Q55">
            <v>2</v>
          </cell>
          <cell r="R55" t="str">
            <v>男</v>
          </cell>
          <cell r="S55">
            <v>1986</v>
          </cell>
          <cell r="T55">
            <v>11</v>
          </cell>
          <cell r="U55">
            <v>3</v>
          </cell>
        </row>
        <row r="56">
          <cell r="G56" t="e">
            <v>#N/A</v>
          </cell>
          <cell r="H56" t="e">
            <v>#N/A</v>
          </cell>
          <cell r="I56">
            <v>53</v>
          </cell>
          <cell r="J56" t="str">
            <v>4/26</v>
          </cell>
          <cell r="K56">
            <v>0</v>
          </cell>
          <cell r="L56">
            <v>8</v>
          </cell>
          <cell r="M56">
            <v>53</v>
          </cell>
          <cell r="N56" t="str">
            <v>継続</v>
          </cell>
          <cell r="O56" t="str">
            <v>武石　大輝</v>
          </cell>
          <cell r="P56" t="str">
            <v>タケイシ　タイキ</v>
          </cell>
          <cell r="Q56">
            <v>2</v>
          </cell>
          <cell r="R56" t="str">
            <v>男</v>
          </cell>
          <cell r="S56">
            <v>1987</v>
          </cell>
          <cell r="T56">
            <v>3</v>
          </cell>
          <cell r="U56">
            <v>30</v>
          </cell>
        </row>
        <row r="57">
          <cell r="G57" t="e">
            <v>#N/A</v>
          </cell>
          <cell r="H57" t="e">
            <v>#N/A</v>
          </cell>
          <cell r="I57">
            <v>54</v>
          </cell>
          <cell r="J57" t="str">
            <v>4/26</v>
          </cell>
          <cell r="K57">
            <v>0</v>
          </cell>
          <cell r="L57">
            <v>8</v>
          </cell>
          <cell r="M57">
            <v>54</v>
          </cell>
          <cell r="N57" t="str">
            <v>継続</v>
          </cell>
          <cell r="O57" t="str">
            <v>文弥　洋</v>
          </cell>
          <cell r="P57" t="str">
            <v>ブンヤ　ヒロシ</v>
          </cell>
          <cell r="Q57">
            <v>2</v>
          </cell>
          <cell r="R57" t="str">
            <v>男</v>
          </cell>
          <cell r="S57">
            <v>1986</v>
          </cell>
          <cell r="T57">
            <v>11</v>
          </cell>
          <cell r="U57">
            <v>15</v>
          </cell>
        </row>
        <row r="58">
          <cell r="G58" t="e">
            <v>#N/A</v>
          </cell>
          <cell r="H58" t="e">
            <v>#N/A</v>
          </cell>
          <cell r="I58">
            <v>55</v>
          </cell>
          <cell r="J58" t="str">
            <v>4/26</v>
          </cell>
          <cell r="K58">
            <v>0</v>
          </cell>
          <cell r="L58">
            <v>8</v>
          </cell>
          <cell r="M58">
            <v>55</v>
          </cell>
          <cell r="N58" t="str">
            <v>継続</v>
          </cell>
          <cell r="O58" t="str">
            <v>堤　智司</v>
          </cell>
          <cell r="P58" t="str">
            <v>ツツミ　サトシ</v>
          </cell>
          <cell r="Q58">
            <v>2</v>
          </cell>
          <cell r="R58" t="str">
            <v>男</v>
          </cell>
          <cell r="S58">
            <v>1986</v>
          </cell>
          <cell r="T58">
            <v>5</v>
          </cell>
          <cell r="U58">
            <v>23</v>
          </cell>
        </row>
        <row r="59">
          <cell r="G59" t="e">
            <v>#N/A</v>
          </cell>
          <cell r="H59" t="e">
            <v>#N/A</v>
          </cell>
          <cell r="I59">
            <v>56</v>
          </cell>
          <cell r="J59" t="str">
            <v>4/26</v>
          </cell>
          <cell r="K59">
            <v>0</v>
          </cell>
          <cell r="L59">
            <v>8</v>
          </cell>
          <cell r="M59">
            <v>56</v>
          </cell>
          <cell r="N59" t="str">
            <v>継続</v>
          </cell>
          <cell r="O59" t="str">
            <v>橋本　大和</v>
          </cell>
          <cell r="P59" t="str">
            <v>ハシモト　ヒロカズ</v>
          </cell>
          <cell r="Q59">
            <v>2</v>
          </cell>
          <cell r="R59" t="str">
            <v>男</v>
          </cell>
          <cell r="S59">
            <v>1986</v>
          </cell>
          <cell r="T59">
            <v>7</v>
          </cell>
          <cell r="U59">
            <v>28</v>
          </cell>
        </row>
        <row r="60">
          <cell r="G60" t="e">
            <v>#N/A</v>
          </cell>
          <cell r="H60" t="e">
            <v>#N/A</v>
          </cell>
          <cell r="I60">
            <v>57</v>
          </cell>
          <cell r="J60" t="str">
            <v>4/26</v>
          </cell>
          <cell r="K60">
            <v>0</v>
          </cell>
          <cell r="L60">
            <v>8</v>
          </cell>
          <cell r="M60">
            <v>57</v>
          </cell>
          <cell r="N60" t="str">
            <v>継続</v>
          </cell>
          <cell r="O60" t="str">
            <v>田中　寛孝</v>
          </cell>
          <cell r="P60" t="str">
            <v>タナカ　ヒロタカ</v>
          </cell>
          <cell r="Q60">
            <v>2</v>
          </cell>
          <cell r="R60" t="str">
            <v>男</v>
          </cell>
          <cell r="S60">
            <v>1987</v>
          </cell>
          <cell r="T60">
            <v>1</v>
          </cell>
          <cell r="U60">
            <v>15</v>
          </cell>
        </row>
        <row r="61">
          <cell r="G61" t="e">
            <v>#N/A</v>
          </cell>
          <cell r="H61" t="e">
            <v>#N/A</v>
          </cell>
          <cell r="I61">
            <v>58</v>
          </cell>
          <cell r="J61" t="str">
            <v>4/26</v>
          </cell>
          <cell r="K61">
            <v>0</v>
          </cell>
          <cell r="L61">
            <v>8</v>
          </cell>
          <cell r="M61">
            <v>58</v>
          </cell>
          <cell r="N61" t="str">
            <v>継続</v>
          </cell>
          <cell r="O61" t="str">
            <v>渡部　秀健</v>
          </cell>
          <cell r="P61" t="str">
            <v>ワタナベ　ヒデタケ</v>
          </cell>
          <cell r="Q61">
            <v>2</v>
          </cell>
          <cell r="R61" t="str">
            <v>男</v>
          </cell>
          <cell r="S61">
            <v>1986</v>
          </cell>
          <cell r="T61">
            <v>5</v>
          </cell>
          <cell r="U61">
            <v>20</v>
          </cell>
        </row>
        <row r="62">
          <cell r="G62" t="e">
            <v>#N/A</v>
          </cell>
          <cell r="H62" t="e">
            <v>#N/A</v>
          </cell>
          <cell r="I62">
            <v>59</v>
          </cell>
          <cell r="J62" t="str">
            <v>4/26</v>
          </cell>
          <cell r="K62">
            <v>0</v>
          </cell>
          <cell r="L62">
            <v>8</v>
          </cell>
          <cell r="M62">
            <v>59</v>
          </cell>
          <cell r="N62" t="str">
            <v>継続</v>
          </cell>
          <cell r="O62" t="str">
            <v>宮内　克徳</v>
          </cell>
          <cell r="P62" t="str">
            <v>ミヤウチ　カツノリ</v>
          </cell>
          <cell r="Q62">
            <v>2</v>
          </cell>
          <cell r="R62" t="str">
            <v>男</v>
          </cell>
          <cell r="S62">
            <v>1986</v>
          </cell>
          <cell r="T62">
            <v>11</v>
          </cell>
          <cell r="U62">
            <v>12</v>
          </cell>
        </row>
        <row r="63">
          <cell r="G63" t="e">
            <v>#N/A</v>
          </cell>
          <cell r="H63" t="e">
            <v>#N/A</v>
          </cell>
          <cell r="I63">
            <v>60</v>
          </cell>
          <cell r="J63" t="str">
            <v>4/26</v>
          </cell>
          <cell r="K63">
            <v>0</v>
          </cell>
          <cell r="L63">
            <v>8</v>
          </cell>
          <cell r="M63">
            <v>60</v>
          </cell>
          <cell r="N63" t="str">
            <v>継続</v>
          </cell>
          <cell r="O63" t="str">
            <v>古上　史智</v>
          </cell>
          <cell r="P63" t="str">
            <v>コカミ　ミサト</v>
          </cell>
          <cell r="Q63">
            <v>2</v>
          </cell>
          <cell r="R63" t="str">
            <v>男</v>
          </cell>
          <cell r="S63">
            <v>1986</v>
          </cell>
          <cell r="T63">
            <v>8</v>
          </cell>
          <cell r="U63">
            <v>12</v>
          </cell>
        </row>
        <row r="64">
          <cell r="G64" t="e">
            <v>#N/A</v>
          </cell>
          <cell r="H64" t="e">
            <v>#N/A</v>
          </cell>
          <cell r="I64">
            <v>61</v>
          </cell>
          <cell r="J64" t="str">
            <v>4/26</v>
          </cell>
          <cell r="K64">
            <v>0</v>
          </cell>
          <cell r="L64">
            <v>8</v>
          </cell>
          <cell r="M64">
            <v>61</v>
          </cell>
          <cell r="N64" t="str">
            <v>新規</v>
          </cell>
          <cell r="O64" t="str">
            <v>佐藤　啓介</v>
          </cell>
          <cell r="P64" t="str">
            <v>サトウ　ケイスケ</v>
          </cell>
          <cell r="Q64">
            <v>1</v>
          </cell>
          <cell r="R64" t="str">
            <v>男</v>
          </cell>
          <cell r="S64">
            <v>1987</v>
          </cell>
          <cell r="T64">
            <v>6</v>
          </cell>
          <cell r="U64">
            <v>10</v>
          </cell>
        </row>
        <row r="65">
          <cell r="G65" t="e">
            <v>#N/A</v>
          </cell>
          <cell r="H65" t="e">
            <v>#N/A</v>
          </cell>
          <cell r="I65">
            <v>62</v>
          </cell>
          <cell r="J65" t="str">
            <v>4/26</v>
          </cell>
          <cell r="K65">
            <v>0</v>
          </cell>
          <cell r="L65">
            <v>8</v>
          </cell>
          <cell r="M65">
            <v>62</v>
          </cell>
          <cell r="N65" t="str">
            <v>新規</v>
          </cell>
          <cell r="O65" t="str">
            <v>小野　学</v>
          </cell>
          <cell r="P65" t="str">
            <v>オノ　マナブ</v>
          </cell>
          <cell r="Q65">
            <v>1</v>
          </cell>
          <cell r="R65" t="str">
            <v>男</v>
          </cell>
          <cell r="S65">
            <v>1988</v>
          </cell>
          <cell r="T65">
            <v>4</v>
          </cell>
          <cell r="U65">
            <v>7</v>
          </cell>
        </row>
        <row r="66">
          <cell r="G66" t="e">
            <v>#N/A</v>
          </cell>
          <cell r="H66" t="e">
            <v>#N/A</v>
          </cell>
          <cell r="I66">
            <v>63</v>
          </cell>
          <cell r="J66" t="str">
            <v>4/26</v>
          </cell>
          <cell r="K66">
            <v>0</v>
          </cell>
          <cell r="L66">
            <v>8</v>
          </cell>
          <cell r="M66">
            <v>63</v>
          </cell>
          <cell r="N66" t="str">
            <v>新規</v>
          </cell>
          <cell r="O66" t="str">
            <v>長野　桂</v>
          </cell>
          <cell r="P66" t="str">
            <v>ナガノ　ケイ</v>
          </cell>
          <cell r="Q66">
            <v>1</v>
          </cell>
          <cell r="R66" t="str">
            <v>男</v>
          </cell>
          <cell r="S66">
            <v>1987</v>
          </cell>
          <cell r="T66">
            <v>6</v>
          </cell>
          <cell r="U66">
            <v>25</v>
          </cell>
        </row>
        <row r="67">
          <cell r="G67" t="e">
            <v>#N/A</v>
          </cell>
          <cell r="H67" t="e">
            <v>#N/A</v>
          </cell>
          <cell r="I67">
            <v>64</v>
          </cell>
          <cell r="J67" t="str">
            <v>4/26</v>
          </cell>
          <cell r="K67">
            <v>0</v>
          </cell>
          <cell r="L67">
            <v>8</v>
          </cell>
          <cell r="M67">
            <v>64</v>
          </cell>
          <cell r="N67" t="str">
            <v>新規</v>
          </cell>
          <cell r="O67" t="str">
            <v>武藤　佳介</v>
          </cell>
          <cell r="P67" t="str">
            <v>ムトウ　ケイスケ</v>
          </cell>
          <cell r="Q67">
            <v>1</v>
          </cell>
          <cell r="R67" t="str">
            <v>男</v>
          </cell>
          <cell r="S67">
            <v>1987</v>
          </cell>
          <cell r="T67">
            <v>9</v>
          </cell>
          <cell r="U67">
            <v>28</v>
          </cell>
        </row>
        <row r="68">
          <cell r="G68" t="e">
            <v>#N/A</v>
          </cell>
          <cell r="H68" t="e">
            <v>#N/A</v>
          </cell>
          <cell r="I68">
            <v>65</v>
          </cell>
          <cell r="J68" t="str">
            <v>4/26</v>
          </cell>
          <cell r="K68">
            <v>0</v>
          </cell>
          <cell r="L68">
            <v>8</v>
          </cell>
          <cell r="M68">
            <v>65</v>
          </cell>
          <cell r="N68" t="str">
            <v>新規</v>
          </cell>
          <cell r="O68" t="str">
            <v>田中　辰也</v>
          </cell>
          <cell r="P68" t="str">
            <v>タナカ　タツヤ</v>
          </cell>
          <cell r="Q68">
            <v>1</v>
          </cell>
          <cell r="R68" t="str">
            <v>男</v>
          </cell>
          <cell r="S68">
            <v>1988</v>
          </cell>
          <cell r="T68">
            <v>2</v>
          </cell>
          <cell r="U68">
            <v>19</v>
          </cell>
        </row>
        <row r="69">
          <cell r="G69" t="e">
            <v>#N/A</v>
          </cell>
          <cell r="H69" t="e">
            <v>#N/A</v>
          </cell>
          <cell r="I69">
            <v>66</v>
          </cell>
          <cell r="J69" t="str">
            <v>4/26</v>
          </cell>
          <cell r="K69">
            <v>0</v>
          </cell>
          <cell r="L69">
            <v>8</v>
          </cell>
          <cell r="M69">
            <v>66</v>
          </cell>
          <cell r="N69" t="str">
            <v>新規</v>
          </cell>
          <cell r="O69" t="str">
            <v>古賀　祐一</v>
          </cell>
          <cell r="P69" t="str">
            <v>コガ　ユウイチ</v>
          </cell>
          <cell r="Q69">
            <v>1</v>
          </cell>
          <cell r="R69" t="str">
            <v>男</v>
          </cell>
          <cell r="S69">
            <v>1988</v>
          </cell>
          <cell r="T69">
            <v>1</v>
          </cell>
          <cell r="U69">
            <v>29</v>
          </cell>
        </row>
        <row r="70">
          <cell r="G70" t="e">
            <v>#N/A</v>
          </cell>
          <cell r="H70" t="e">
            <v>#N/A</v>
          </cell>
          <cell r="I70">
            <v>67</v>
          </cell>
          <cell r="J70" t="str">
            <v>4/26</v>
          </cell>
          <cell r="K70">
            <v>0</v>
          </cell>
          <cell r="L70">
            <v>8</v>
          </cell>
          <cell r="M70">
            <v>67</v>
          </cell>
          <cell r="N70" t="str">
            <v>新規</v>
          </cell>
          <cell r="O70" t="str">
            <v>市川　弘典</v>
          </cell>
          <cell r="P70" t="str">
            <v>イチカワ　ヒロノリ</v>
          </cell>
          <cell r="Q70">
            <v>1</v>
          </cell>
          <cell r="R70" t="str">
            <v>男</v>
          </cell>
          <cell r="S70">
            <v>1987</v>
          </cell>
          <cell r="T70">
            <v>10</v>
          </cell>
          <cell r="U70">
            <v>30</v>
          </cell>
        </row>
        <row r="71">
          <cell r="G71" t="e">
            <v>#N/A</v>
          </cell>
          <cell r="H71" t="e">
            <v>#N/A</v>
          </cell>
          <cell r="I71">
            <v>68</v>
          </cell>
          <cell r="J71" t="str">
            <v>4/26</v>
          </cell>
          <cell r="K71">
            <v>0</v>
          </cell>
          <cell r="L71">
            <v>8</v>
          </cell>
          <cell r="M71">
            <v>68</v>
          </cell>
          <cell r="N71" t="str">
            <v>新規</v>
          </cell>
          <cell r="O71" t="str">
            <v>高橋　洋平</v>
          </cell>
          <cell r="P71" t="str">
            <v>タカハシ　ヨウヘイ</v>
          </cell>
          <cell r="Q71">
            <v>1</v>
          </cell>
          <cell r="R71" t="str">
            <v>男</v>
          </cell>
          <cell r="S71">
            <v>1987</v>
          </cell>
          <cell r="T71">
            <v>9</v>
          </cell>
          <cell r="U71">
            <v>15</v>
          </cell>
        </row>
        <row r="72">
          <cell r="G72" t="e">
            <v>#N/A</v>
          </cell>
          <cell r="H72" t="e">
            <v>#N/A</v>
          </cell>
          <cell r="I72">
            <v>69</v>
          </cell>
          <cell r="J72" t="str">
            <v>4/26</v>
          </cell>
          <cell r="K72">
            <v>0</v>
          </cell>
          <cell r="L72">
            <v>8</v>
          </cell>
          <cell r="M72">
            <v>69</v>
          </cell>
          <cell r="N72" t="str">
            <v>新規</v>
          </cell>
          <cell r="O72" t="str">
            <v>今瀬　拓也</v>
          </cell>
          <cell r="P72" t="str">
            <v>イマセ　タクヤ</v>
          </cell>
          <cell r="Q72">
            <v>1</v>
          </cell>
          <cell r="R72" t="str">
            <v>男</v>
          </cell>
          <cell r="S72">
            <v>1988</v>
          </cell>
          <cell r="T72">
            <v>3</v>
          </cell>
          <cell r="U72">
            <v>31</v>
          </cell>
        </row>
        <row r="73">
          <cell r="G73" t="e">
            <v>#N/A</v>
          </cell>
          <cell r="H73" t="e">
            <v>#N/A</v>
          </cell>
          <cell r="I73">
            <v>70</v>
          </cell>
          <cell r="J73" t="str">
            <v>4/26</v>
          </cell>
          <cell r="K73">
            <v>0</v>
          </cell>
          <cell r="L73">
            <v>8</v>
          </cell>
          <cell r="M73">
            <v>70</v>
          </cell>
          <cell r="N73" t="str">
            <v>新規</v>
          </cell>
          <cell r="O73" t="str">
            <v>齋藤　誉幸</v>
          </cell>
          <cell r="P73" t="str">
            <v>サイトウ　タカユキ</v>
          </cell>
          <cell r="Q73">
            <v>1</v>
          </cell>
          <cell r="R73" t="str">
            <v>男</v>
          </cell>
          <cell r="S73">
            <v>1987</v>
          </cell>
          <cell r="T73">
            <v>9</v>
          </cell>
          <cell r="U73">
            <v>11</v>
          </cell>
        </row>
        <row r="74">
          <cell r="G74" t="e">
            <v>#N/A</v>
          </cell>
          <cell r="H74" t="e">
            <v>#N/A</v>
          </cell>
          <cell r="I74">
            <v>71</v>
          </cell>
          <cell r="J74" t="str">
            <v>4/26</v>
          </cell>
          <cell r="K74">
            <v>0</v>
          </cell>
          <cell r="L74">
            <v>8</v>
          </cell>
          <cell r="M74">
            <v>71</v>
          </cell>
          <cell r="N74" t="str">
            <v>新規</v>
          </cell>
          <cell r="O74" t="str">
            <v>植草　泰貴</v>
          </cell>
          <cell r="P74" t="str">
            <v>ウエクサ　ヤスタカ</v>
          </cell>
          <cell r="Q74">
            <v>1</v>
          </cell>
          <cell r="R74" t="str">
            <v>男</v>
          </cell>
          <cell r="S74">
            <v>1987</v>
          </cell>
          <cell r="T74">
            <v>12</v>
          </cell>
          <cell r="U74">
            <v>16</v>
          </cell>
        </row>
        <row r="75">
          <cell r="G75" t="e">
            <v>#N/A</v>
          </cell>
          <cell r="H75" t="e">
            <v>#N/A</v>
          </cell>
          <cell r="I75">
            <v>72</v>
          </cell>
          <cell r="J75" t="str">
            <v>4/26</v>
          </cell>
          <cell r="K75">
            <v>0</v>
          </cell>
          <cell r="L75">
            <v>8</v>
          </cell>
          <cell r="M75">
            <v>72</v>
          </cell>
          <cell r="N75" t="str">
            <v>新規</v>
          </cell>
          <cell r="O75" t="str">
            <v>國井　拓也</v>
          </cell>
          <cell r="P75" t="str">
            <v>クニイ　タクヤ</v>
          </cell>
          <cell r="Q75">
            <v>1</v>
          </cell>
          <cell r="R75" t="str">
            <v>男</v>
          </cell>
          <cell r="S75">
            <v>1988</v>
          </cell>
          <cell r="T75">
            <v>2</v>
          </cell>
          <cell r="U75">
            <v>10</v>
          </cell>
        </row>
        <row r="76">
          <cell r="G76" t="e">
            <v>#N/A</v>
          </cell>
          <cell r="H76" t="e">
            <v>#N/A</v>
          </cell>
          <cell r="I76">
            <v>73</v>
          </cell>
          <cell r="J76" t="str">
            <v>4/26</v>
          </cell>
          <cell r="K76">
            <v>0</v>
          </cell>
          <cell r="L76">
            <v>8</v>
          </cell>
          <cell r="M76">
            <v>73</v>
          </cell>
          <cell r="N76" t="str">
            <v>新規</v>
          </cell>
          <cell r="O76" t="str">
            <v>吉野　大樹</v>
          </cell>
          <cell r="P76" t="str">
            <v>ヨシノ　ダイキ</v>
          </cell>
          <cell r="Q76">
            <v>1</v>
          </cell>
          <cell r="R76" t="str">
            <v>男</v>
          </cell>
          <cell r="S76">
            <v>1987</v>
          </cell>
          <cell r="T76">
            <v>7</v>
          </cell>
          <cell r="U76">
            <v>8</v>
          </cell>
        </row>
        <row r="77">
          <cell r="G77" t="e">
            <v>#N/A</v>
          </cell>
          <cell r="H77" t="e">
            <v>#N/A</v>
          </cell>
          <cell r="I77">
            <v>74</v>
          </cell>
          <cell r="J77" t="str">
            <v>4/26</v>
          </cell>
          <cell r="K77">
            <v>0</v>
          </cell>
          <cell r="L77">
            <v>8</v>
          </cell>
          <cell r="M77">
            <v>74</v>
          </cell>
          <cell r="N77" t="str">
            <v>新規</v>
          </cell>
          <cell r="O77" t="str">
            <v>工藤　和哉</v>
          </cell>
          <cell r="P77" t="str">
            <v>クドウ　カズヤ</v>
          </cell>
          <cell r="Q77">
            <v>1</v>
          </cell>
          <cell r="R77" t="str">
            <v>男</v>
          </cell>
          <cell r="S77">
            <v>1987</v>
          </cell>
          <cell r="T77">
            <v>5</v>
          </cell>
          <cell r="U77">
            <v>27</v>
          </cell>
        </row>
        <row r="78">
          <cell r="G78" t="e">
            <v>#N/A</v>
          </cell>
          <cell r="H78" t="e">
            <v>#N/A</v>
          </cell>
          <cell r="I78">
            <v>75</v>
          </cell>
          <cell r="J78" t="str">
            <v>4/26</v>
          </cell>
          <cell r="K78">
            <v>0</v>
          </cell>
          <cell r="L78">
            <v>8</v>
          </cell>
          <cell r="M78">
            <v>75</v>
          </cell>
          <cell r="N78" t="str">
            <v>新規</v>
          </cell>
          <cell r="O78" t="str">
            <v>真光　徹</v>
          </cell>
          <cell r="P78" t="str">
            <v>マコウ　トウル</v>
          </cell>
          <cell r="Q78">
            <v>1</v>
          </cell>
          <cell r="R78" t="str">
            <v>男</v>
          </cell>
          <cell r="S78">
            <v>1987</v>
          </cell>
          <cell r="T78">
            <v>5</v>
          </cell>
          <cell r="U78">
            <v>21</v>
          </cell>
        </row>
        <row r="79">
          <cell r="G79" t="e">
            <v>#N/A</v>
          </cell>
          <cell r="H79" t="e">
            <v>#N/A</v>
          </cell>
          <cell r="I79">
            <v>76</v>
          </cell>
          <cell r="J79" t="str">
            <v>4/26</v>
          </cell>
          <cell r="K79">
            <v>0</v>
          </cell>
          <cell r="L79">
            <v>8</v>
          </cell>
          <cell r="M79">
            <v>76</v>
          </cell>
          <cell r="N79" t="str">
            <v>新規</v>
          </cell>
          <cell r="O79" t="str">
            <v>小高　良太</v>
          </cell>
          <cell r="P79" t="str">
            <v>オダカ　リョウタ</v>
          </cell>
          <cell r="Q79">
            <v>1</v>
          </cell>
          <cell r="R79" t="str">
            <v>男</v>
          </cell>
          <cell r="S79">
            <v>1987</v>
          </cell>
          <cell r="T79">
            <v>7</v>
          </cell>
          <cell r="U79">
            <v>29</v>
          </cell>
        </row>
        <row r="80">
          <cell r="G80" t="e">
            <v>#N/A</v>
          </cell>
          <cell r="H80" t="e">
            <v>#N/A</v>
          </cell>
          <cell r="I80">
            <v>77</v>
          </cell>
          <cell r="J80" t="str">
            <v>4/26</v>
          </cell>
          <cell r="K80">
            <v>0</v>
          </cell>
          <cell r="L80">
            <v>8</v>
          </cell>
          <cell r="M80">
            <v>77</v>
          </cell>
          <cell r="N80" t="str">
            <v>新規</v>
          </cell>
          <cell r="O80" t="str">
            <v>児玉　大輔</v>
          </cell>
          <cell r="P80" t="str">
            <v>コダマ　ダイスケ</v>
          </cell>
          <cell r="Q80">
            <v>1</v>
          </cell>
          <cell r="R80" t="str">
            <v>男</v>
          </cell>
          <cell r="S80">
            <v>1987</v>
          </cell>
          <cell r="T80">
            <v>11</v>
          </cell>
          <cell r="U80">
            <v>27</v>
          </cell>
        </row>
        <row r="81">
          <cell r="G81" t="e">
            <v>#N/A</v>
          </cell>
          <cell r="H81" t="e">
            <v>#N/A</v>
          </cell>
          <cell r="I81">
            <v>78</v>
          </cell>
          <cell r="J81" t="str">
            <v>4/26</v>
          </cell>
          <cell r="K81">
            <v>0</v>
          </cell>
          <cell r="L81">
            <v>9</v>
          </cell>
          <cell r="M81">
            <v>78</v>
          </cell>
          <cell r="N81" t="str">
            <v>継続</v>
          </cell>
          <cell r="O81" t="str">
            <v>加納　安祥</v>
          </cell>
          <cell r="P81" t="str">
            <v>カノウ　ヤスアキ</v>
          </cell>
          <cell r="Q81">
            <v>3</v>
          </cell>
          <cell r="R81" t="str">
            <v>男</v>
          </cell>
          <cell r="S81">
            <v>1986</v>
          </cell>
          <cell r="T81">
            <v>3</v>
          </cell>
          <cell r="U81">
            <v>20</v>
          </cell>
        </row>
        <row r="82">
          <cell r="G82" t="e">
            <v>#N/A</v>
          </cell>
          <cell r="H82" t="e">
            <v>#N/A</v>
          </cell>
          <cell r="I82">
            <v>79</v>
          </cell>
          <cell r="J82" t="str">
            <v>4/26</v>
          </cell>
          <cell r="K82">
            <v>0</v>
          </cell>
          <cell r="L82">
            <v>10</v>
          </cell>
          <cell r="M82">
            <v>79</v>
          </cell>
          <cell r="N82" t="str">
            <v>継続</v>
          </cell>
          <cell r="O82" t="str">
            <v>古谷　雄吾</v>
          </cell>
          <cell r="P82" t="str">
            <v>フルヤ　ユウゴ</v>
          </cell>
          <cell r="Q82">
            <v>3</v>
          </cell>
          <cell r="R82" t="str">
            <v>男</v>
          </cell>
          <cell r="S82">
            <v>1985</v>
          </cell>
          <cell r="T82">
            <v>5</v>
          </cell>
          <cell r="U82">
            <v>3</v>
          </cell>
        </row>
        <row r="83">
          <cell r="G83" t="e">
            <v>#N/A</v>
          </cell>
          <cell r="H83" t="e">
            <v>#N/A</v>
          </cell>
          <cell r="I83">
            <v>80</v>
          </cell>
          <cell r="J83" t="str">
            <v>4/26</v>
          </cell>
          <cell r="K83">
            <v>0</v>
          </cell>
          <cell r="L83">
            <v>10</v>
          </cell>
          <cell r="M83">
            <v>80</v>
          </cell>
          <cell r="N83" t="str">
            <v>継続</v>
          </cell>
          <cell r="O83" t="str">
            <v>鴇田　哲也</v>
          </cell>
          <cell r="P83" t="str">
            <v>トキタ　テツヤ</v>
          </cell>
          <cell r="Q83">
            <v>3</v>
          </cell>
          <cell r="R83" t="str">
            <v>男</v>
          </cell>
          <cell r="S83">
            <v>1986</v>
          </cell>
          <cell r="T83">
            <v>1</v>
          </cell>
          <cell r="U83">
            <v>4</v>
          </cell>
        </row>
        <row r="84">
          <cell r="G84" t="e">
            <v>#N/A</v>
          </cell>
          <cell r="H84" t="e">
            <v>#N/A</v>
          </cell>
          <cell r="I84">
            <v>81</v>
          </cell>
          <cell r="J84" t="str">
            <v>4/26</v>
          </cell>
          <cell r="K84">
            <v>0</v>
          </cell>
          <cell r="L84">
            <v>10</v>
          </cell>
          <cell r="M84">
            <v>81</v>
          </cell>
          <cell r="N84" t="str">
            <v>継続</v>
          </cell>
          <cell r="O84" t="str">
            <v>石橋　徹</v>
          </cell>
          <cell r="P84" t="str">
            <v>イシバシ　トオル</v>
          </cell>
          <cell r="Q84">
            <v>3</v>
          </cell>
          <cell r="R84" t="str">
            <v>男</v>
          </cell>
          <cell r="S84">
            <v>1986</v>
          </cell>
          <cell r="T84">
            <v>3</v>
          </cell>
          <cell r="U84">
            <v>15</v>
          </cell>
        </row>
        <row r="85">
          <cell r="G85" t="e">
            <v>#N/A</v>
          </cell>
          <cell r="H85" t="e">
            <v>#N/A</v>
          </cell>
          <cell r="I85">
            <v>82</v>
          </cell>
          <cell r="J85" t="str">
            <v>4/26</v>
          </cell>
          <cell r="K85">
            <v>0</v>
          </cell>
          <cell r="L85">
            <v>10</v>
          </cell>
          <cell r="M85">
            <v>82</v>
          </cell>
          <cell r="N85" t="str">
            <v>継続</v>
          </cell>
          <cell r="O85" t="str">
            <v>板山　治喜</v>
          </cell>
          <cell r="P85" t="str">
            <v>イタヤマ　ハルキ</v>
          </cell>
          <cell r="Q85">
            <v>3</v>
          </cell>
          <cell r="R85" t="str">
            <v>男</v>
          </cell>
          <cell r="S85">
            <v>1986</v>
          </cell>
          <cell r="T85">
            <v>3</v>
          </cell>
          <cell r="U85">
            <v>15</v>
          </cell>
        </row>
        <row r="86">
          <cell r="G86" t="e">
            <v>#N/A</v>
          </cell>
          <cell r="H86" t="e">
            <v>#N/A</v>
          </cell>
          <cell r="I86">
            <v>83</v>
          </cell>
          <cell r="J86" t="str">
            <v>4/26</v>
          </cell>
          <cell r="K86">
            <v>0</v>
          </cell>
          <cell r="L86">
            <v>11</v>
          </cell>
          <cell r="M86">
            <v>83</v>
          </cell>
          <cell r="N86" t="str">
            <v>継続</v>
          </cell>
          <cell r="O86" t="str">
            <v>沢辺　康祐</v>
          </cell>
          <cell r="P86" t="str">
            <v>サワベ　コウスケ</v>
          </cell>
          <cell r="Q86">
            <v>3</v>
          </cell>
          <cell r="R86" t="str">
            <v>男</v>
          </cell>
          <cell r="S86">
            <v>1985</v>
          </cell>
          <cell r="T86">
            <v>5</v>
          </cell>
          <cell r="U86">
            <v>24</v>
          </cell>
        </row>
        <row r="87">
          <cell r="G87" t="e">
            <v>#N/A</v>
          </cell>
          <cell r="H87" t="e">
            <v>#N/A</v>
          </cell>
          <cell r="I87">
            <v>84</v>
          </cell>
          <cell r="J87" t="str">
            <v>4/26</v>
          </cell>
          <cell r="K87">
            <v>0</v>
          </cell>
          <cell r="L87">
            <v>11</v>
          </cell>
          <cell r="M87">
            <v>84</v>
          </cell>
          <cell r="N87" t="str">
            <v>継続</v>
          </cell>
          <cell r="O87" t="str">
            <v>店橋　竜</v>
          </cell>
          <cell r="P87" t="str">
            <v>タナハシ　リュウ</v>
          </cell>
          <cell r="Q87">
            <v>3</v>
          </cell>
          <cell r="R87" t="str">
            <v>男</v>
          </cell>
          <cell r="S87">
            <v>1985</v>
          </cell>
          <cell r="T87">
            <v>7</v>
          </cell>
          <cell r="U87">
            <v>22</v>
          </cell>
        </row>
        <row r="88">
          <cell r="G88" t="e">
            <v>#N/A</v>
          </cell>
          <cell r="H88" t="e">
            <v>#N/A</v>
          </cell>
          <cell r="I88">
            <v>85</v>
          </cell>
          <cell r="J88" t="str">
            <v>4/26</v>
          </cell>
          <cell r="K88">
            <v>0</v>
          </cell>
          <cell r="L88">
            <v>11</v>
          </cell>
          <cell r="M88">
            <v>85</v>
          </cell>
          <cell r="N88" t="str">
            <v>継続</v>
          </cell>
          <cell r="O88" t="str">
            <v>宮坂　晶</v>
          </cell>
          <cell r="P88" t="str">
            <v>ミヤサカ　アキラ</v>
          </cell>
          <cell r="Q88">
            <v>3</v>
          </cell>
          <cell r="R88" t="str">
            <v>男</v>
          </cell>
          <cell r="S88">
            <v>1985</v>
          </cell>
          <cell r="T88">
            <v>4</v>
          </cell>
          <cell r="U88">
            <v>3</v>
          </cell>
        </row>
        <row r="89">
          <cell r="G89" t="e">
            <v>#N/A</v>
          </cell>
          <cell r="H89" t="e">
            <v>#N/A</v>
          </cell>
          <cell r="I89">
            <v>86</v>
          </cell>
          <cell r="J89" t="str">
            <v>4/26</v>
          </cell>
          <cell r="K89">
            <v>0</v>
          </cell>
          <cell r="L89">
            <v>11</v>
          </cell>
          <cell r="M89">
            <v>86</v>
          </cell>
          <cell r="N89" t="str">
            <v>継続</v>
          </cell>
          <cell r="O89" t="str">
            <v>仲野　雄太朗</v>
          </cell>
          <cell r="P89" t="str">
            <v>ナカノ　ユウタロウ</v>
          </cell>
          <cell r="Q89">
            <v>2</v>
          </cell>
          <cell r="R89" t="str">
            <v>男</v>
          </cell>
          <cell r="S89">
            <v>1986</v>
          </cell>
          <cell r="T89">
            <v>9</v>
          </cell>
          <cell r="U89">
            <v>5</v>
          </cell>
        </row>
        <row r="90">
          <cell r="G90" t="e">
            <v>#N/A</v>
          </cell>
          <cell r="H90" t="e">
            <v>#N/A</v>
          </cell>
          <cell r="I90">
            <v>87</v>
          </cell>
          <cell r="J90" t="str">
            <v>4/26</v>
          </cell>
          <cell r="K90">
            <v>0</v>
          </cell>
          <cell r="L90">
            <v>11</v>
          </cell>
          <cell r="M90">
            <v>87</v>
          </cell>
          <cell r="N90" t="str">
            <v>継続</v>
          </cell>
          <cell r="O90" t="str">
            <v>菅野　尭</v>
          </cell>
          <cell r="P90" t="str">
            <v>カンノ　タカシ</v>
          </cell>
          <cell r="Q90">
            <v>2</v>
          </cell>
          <cell r="R90" t="str">
            <v>男</v>
          </cell>
          <cell r="S90">
            <v>1986</v>
          </cell>
          <cell r="T90">
            <v>6</v>
          </cell>
          <cell r="U90">
            <v>16</v>
          </cell>
        </row>
        <row r="91">
          <cell r="G91" t="e">
            <v>#N/A</v>
          </cell>
          <cell r="H91" t="e">
            <v>#N/A</v>
          </cell>
          <cell r="I91">
            <v>88</v>
          </cell>
          <cell r="J91" t="str">
            <v>4/26</v>
          </cell>
          <cell r="K91">
            <v>0</v>
          </cell>
          <cell r="L91">
            <v>11</v>
          </cell>
          <cell r="M91">
            <v>88</v>
          </cell>
          <cell r="N91" t="str">
            <v>継続</v>
          </cell>
          <cell r="O91" t="str">
            <v>北川　卓矢</v>
          </cell>
          <cell r="P91" t="str">
            <v>キタガワ　タクヤ</v>
          </cell>
          <cell r="Q91">
            <v>3</v>
          </cell>
          <cell r="R91" t="str">
            <v>男</v>
          </cell>
          <cell r="S91">
            <v>1985</v>
          </cell>
          <cell r="T91">
            <v>6</v>
          </cell>
          <cell r="U91">
            <v>4</v>
          </cell>
        </row>
        <row r="92">
          <cell r="G92" t="e">
            <v>#N/A</v>
          </cell>
          <cell r="H92" t="e">
            <v>#N/A</v>
          </cell>
          <cell r="I92">
            <v>89</v>
          </cell>
          <cell r="J92" t="str">
            <v>4/26</v>
          </cell>
          <cell r="K92">
            <v>0</v>
          </cell>
          <cell r="L92">
            <v>13</v>
          </cell>
          <cell r="M92">
            <v>89</v>
          </cell>
          <cell r="N92" t="str">
            <v>継続</v>
          </cell>
          <cell r="O92" t="str">
            <v>杉岳　享幸</v>
          </cell>
          <cell r="P92" t="str">
            <v>スギダケ　タカユキ</v>
          </cell>
          <cell r="Q92">
            <v>3</v>
          </cell>
          <cell r="R92" t="str">
            <v>男</v>
          </cell>
          <cell r="S92">
            <v>1985</v>
          </cell>
          <cell r="T92">
            <v>4</v>
          </cell>
          <cell r="U92">
            <v>27</v>
          </cell>
        </row>
        <row r="93">
          <cell r="G93" t="e">
            <v>#N/A</v>
          </cell>
          <cell r="H93" t="e">
            <v>#N/A</v>
          </cell>
          <cell r="I93">
            <v>90</v>
          </cell>
          <cell r="J93" t="str">
            <v>4/26</v>
          </cell>
          <cell r="K93">
            <v>0</v>
          </cell>
          <cell r="L93">
            <v>13</v>
          </cell>
          <cell r="M93">
            <v>90</v>
          </cell>
          <cell r="N93" t="str">
            <v>継続</v>
          </cell>
          <cell r="O93" t="str">
            <v>長谷川　太一</v>
          </cell>
          <cell r="P93" t="str">
            <v>ハセガワ　タイチ</v>
          </cell>
          <cell r="Q93">
            <v>3</v>
          </cell>
          <cell r="R93" t="str">
            <v>男</v>
          </cell>
          <cell r="S93">
            <v>1985</v>
          </cell>
          <cell r="T93">
            <v>4</v>
          </cell>
          <cell r="U93">
            <v>2</v>
          </cell>
        </row>
        <row r="94">
          <cell r="G94" t="e">
            <v>#N/A</v>
          </cell>
          <cell r="H94" t="e">
            <v>#N/A</v>
          </cell>
          <cell r="I94">
            <v>91</v>
          </cell>
          <cell r="J94" t="str">
            <v>4/26</v>
          </cell>
          <cell r="K94">
            <v>0</v>
          </cell>
          <cell r="L94">
            <v>13</v>
          </cell>
          <cell r="M94">
            <v>91</v>
          </cell>
          <cell r="N94" t="str">
            <v>継続</v>
          </cell>
          <cell r="O94" t="str">
            <v>高田　清貴</v>
          </cell>
          <cell r="P94" t="str">
            <v>タカダ　キヨタカ</v>
          </cell>
          <cell r="Q94">
            <v>3</v>
          </cell>
          <cell r="R94" t="str">
            <v>男</v>
          </cell>
          <cell r="S94">
            <v>1985</v>
          </cell>
          <cell r="T94">
            <v>10</v>
          </cell>
          <cell r="U94">
            <v>3</v>
          </cell>
        </row>
        <row r="95">
          <cell r="G95" t="e">
            <v>#N/A</v>
          </cell>
          <cell r="H95" t="e">
            <v>#N/A</v>
          </cell>
          <cell r="I95">
            <v>92</v>
          </cell>
          <cell r="J95" t="str">
            <v>4/26</v>
          </cell>
          <cell r="K95">
            <v>0</v>
          </cell>
          <cell r="L95">
            <v>13</v>
          </cell>
          <cell r="M95">
            <v>92</v>
          </cell>
          <cell r="N95" t="str">
            <v>継続</v>
          </cell>
          <cell r="O95" t="str">
            <v>江越　弘規</v>
          </cell>
          <cell r="P95" t="str">
            <v>エゴシ　ヒロキ</v>
          </cell>
          <cell r="Q95">
            <v>3</v>
          </cell>
          <cell r="R95" t="str">
            <v>男</v>
          </cell>
          <cell r="S95">
            <v>1986</v>
          </cell>
          <cell r="T95">
            <v>3</v>
          </cell>
          <cell r="U95">
            <v>2</v>
          </cell>
        </row>
        <row r="96">
          <cell r="G96" t="e">
            <v>#N/A</v>
          </cell>
          <cell r="H96" t="e">
            <v>#N/A</v>
          </cell>
          <cell r="I96">
            <v>93</v>
          </cell>
          <cell r="J96" t="str">
            <v>4/26</v>
          </cell>
          <cell r="K96">
            <v>0</v>
          </cell>
          <cell r="L96">
            <v>13</v>
          </cell>
          <cell r="M96">
            <v>93</v>
          </cell>
          <cell r="N96" t="str">
            <v>継続</v>
          </cell>
          <cell r="O96" t="str">
            <v>高橋　功一</v>
          </cell>
          <cell r="P96" t="str">
            <v>タカハシ　コウイチ</v>
          </cell>
          <cell r="Q96">
            <v>3</v>
          </cell>
          <cell r="R96" t="str">
            <v>男</v>
          </cell>
          <cell r="S96">
            <v>1985</v>
          </cell>
          <cell r="T96">
            <v>6</v>
          </cell>
          <cell r="U96">
            <v>3</v>
          </cell>
        </row>
        <row r="97">
          <cell r="G97" t="e">
            <v>#N/A</v>
          </cell>
          <cell r="H97" t="e">
            <v>#N/A</v>
          </cell>
          <cell r="I97">
            <v>94</v>
          </cell>
          <cell r="J97" t="str">
            <v>4/26</v>
          </cell>
          <cell r="K97">
            <v>0</v>
          </cell>
          <cell r="L97">
            <v>13</v>
          </cell>
          <cell r="M97">
            <v>94</v>
          </cell>
          <cell r="N97" t="str">
            <v>継続</v>
          </cell>
          <cell r="O97" t="str">
            <v>中込　一仁</v>
          </cell>
          <cell r="P97" t="str">
            <v>ナカゴミ　カズヒト</v>
          </cell>
          <cell r="Q97">
            <v>3</v>
          </cell>
          <cell r="R97" t="str">
            <v>男</v>
          </cell>
          <cell r="S97">
            <v>1985</v>
          </cell>
          <cell r="T97">
            <v>10</v>
          </cell>
          <cell r="U97">
            <v>1</v>
          </cell>
        </row>
        <row r="98">
          <cell r="G98" t="e">
            <v>#N/A</v>
          </cell>
          <cell r="H98" t="e">
            <v>#N/A</v>
          </cell>
          <cell r="I98">
            <v>95</v>
          </cell>
          <cell r="J98" t="str">
            <v>4/26</v>
          </cell>
          <cell r="K98">
            <v>0</v>
          </cell>
          <cell r="L98">
            <v>13</v>
          </cell>
          <cell r="M98">
            <v>95</v>
          </cell>
          <cell r="N98" t="str">
            <v>継続</v>
          </cell>
          <cell r="O98" t="str">
            <v>磯野　貴幸</v>
          </cell>
          <cell r="P98" t="str">
            <v>イソノ　タカユキ</v>
          </cell>
          <cell r="Q98">
            <v>3</v>
          </cell>
          <cell r="R98" t="str">
            <v>男</v>
          </cell>
          <cell r="S98">
            <v>1985</v>
          </cell>
          <cell r="T98">
            <v>12</v>
          </cell>
          <cell r="U98">
            <v>24</v>
          </cell>
        </row>
        <row r="99">
          <cell r="G99" t="e">
            <v>#N/A</v>
          </cell>
          <cell r="H99" t="e">
            <v>#N/A</v>
          </cell>
          <cell r="I99">
            <v>96</v>
          </cell>
          <cell r="J99" t="str">
            <v>4/26</v>
          </cell>
          <cell r="K99">
            <v>0</v>
          </cell>
          <cell r="L99">
            <v>13</v>
          </cell>
          <cell r="M99">
            <v>96</v>
          </cell>
          <cell r="N99" t="str">
            <v>継続</v>
          </cell>
          <cell r="O99" t="str">
            <v>中谷　亮太</v>
          </cell>
          <cell r="P99" t="str">
            <v>ナカヤ　リョウタ</v>
          </cell>
          <cell r="Q99">
            <v>3</v>
          </cell>
          <cell r="R99" t="str">
            <v>男</v>
          </cell>
          <cell r="S99">
            <v>1986</v>
          </cell>
          <cell r="T99">
            <v>2</v>
          </cell>
          <cell r="U99">
            <v>13</v>
          </cell>
        </row>
        <row r="100">
          <cell r="G100" t="e">
            <v>#N/A</v>
          </cell>
          <cell r="H100" t="e">
            <v>#N/A</v>
          </cell>
          <cell r="I100">
            <v>97</v>
          </cell>
          <cell r="J100" t="str">
            <v>4/26</v>
          </cell>
          <cell r="K100">
            <v>0</v>
          </cell>
          <cell r="L100">
            <v>13</v>
          </cell>
          <cell r="M100">
            <v>97</v>
          </cell>
          <cell r="N100" t="str">
            <v>継続</v>
          </cell>
          <cell r="O100" t="str">
            <v>伊東　俊</v>
          </cell>
          <cell r="P100" t="str">
            <v>イトウ　シュン</v>
          </cell>
          <cell r="Q100">
            <v>3</v>
          </cell>
          <cell r="R100" t="str">
            <v>男</v>
          </cell>
          <cell r="S100">
            <v>1985</v>
          </cell>
          <cell r="T100">
            <v>7</v>
          </cell>
          <cell r="U100">
            <v>20</v>
          </cell>
        </row>
        <row r="101">
          <cell r="G101" t="e">
            <v>#N/A</v>
          </cell>
          <cell r="H101" t="e">
            <v>#N/A</v>
          </cell>
          <cell r="I101">
            <v>98</v>
          </cell>
          <cell r="J101" t="str">
            <v>4/26</v>
          </cell>
          <cell r="K101">
            <v>0</v>
          </cell>
          <cell r="L101">
            <v>13</v>
          </cell>
          <cell r="M101">
            <v>98</v>
          </cell>
          <cell r="N101" t="str">
            <v>継続</v>
          </cell>
          <cell r="O101" t="str">
            <v>魚住　幸宏</v>
          </cell>
          <cell r="P101" t="str">
            <v>ウオズミ　ユキヒロ</v>
          </cell>
          <cell r="Q101">
            <v>3</v>
          </cell>
          <cell r="R101" t="str">
            <v>男</v>
          </cell>
          <cell r="S101">
            <v>1986</v>
          </cell>
          <cell r="T101">
            <v>1</v>
          </cell>
          <cell r="U101">
            <v>28</v>
          </cell>
        </row>
        <row r="102">
          <cell r="G102" t="e">
            <v>#N/A</v>
          </cell>
          <cell r="H102" t="e">
            <v>#N/A</v>
          </cell>
          <cell r="I102">
            <v>99</v>
          </cell>
          <cell r="J102" t="str">
            <v>4/26</v>
          </cell>
          <cell r="K102">
            <v>0</v>
          </cell>
          <cell r="L102">
            <v>13</v>
          </cell>
          <cell r="M102">
            <v>99</v>
          </cell>
          <cell r="N102" t="str">
            <v>継続</v>
          </cell>
          <cell r="O102" t="str">
            <v>苅込　　聡</v>
          </cell>
          <cell r="P102" t="str">
            <v>カリコミ　サトシ</v>
          </cell>
          <cell r="Q102">
            <v>2</v>
          </cell>
          <cell r="R102" t="str">
            <v>男</v>
          </cell>
          <cell r="S102">
            <v>1986</v>
          </cell>
          <cell r="T102">
            <v>6</v>
          </cell>
          <cell r="U102">
            <v>30</v>
          </cell>
        </row>
        <row r="103">
          <cell r="G103" t="e">
            <v>#N/A</v>
          </cell>
          <cell r="H103" t="e">
            <v>#N/A</v>
          </cell>
          <cell r="I103">
            <v>100</v>
          </cell>
          <cell r="J103" t="str">
            <v>4/26</v>
          </cell>
          <cell r="K103">
            <v>0</v>
          </cell>
          <cell r="L103">
            <v>13</v>
          </cell>
          <cell r="M103">
            <v>100</v>
          </cell>
          <cell r="N103" t="str">
            <v>継続</v>
          </cell>
          <cell r="O103" t="str">
            <v>大須賀　翔</v>
          </cell>
          <cell r="P103" t="str">
            <v>オオスガ　ショウ</v>
          </cell>
          <cell r="Q103">
            <v>2</v>
          </cell>
          <cell r="R103" t="str">
            <v>男</v>
          </cell>
          <cell r="S103">
            <v>1986</v>
          </cell>
          <cell r="T103">
            <v>9</v>
          </cell>
          <cell r="U103">
            <v>10</v>
          </cell>
        </row>
        <row r="104">
          <cell r="G104" t="e">
            <v>#N/A</v>
          </cell>
          <cell r="H104" t="e">
            <v>#N/A</v>
          </cell>
          <cell r="I104">
            <v>101</v>
          </cell>
          <cell r="J104" t="str">
            <v>4/26</v>
          </cell>
          <cell r="K104">
            <v>0</v>
          </cell>
          <cell r="L104">
            <v>13</v>
          </cell>
          <cell r="M104">
            <v>101</v>
          </cell>
          <cell r="N104" t="str">
            <v>継続</v>
          </cell>
          <cell r="O104" t="str">
            <v>市川　峻矢</v>
          </cell>
          <cell r="P104" t="str">
            <v>イチカワ　シュンヤ</v>
          </cell>
          <cell r="Q104">
            <v>2</v>
          </cell>
          <cell r="R104" t="str">
            <v>男</v>
          </cell>
          <cell r="S104">
            <v>1986</v>
          </cell>
          <cell r="T104">
            <v>6</v>
          </cell>
          <cell r="U104">
            <v>15</v>
          </cell>
        </row>
        <row r="105">
          <cell r="G105" t="e">
            <v>#N/A</v>
          </cell>
          <cell r="H105" t="e">
            <v>#N/A</v>
          </cell>
          <cell r="I105">
            <v>102</v>
          </cell>
          <cell r="J105" t="str">
            <v>4/26</v>
          </cell>
          <cell r="K105">
            <v>0</v>
          </cell>
          <cell r="L105">
            <v>13</v>
          </cell>
          <cell r="M105">
            <v>102</v>
          </cell>
          <cell r="N105" t="str">
            <v>継続</v>
          </cell>
          <cell r="O105" t="str">
            <v>大竹　佑弥</v>
          </cell>
          <cell r="P105" t="str">
            <v>オオタケ　ユウヤ</v>
          </cell>
          <cell r="Q105">
            <v>2</v>
          </cell>
          <cell r="R105" t="str">
            <v>男</v>
          </cell>
          <cell r="S105">
            <v>1986</v>
          </cell>
          <cell r="T105">
            <v>6</v>
          </cell>
          <cell r="U105">
            <v>20</v>
          </cell>
        </row>
        <row r="106">
          <cell r="G106" t="e">
            <v>#N/A</v>
          </cell>
          <cell r="H106" t="e">
            <v>#N/A</v>
          </cell>
          <cell r="I106">
            <v>103</v>
          </cell>
          <cell r="J106" t="str">
            <v>4/26</v>
          </cell>
          <cell r="K106">
            <v>0</v>
          </cell>
          <cell r="L106">
            <v>13</v>
          </cell>
          <cell r="M106">
            <v>103</v>
          </cell>
          <cell r="N106" t="str">
            <v>継続</v>
          </cell>
          <cell r="O106" t="str">
            <v>北島　達也</v>
          </cell>
          <cell r="P106" t="str">
            <v>キタジマ　タツヤ</v>
          </cell>
          <cell r="Q106">
            <v>2</v>
          </cell>
          <cell r="R106" t="str">
            <v>男</v>
          </cell>
          <cell r="S106">
            <v>1986</v>
          </cell>
          <cell r="T106">
            <v>9</v>
          </cell>
          <cell r="U106">
            <v>14</v>
          </cell>
        </row>
        <row r="107">
          <cell r="G107" t="e">
            <v>#N/A</v>
          </cell>
          <cell r="H107" t="e">
            <v>#N/A</v>
          </cell>
          <cell r="I107">
            <v>104</v>
          </cell>
          <cell r="J107" t="str">
            <v>4/26</v>
          </cell>
          <cell r="K107">
            <v>0</v>
          </cell>
          <cell r="L107">
            <v>13</v>
          </cell>
          <cell r="M107">
            <v>104</v>
          </cell>
          <cell r="N107" t="str">
            <v>継続</v>
          </cell>
          <cell r="O107" t="str">
            <v>小林　孝至</v>
          </cell>
          <cell r="P107" t="str">
            <v>コバヤシ　タカシ</v>
          </cell>
          <cell r="Q107">
            <v>2</v>
          </cell>
          <cell r="R107" t="str">
            <v>男</v>
          </cell>
          <cell r="S107">
            <v>1986</v>
          </cell>
          <cell r="T107">
            <v>7</v>
          </cell>
          <cell r="U107">
            <v>23</v>
          </cell>
        </row>
        <row r="108">
          <cell r="G108" t="e">
            <v>#N/A</v>
          </cell>
          <cell r="H108" t="e">
            <v>#N/A</v>
          </cell>
          <cell r="I108">
            <v>105</v>
          </cell>
          <cell r="J108" t="str">
            <v>4/26</v>
          </cell>
          <cell r="K108">
            <v>0</v>
          </cell>
          <cell r="L108">
            <v>13</v>
          </cell>
          <cell r="M108">
            <v>105</v>
          </cell>
          <cell r="N108" t="str">
            <v>継続</v>
          </cell>
          <cell r="O108" t="str">
            <v>栗原　博之</v>
          </cell>
          <cell r="P108" t="str">
            <v>クリハラ　ヒロユキ</v>
          </cell>
          <cell r="Q108">
            <v>2</v>
          </cell>
          <cell r="R108" t="str">
            <v>男</v>
          </cell>
          <cell r="S108">
            <v>1986</v>
          </cell>
          <cell r="T108">
            <v>6</v>
          </cell>
          <cell r="U108">
            <v>6</v>
          </cell>
        </row>
        <row r="109">
          <cell r="G109" t="e">
            <v>#N/A</v>
          </cell>
          <cell r="H109" t="e">
            <v>#N/A</v>
          </cell>
          <cell r="I109">
            <v>106</v>
          </cell>
          <cell r="J109" t="str">
            <v>4/26</v>
          </cell>
          <cell r="K109">
            <v>0</v>
          </cell>
          <cell r="L109">
            <v>13</v>
          </cell>
          <cell r="M109">
            <v>106</v>
          </cell>
          <cell r="N109" t="str">
            <v>継続</v>
          </cell>
          <cell r="O109" t="str">
            <v>村山　研二</v>
          </cell>
          <cell r="P109" t="str">
            <v>ムラヤマ　ケンジ</v>
          </cell>
          <cell r="Q109">
            <v>2</v>
          </cell>
          <cell r="R109" t="str">
            <v>男</v>
          </cell>
          <cell r="S109">
            <v>1986</v>
          </cell>
          <cell r="T109">
            <v>6</v>
          </cell>
          <cell r="U109">
            <v>16</v>
          </cell>
        </row>
        <row r="110">
          <cell r="G110" t="e">
            <v>#N/A</v>
          </cell>
          <cell r="H110" t="e">
            <v>#N/A</v>
          </cell>
          <cell r="I110">
            <v>107</v>
          </cell>
          <cell r="J110" t="str">
            <v>4/26</v>
          </cell>
          <cell r="K110">
            <v>0</v>
          </cell>
          <cell r="L110">
            <v>13</v>
          </cell>
          <cell r="M110">
            <v>107</v>
          </cell>
          <cell r="N110" t="str">
            <v>継続</v>
          </cell>
          <cell r="O110" t="str">
            <v>飯田　祐介</v>
          </cell>
          <cell r="P110" t="str">
            <v>イイダ　ユウスケ</v>
          </cell>
          <cell r="Q110">
            <v>2</v>
          </cell>
          <cell r="R110" t="str">
            <v>男</v>
          </cell>
          <cell r="S110">
            <v>1986</v>
          </cell>
          <cell r="T110">
            <v>9</v>
          </cell>
          <cell r="U110">
            <v>11</v>
          </cell>
        </row>
        <row r="111">
          <cell r="G111" t="e">
            <v>#N/A</v>
          </cell>
          <cell r="H111" t="e">
            <v>#N/A</v>
          </cell>
          <cell r="I111">
            <v>108</v>
          </cell>
          <cell r="J111" t="str">
            <v>4/26</v>
          </cell>
          <cell r="K111">
            <v>0</v>
          </cell>
          <cell r="L111">
            <v>13</v>
          </cell>
          <cell r="M111">
            <v>108</v>
          </cell>
          <cell r="N111" t="str">
            <v>継続</v>
          </cell>
          <cell r="O111" t="str">
            <v>岩瀬　拓也</v>
          </cell>
          <cell r="P111" t="str">
            <v>イワセ　タクヤ</v>
          </cell>
          <cell r="Q111">
            <v>2</v>
          </cell>
          <cell r="R111" t="str">
            <v>男</v>
          </cell>
          <cell r="S111">
            <v>1987</v>
          </cell>
          <cell r="T111">
            <v>3</v>
          </cell>
          <cell r="U111">
            <v>2</v>
          </cell>
        </row>
        <row r="112">
          <cell r="G112" t="e">
            <v>#N/A</v>
          </cell>
          <cell r="H112" t="e">
            <v>#N/A</v>
          </cell>
          <cell r="I112">
            <v>109</v>
          </cell>
          <cell r="J112" t="str">
            <v>4/26</v>
          </cell>
          <cell r="K112">
            <v>0</v>
          </cell>
          <cell r="L112">
            <v>13</v>
          </cell>
          <cell r="M112">
            <v>109</v>
          </cell>
          <cell r="N112" t="str">
            <v>継続</v>
          </cell>
          <cell r="O112" t="str">
            <v>石田　房也</v>
          </cell>
          <cell r="P112" t="str">
            <v>イシダ　フサヤ</v>
          </cell>
          <cell r="Q112">
            <v>2</v>
          </cell>
          <cell r="R112" t="str">
            <v>男</v>
          </cell>
          <cell r="S112">
            <v>1986</v>
          </cell>
          <cell r="T112">
            <v>11</v>
          </cell>
          <cell r="U112">
            <v>27</v>
          </cell>
        </row>
        <row r="113">
          <cell r="G113" t="e">
            <v>#N/A</v>
          </cell>
          <cell r="H113" t="e">
            <v>#N/A</v>
          </cell>
          <cell r="I113">
            <v>110</v>
          </cell>
          <cell r="J113" t="str">
            <v>4/26</v>
          </cell>
          <cell r="K113">
            <v>0</v>
          </cell>
          <cell r="L113">
            <v>13</v>
          </cell>
          <cell r="M113">
            <v>110</v>
          </cell>
          <cell r="N113" t="str">
            <v>継続</v>
          </cell>
          <cell r="O113" t="str">
            <v>長谷川　啓介</v>
          </cell>
          <cell r="P113" t="str">
            <v>ハセガワ　ケイスケ</v>
          </cell>
          <cell r="Q113">
            <v>2</v>
          </cell>
          <cell r="R113" t="str">
            <v>男</v>
          </cell>
          <cell r="S113">
            <v>1986</v>
          </cell>
          <cell r="T113">
            <v>4</v>
          </cell>
          <cell r="U113">
            <v>5</v>
          </cell>
        </row>
        <row r="114">
          <cell r="G114" t="e">
            <v>#N/A</v>
          </cell>
          <cell r="H114" t="e">
            <v>#N/A</v>
          </cell>
          <cell r="I114">
            <v>111</v>
          </cell>
          <cell r="J114" t="str">
            <v>4/26</v>
          </cell>
          <cell r="K114">
            <v>0</v>
          </cell>
          <cell r="L114">
            <v>13</v>
          </cell>
          <cell r="M114">
            <v>111</v>
          </cell>
          <cell r="N114" t="str">
            <v>新規</v>
          </cell>
          <cell r="O114" t="str">
            <v>高橋　一也</v>
          </cell>
          <cell r="P114" t="str">
            <v>タカハシ　カズヤ</v>
          </cell>
          <cell r="Q114">
            <v>1</v>
          </cell>
          <cell r="R114" t="str">
            <v>男</v>
          </cell>
          <cell r="S114">
            <v>1987</v>
          </cell>
          <cell r="T114">
            <v>10</v>
          </cell>
          <cell r="U114">
            <v>2</v>
          </cell>
        </row>
        <row r="115">
          <cell r="G115" t="e">
            <v>#N/A</v>
          </cell>
          <cell r="H115" t="e">
            <v>#N/A</v>
          </cell>
          <cell r="I115">
            <v>112</v>
          </cell>
          <cell r="J115" t="str">
            <v>4/26</v>
          </cell>
          <cell r="K115">
            <v>0</v>
          </cell>
          <cell r="L115">
            <v>13</v>
          </cell>
          <cell r="M115">
            <v>112</v>
          </cell>
          <cell r="N115" t="str">
            <v>新規</v>
          </cell>
          <cell r="O115" t="str">
            <v>田村　幸司</v>
          </cell>
          <cell r="P115" t="str">
            <v>タムラ　コウジ</v>
          </cell>
          <cell r="Q115">
            <v>1</v>
          </cell>
          <cell r="R115" t="str">
            <v>男</v>
          </cell>
          <cell r="S115">
            <v>1987</v>
          </cell>
          <cell r="T115">
            <v>5</v>
          </cell>
          <cell r="U115">
            <v>18</v>
          </cell>
        </row>
        <row r="116">
          <cell r="G116" t="e">
            <v>#N/A</v>
          </cell>
          <cell r="H116" t="e">
            <v>#N/A</v>
          </cell>
          <cell r="I116">
            <v>113</v>
          </cell>
          <cell r="J116" t="str">
            <v>4/26</v>
          </cell>
          <cell r="K116">
            <v>0</v>
          </cell>
          <cell r="L116">
            <v>13</v>
          </cell>
          <cell r="M116">
            <v>113</v>
          </cell>
          <cell r="N116" t="str">
            <v>新規</v>
          </cell>
          <cell r="O116" t="str">
            <v>鈴木　雄一</v>
          </cell>
          <cell r="P116" t="str">
            <v>スズキ　ユウイチ</v>
          </cell>
          <cell r="Q116">
            <v>1</v>
          </cell>
          <cell r="R116" t="str">
            <v>男</v>
          </cell>
          <cell r="S116">
            <v>1987</v>
          </cell>
          <cell r="T116">
            <v>6</v>
          </cell>
          <cell r="U116">
            <v>10</v>
          </cell>
        </row>
        <row r="117">
          <cell r="G117" t="e">
            <v>#N/A</v>
          </cell>
          <cell r="H117" t="e">
            <v>#N/A</v>
          </cell>
          <cell r="I117">
            <v>114</v>
          </cell>
          <cell r="J117" t="str">
            <v>4/26</v>
          </cell>
          <cell r="K117">
            <v>0</v>
          </cell>
          <cell r="L117">
            <v>13</v>
          </cell>
          <cell r="M117">
            <v>114</v>
          </cell>
          <cell r="N117" t="str">
            <v>新規</v>
          </cell>
          <cell r="O117" t="str">
            <v>平山　聡</v>
          </cell>
          <cell r="P117" t="str">
            <v>ヒラヤマ　サトシ</v>
          </cell>
          <cell r="Q117">
            <v>1</v>
          </cell>
          <cell r="R117" t="str">
            <v>男</v>
          </cell>
          <cell r="S117">
            <v>1987</v>
          </cell>
          <cell r="T117">
            <v>8</v>
          </cell>
          <cell r="U117">
            <v>29</v>
          </cell>
        </row>
        <row r="118">
          <cell r="G118" t="e">
            <v>#N/A</v>
          </cell>
          <cell r="H118" t="e">
            <v>#N/A</v>
          </cell>
          <cell r="I118">
            <v>115</v>
          </cell>
          <cell r="J118" t="str">
            <v>4/26</v>
          </cell>
          <cell r="K118">
            <v>0</v>
          </cell>
          <cell r="L118">
            <v>13</v>
          </cell>
          <cell r="M118">
            <v>115</v>
          </cell>
          <cell r="N118" t="str">
            <v>新規</v>
          </cell>
          <cell r="O118" t="str">
            <v>松井　健</v>
          </cell>
          <cell r="P118" t="str">
            <v>マツイ　タケシ</v>
          </cell>
          <cell r="Q118">
            <v>1</v>
          </cell>
          <cell r="R118" t="str">
            <v>男</v>
          </cell>
          <cell r="S118">
            <v>1987</v>
          </cell>
          <cell r="T118">
            <v>7</v>
          </cell>
          <cell r="U118">
            <v>17</v>
          </cell>
        </row>
        <row r="119">
          <cell r="G119" t="e">
            <v>#N/A</v>
          </cell>
          <cell r="H119" t="e">
            <v>#N/A</v>
          </cell>
          <cell r="I119">
            <v>116</v>
          </cell>
          <cell r="J119" t="str">
            <v>4/26</v>
          </cell>
          <cell r="K119">
            <v>0</v>
          </cell>
          <cell r="L119">
            <v>13</v>
          </cell>
          <cell r="M119">
            <v>116</v>
          </cell>
          <cell r="N119" t="str">
            <v>新規</v>
          </cell>
          <cell r="O119" t="str">
            <v>鈴木　博統</v>
          </cell>
          <cell r="P119" t="str">
            <v>スズキ　ヒロノリ</v>
          </cell>
          <cell r="Q119">
            <v>1</v>
          </cell>
          <cell r="R119" t="str">
            <v>男</v>
          </cell>
          <cell r="S119">
            <v>1987</v>
          </cell>
          <cell r="T119">
            <v>6</v>
          </cell>
          <cell r="U119">
            <v>12</v>
          </cell>
        </row>
        <row r="120">
          <cell r="G120" t="e">
            <v>#N/A</v>
          </cell>
          <cell r="H120" t="e">
            <v>#N/A</v>
          </cell>
          <cell r="I120">
            <v>117</v>
          </cell>
          <cell r="J120" t="str">
            <v>4/26</v>
          </cell>
          <cell r="K120">
            <v>0</v>
          </cell>
          <cell r="L120">
            <v>13</v>
          </cell>
          <cell r="M120">
            <v>117</v>
          </cell>
          <cell r="N120" t="str">
            <v>新規</v>
          </cell>
          <cell r="O120" t="str">
            <v>伊藤　直哉</v>
          </cell>
          <cell r="P120" t="str">
            <v>イトウ　ナオヤ</v>
          </cell>
          <cell r="Q120">
            <v>1</v>
          </cell>
          <cell r="R120" t="str">
            <v>男</v>
          </cell>
          <cell r="S120">
            <v>1987</v>
          </cell>
          <cell r="T120">
            <v>9</v>
          </cell>
          <cell r="U120">
            <v>9</v>
          </cell>
        </row>
        <row r="121">
          <cell r="G121" t="e">
            <v>#N/A</v>
          </cell>
          <cell r="H121" t="e">
            <v>#N/A</v>
          </cell>
          <cell r="I121">
            <v>118</v>
          </cell>
          <cell r="J121" t="str">
            <v>4/26</v>
          </cell>
          <cell r="K121">
            <v>0</v>
          </cell>
          <cell r="L121">
            <v>13</v>
          </cell>
          <cell r="M121">
            <v>118</v>
          </cell>
          <cell r="N121" t="str">
            <v>新規</v>
          </cell>
          <cell r="O121" t="str">
            <v>三浦　卓</v>
          </cell>
          <cell r="P121" t="str">
            <v>ミウラ　スグル</v>
          </cell>
          <cell r="Q121">
            <v>1</v>
          </cell>
          <cell r="R121" t="str">
            <v>男</v>
          </cell>
          <cell r="S121">
            <v>1987</v>
          </cell>
          <cell r="T121">
            <v>5</v>
          </cell>
          <cell r="U121">
            <v>16</v>
          </cell>
        </row>
        <row r="122">
          <cell r="G122" t="e">
            <v>#N/A</v>
          </cell>
          <cell r="H122" t="e">
            <v>#N/A</v>
          </cell>
          <cell r="I122">
            <v>119</v>
          </cell>
          <cell r="J122" t="str">
            <v>4/26</v>
          </cell>
          <cell r="K122">
            <v>0</v>
          </cell>
          <cell r="L122">
            <v>14</v>
          </cell>
          <cell r="M122">
            <v>119</v>
          </cell>
          <cell r="N122" t="str">
            <v>継続</v>
          </cell>
          <cell r="O122" t="str">
            <v>安藤　敏行</v>
          </cell>
          <cell r="P122" t="str">
            <v>アンドウ　トシユキ</v>
          </cell>
          <cell r="Q122">
            <v>3</v>
          </cell>
          <cell r="R122" t="str">
            <v>男</v>
          </cell>
          <cell r="S122">
            <v>1985</v>
          </cell>
          <cell r="T122">
            <v>4</v>
          </cell>
          <cell r="U122">
            <v>28</v>
          </cell>
        </row>
        <row r="123">
          <cell r="G123" t="e">
            <v>#N/A</v>
          </cell>
          <cell r="H123" t="e">
            <v>#N/A</v>
          </cell>
          <cell r="I123">
            <v>120</v>
          </cell>
          <cell r="J123" t="str">
            <v>4/26</v>
          </cell>
          <cell r="K123">
            <v>0</v>
          </cell>
          <cell r="L123">
            <v>14</v>
          </cell>
          <cell r="M123">
            <v>120</v>
          </cell>
          <cell r="N123" t="str">
            <v>継続</v>
          </cell>
          <cell r="O123" t="str">
            <v>五十嶺　豊</v>
          </cell>
          <cell r="P123" t="str">
            <v>イソミネ　ユタカ</v>
          </cell>
          <cell r="Q123">
            <v>3</v>
          </cell>
          <cell r="R123" t="str">
            <v>男</v>
          </cell>
          <cell r="S123">
            <v>1985</v>
          </cell>
          <cell r="T123">
            <v>7</v>
          </cell>
          <cell r="U123">
            <v>3</v>
          </cell>
        </row>
        <row r="124">
          <cell r="G124" t="e">
            <v>#N/A</v>
          </cell>
          <cell r="H124" t="e">
            <v>#N/A</v>
          </cell>
          <cell r="I124">
            <v>121</v>
          </cell>
          <cell r="J124" t="str">
            <v>4/26</v>
          </cell>
          <cell r="K124">
            <v>0</v>
          </cell>
          <cell r="L124">
            <v>14</v>
          </cell>
          <cell r="M124">
            <v>121</v>
          </cell>
          <cell r="N124" t="str">
            <v>継続</v>
          </cell>
          <cell r="O124" t="str">
            <v>五十嶺　圭軌</v>
          </cell>
          <cell r="P124" t="str">
            <v>イソミネ　ヨシノリ</v>
          </cell>
          <cell r="Q124">
            <v>3</v>
          </cell>
          <cell r="R124" t="str">
            <v>男</v>
          </cell>
          <cell r="S124">
            <v>1985</v>
          </cell>
          <cell r="T124">
            <v>7</v>
          </cell>
          <cell r="U124">
            <v>3</v>
          </cell>
        </row>
        <row r="125">
          <cell r="G125" t="e">
            <v>#N/A</v>
          </cell>
          <cell r="H125" t="e">
            <v>#N/A</v>
          </cell>
          <cell r="I125">
            <v>122</v>
          </cell>
          <cell r="J125" t="str">
            <v>4/26</v>
          </cell>
          <cell r="K125">
            <v>0</v>
          </cell>
          <cell r="L125">
            <v>14</v>
          </cell>
          <cell r="M125">
            <v>122</v>
          </cell>
          <cell r="N125" t="str">
            <v>継続</v>
          </cell>
          <cell r="O125" t="str">
            <v>鹿嶋　学</v>
          </cell>
          <cell r="P125" t="str">
            <v>カシマ　マナブ</v>
          </cell>
          <cell r="Q125">
            <v>3</v>
          </cell>
          <cell r="R125" t="str">
            <v>男</v>
          </cell>
          <cell r="S125">
            <v>1986</v>
          </cell>
          <cell r="T125">
            <v>2</v>
          </cell>
          <cell r="U125">
            <v>6</v>
          </cell>
        </row>
        <row r="126">
          <cell r="G126" t="e">
            <v>#N/A</v>
          </cell>
          <cell r="H126" t="e">
            <v>#N/A</v>
          </cell>
          <cell r="I126">
            <v>123</v>
          </cell>
          <cell r="J126" t="str">
            <v>4/26</v>
          </cell>
          <cell r="K126">
            <v>0</v>
          </cell>
          <cell r="L126">
            <v>14</v>
          </cell>
          <cell r="M126">
            <v>123</v>
          </cell>
          <cell r="N126" t="str">
            <v>継続</v>
          </cell>
          <cell r="O126" t="str">
            <v>川合　亮輔</v>
          </cell>
          <cell r="P126" t="str">
            <v>カワイ　リョウスケ</v>
          </cell>
          <cell r="Q126">
            <v>3</v>
          </cell>
          <cell r="R126" t="str">
            <v>男</v>
          </cell>
          <cell r="S126">
            <v>1985</v>
          </cell>
          <cell r="T126">
            <v>5</v>
          </cell>
          <cell r="U126">
            <v>24</v>
          </cell>
        </row>
        <row r="127">
          <cell r="G127" t="e">
            <v>#N/A</v>
          </cell>
          <cell r="H127" t="e">
            <v>#N/A</v>
          </cell>
          <cell r="I127">
            <v>124</v>
          </cell>
          <cell r="J127" t="str">
            <v>4/26</v>
          </cell>
          <cell r="K127">
            <v>0</v>
          </cell>
          <cell r="L127">
            <v>14</v>
          </cell>
          <cell r="M127">
            <v>124</v>
          </cell>
          <cell r="N127" t="str">
            <v>継続</v>
          </cell>
          <cell r="O127" t="str">
            <v>川口　浩平</v>
          </cell>
          <cell r="P127" t="str">
            <v>カワグチ　コウヘイ</v>
          </cell>
          <cell r="Q127">
            <v>3</v>
          </cell>
          <cell r="R127" t="str">
            <v>男</v>
          </cell>
          <cell r="S127">
            <v>1985</v>
          </cell>
          <cell r="T127">
            <v>8</v>
          </cell>
          <cell r="U127">
            <v>19</v>
          </cell>
        </row>
        <row r="128">
          <cell r="G128" t="e">
            <v>#N/A</v>
          </cell>
          <cell r="H128" t="e">
            <v>#N/A</v>
          </cell>
          <cell r="I128">
            <v>125</v>
          </cell>
          <cell r="J128" t="str">
            <v>4/26</v>
          </cell>
          <cell r="K128">
            <v>0</v>
          </cell>
          <cell r="L128">
            <v>14</v>
          </cell>
          <cell r="M128">
            <v>125</v>
          </cell>
          <cell r="N128" t="str">
            <v>継続</v>
          </cell>
          <cell r="O128" t="str">
            <v>川口　陽平</v>
          </cell>
          <cell r="P128" t="str">
            <v>カワグチ　ヨウヘイ</v>
          </cell>
          <cell r="Q128">
            <v>3</v>
          </cell>
          <cell r="R128" t="str">
            <v>男</v>
          </cell>
          <cell r="S128">
            <v>1985</v>
          </cell>
          <cell r="T128">
            <v>8</v>
          </cell>
          <cell r="U128">
            <v>19</v>
          </cell>
        </row>
        <row r="129">
          <cell r="G129" t="e">
            <v>#N/A</v>
          </cell>
          <cell r="H129" t="e">
            <v>#N/A</v>
          </cell>
          <cell r="I129">
            <v>126</v>
          </cell>
          <cell r="J129" t="str">
            <v>4/26</v>
          </cell>
          <cell r="K129">
            <v>0</v>
          </cell>
          <cell r="L129">
            <v>14</v>
          </cell>
          <cell r="M129">
            <v>126</v>
          </cell>
          <cell r="N129" t="str">
            <v>継続</v>
          </cell>
          <cell r="O129" t="str">
            <v>栗原　康晃</v>
          </cell>
          <cell r="P129" t="str">
            <v>クリハラ　ヤスアキ</v>
          </cell>
          <cell r="Q129">
            <v>3</v>
          </cell>
          <cell r="R129" t="str">
            <v>男</v>
          </cell>
          <cell r="S129">
            <v>1985</v>
          </cell>
          <cell r="T129">
            <v>8</v>
          </cell>
          <cell r="U129">
            <v>23</v>
          </cell>
        </row>
        <row r="130">
          <cell r="G130" t="e">
            <v>#N/A</v>
          </cell>
          <cell r="H130" t="e">
            <v>#N/A</v>
          </cell>
          <cell r="I130">
            <v>127</v>
          </cell>
          <cell r="J130" t="str">
            <v>4/26</v>
          </cell>
          <cell r="K130">
            <v>0</v>
          </cell>
          <cell r="L130">
            <v>14</v>
          </cell>
          <cell r="M130">
            <v>127</v>
          </cell>
          <cell r="N130" t="str">
            <v>継続</v>
          </cell>
          <cell r="O130" t="str">
            <v>小泉　勇人</v>
          </cell>
          <cell r="P130" t="str">
            <v>コイズミ　ユウト</v>
          </cell>
          <cell r="Q130">
            <v>3</v>
          </cell>
          <cell r="R130" t="str">
            <v>男</v>
          </cell>
          <cell r="S130">
            <v>1985</v>
          </cell>
          <cell r="T130">
            <v>7</v>
          </cell>
          <cell r="U130">
            <v>25</v>
          </cell>
        </row>
        <row r="131">
          <cell r="G131" t="e">
            <v>#N/A</v>
          </cell>
          <cell r="H131" t="e">
            <v>#N/A</v>
          </cell>
          <cell r="I131">
            <v>128</v>
          </cell>
          <cell r="J131" t="str">
            <v>4/26</v>
          </cell>
          <cell r="K131">
            <v>0</v>
          </cell>
          <cell r="L131">
            <v>14</v>
          </cell>
          <cell r="M131">
            <v>128</v>
          </cell>
          <cell r="N131" t="str">
            <v>継続</v>
          </cell>
          <cell r="O131" t="str">
            <v>鈴木　一詩</v>
          </cell>
          <cell r="P131" t="str">
            <v>スズキ　カズシ</v>
          </cell>
          <cell r="Q131">
            <v>3</v>
          </cell>
          <cell r="R131" t="str">
            <v>男</v>
          </cell>
          <cell r="S131">
            <v>1986</v>
          </cell>
          <cell r="T131">
            <v>3</v>
          </cell>
          <cell r="U131">
            <v>20</v>
          </cell>
        </row>
        <row r="132">
          <cell r="G132" t="e">
            <v>#N/A</v>
          </cell>
          <cell r="H132" t="e">
            <v>#N/A</v>
          </cell>
          <cell r="I132">
            <v>129</v>
          </cell>
          <cell r="J132" t="str">
            <v>4/26</v>
          </cell>
          <cell r="K132">
            <v>0</v>
          </cell>
          <cell r="L132">
            <v>14</v>
          </cell>
          <cell r="M132">
            <v>129</v>
          </cell>
          <cell r="N132" t="str">
            <v>継続</v>
          </cell>
          <cell r="O132" t="str">
            <v>住石　徳志</v>
          </cell>
          <cell r="P132" t="str">
            <v>スミイシ　アツシ</v>
          </cell>
          <cell r="Q132">
            <v>3</v>
          </cell>
          <cell r="R132" t="str">
            <v>男</v>
          </cell>
          <cell r="S132">
            <v>1985</v>
          </cell>
          <cell r="T132">
            <v>11</v>
          </cell>
          <cell r="U132">
            <v>26</v>
          </cell>
        </row>
        <row r="133">
          <cell r="G133" t="e">
            <v>#N/A</v>
          </cell>
          <cell r="H133" t="e">
            <v>#N/A</v>
          </cell>
          <cell r="I133">
            <v>130</v>
          </cell>
          <cell r="J133" t="str">
            <v>4/26</v>
          </cell>
          <cell r="K133">
            <v>0</v>
          </cell>
          <cell r="L133">
            <v>14</v>
          </cell>
          <cell r="M133">
            <v>130</v>
          </cell>
          <cell r="N133" t="str">
            <v>継続</v>
          </cell>
          <cell r="O133" t="str">
            <v>高澤　直貴</v>
          </cell>
          <cell r="P133" t="str">
            <v>タカザワ　ナオキ</v>
          </cell>
          <cell r="Q133">
            <v>3</v>
          </cell>
          <cell r="R133" t="str">
            <v>男</v>
          </cell>
          <cell r="S133">
            <v>1986</v>
          </cell>
          <cell r="T133">
            <v>3</v>
          </cell>
          <cell r="U133">
            <v>21</v>
          </cell>
        </row>
        <row r="134">
          <cell r="G134" t="e">
            <v>#N/A</v>
          </cell>
          <cell r="H134" t="e">
            <v>#N/A</v>
          </cell>
          <cell r="I134">
            <v>131</v>
          </cell>
          <cell r="J134" t="str">
            <v>4/26</v>
          </cell>
          <cell r="K134">
            <v>0</v>
          </cell>
          <cell r="L134">
            <v>14</v>
          </cell>
          <cell r="M134">
            <v>131</v>
          </cell>
          <cell r="N134" t="str">
            <v>継続</v>
          </cell>
          <cell r="O134" t="str">
            <v>藤井　祐貴</v>
          </cell>
          <cell r="P134" t="str">
            <v>フジイ　ユウキ</v>
          </cell>
          <cell r="Q134">
            <v>3</v>
          </cell>
          <cell r="R134" t="str">
            <v>男</v>
          </cell>
          <cell r="S134">
            <v>1986</v>
          </cell>
          <cell r="T134">
            <v>3</v>
          </cell>
          <cell r="U134">
            <v>7</v>
          </cell>
        </row>
        <row r="135">
          <cell r="G135" t="e">
            <v>#N/A</v>
          </cell>
          <cell r="H135" t="e">
            <v>#N/A</v>
          </cell>
          <cell r="I135">
            <v>132</v>
          </cell>
          <cell r="J135" t="str">
            <v>4/26</v>
          </cell>
          <cell r="K135">
            <v>0</v>
          </cell>
          <cell r="L135">
            <v>14</v>
          </cell>
          <cell r="M135">
            <v>132</v>
          </cell>
          <cell r="N135" t="str">
            <v>継続</v>
          </cell>
          <cell r="O135" t="str">
            <v>野尻　剛史</v>
          </cell>
          <cell r="P135" t="str">
            <v>ノジリ　ヨシフミ</v>
          </cell>
          <cell r="Q135">
            <v>3</v>
          </cell>
          <cell r="R135" t="str">
            <v>男</v>
          </cell>
          <cell r="S135">
            <v>1985</v>
          </cell>
          <cell r="T135">
            <v>5</v>
          </cell>
          <cell r="U135">
            <v>9</v>
          </cell>
        </row>
        <row r="136">
          <cell r="G136" t="e">
            <v>#N/A</v>
          </cell>
          <cell r="H136" t="e">
            <v>#N/A</v>
          </cell>
          <cell r="I136">
            <v>133</v>
          </cell>
          <cell r="J136" t="str">
            <v>4/26</v>
          </cell>
          <cell r="K136">
            <v>0</v>
          </cell>
          <cell r="L136">
            <v>14</v>
          </cell>
          <cell r="M136">
            <v>133</v>
          </cell>
          <cell r="N136" t="str">
            <v>継続</v>
          </cell>
          <cell r="O136" t="str">
            <v>小田部　巧</v>
          </cell>
          <cell r="P136" t="str">
            <v>コタベ　タクミ</v>
          </cell>
          <cell r="Q136">
            <v>2</v>
          </cell>
          <cell r="R136" t="str">
            <v>男</v>
          </cell>
          <cell r="S136">
            <v>1987</v>
          </cell>
          <cell r="T136">
            <v>3</v>
          </cell>
          <cell r="U136">
            <v>18</v>
          </cell>
        </row>
        <row r="137">
          <cell r="G137" t="e">
            <v>#N/A</v>
          </cell>
          <cell r="H137" t="e">
            <v>#N/A</v>
          </cell>
          <cell r="I137">
            <v>134</v>
          </cell>
          <cell r="J137" t="str">
            <v>4/26</v>
          </cell>
          <cell r="K137">
            <v>0</v>
          </cell>
          <cell r="L137">
            <v>14</v>
          </cell>
          <cell r="M137">
            <v>134</v>
          </cell>
          <cell r="N137" t="str">
            <v>継続</v>
          </cell>
          <cell r="O137" t="str">
            <v>福本　健吾</v>
          </cell>
          <cell r="P137" t="str">
            <v>フクモト　ケンゴ</v>
          </cell>
          <cell r="Q137">
            <v>2</v>
          </cell>
          <cell r="R137" t="str">
            <v>男</v>
          </cell>
          <cell r="S137">
            <v>1986</v>
          </cell>
          <cell r="T137">
            <v>7</v>
          </cell>
          <cell r="U137">
            <v>7</v>
          </cell>
        </row>
        <row r="138">
          <cell r="G138" t="e">
            <v>#N/A</v>
          </cell>
          <cell r="H138" t="e">
            <v>#N/A</v>
          </cell>
          <cell r="I138">
            <v>135</v>
          </cell>
          <cell r="J138" t="str">
            <v>4/26</v>
          </cell>
          <cell r="K138">
            <v>0</v>
          </cell>
          <cell r="L138">
            <v>14</v>
          </cell>
          <cell r="M138">
            <v>135</v>
          </cell>
          <cell r="N138" t="str">
            <v>継続</v>
          </cell>
          <cell r="O138" t="str">
            <v>松本　伸明</v>
          </cell>
          <cell r="P138" t="str">
            <v>マツモト　ノブアキ</v>
          </cell>
          <cell r="Q138">
            <v>2</v>
          </cell>
          <cell r="R138" t="str">
            <v>男</v>
          </cell>
          <cell r="S138">
            <v>1986</v>
          </cell>
          <cell r="T138">
            <v>11</v>
          </cell>
          <cell r="U138">
            <v>26</v>
          </cell>
        </row>
        <row r="139">
          <cell r="G139" t="e">
            <v>#N/A</v>
          </cell>
          <cell r="H139" t="e">
            <v>#N/A</v>
          </cell>
          <cell r="I139">
            <v>136</v>
          </cell>
          <cell r="J139" t="str">
            <v>4/26</v>
          </cell>
          <cell r="K139">
            <v>0</v>
          </cell>
          <cell r="L139">
            <v>14</v>
          </cell>
          <cell r="M139">
            <v>136</v>
          </cell>
          <cell r="N139" t="str">
            <v>継続</v>
          </cell>
          <cell r="O139" t="str">
            <v>吉田　悟</v>
          </cell>
          <cell r="P139" t="str">
            <v>ヨシダ　サトル</v>
          </cell>
          <cell r="Q139">
            <v>2</v>
          </cell>
          <cell r="R139" t="str">
            <v>男</v>
          </cell>
          <cell r="S139">
            <v>1986</v>
          </cell>
          <cell r="T139">
            <v>4</v>
          </cell>
          <cell r="U139">
            <v>7</v>
          </cell>
        </row>
        <row r="140">
          <cell r="G140" t="e">
            <v>#N/A</v>
          </cell>
          <cell r="H140" t="e">
            <v>#N/A</v>
          </cell>
          <cell r="I140">
            <v>137</v>
          </cell>
          <cell r="J140" t="str">
            <v>4/26</v>
          </cell>
          <cell r="K140">
            <v>0</v>
          </cell>
          <cell r="L140">
            <v>14</v>
          </cell>
          <cell r="M140">
            <v>137</v>
          </cell>
          <cell r="N140" t="str">
            <v>継続</v>
          </cell>
          <cell r="O140" t="str">
            <v>柴崎　宏喜</v>
          </cell>
          <cell r="P140" t="str">
            <v>シバザキ　ヒロキ</v>
          </cell>
          <cell r="Q140">
            <v>2</v>
          </cell>
          <cell r="R140" t="str">
            <v>男</v>
          </cell>
          <cell r="S140">
            <v>1986</v>
          </cell>
          <cell r="T140">
            <v>5</v>
          </cell>
          <cell r="U140">
            <v>14</v>
          </cell>
        </row>
        <row r="141">
          <cell r="G141" t="e">
            <v>#N/A</v>
          </cell>
          <cell r="H141" t="e">
            <v>#N/A</v>
          </cell>
          <cell r="I141">
            <v>138</v>
          </cell>
          <cell r="J141" t="str">
            <v>4/26</v>
          </cell>
          <cell r="K141">
            <v>0</v>
          </cell>
          <cell r="L141">
            <v>14</v>
          </cell>
          <cell r="M141">
            <v>138</v>
          </cell>
          <cell r="N141" t="str">
            <v>継続</v>
          </cell>
          <cell r="O141" t="str">
            <v>田仲　大悟</v>
          </cell>
          <cell r="P141" t="str">
            <v>タナカ　ダイゴ</v>
          </cell>
          <cell r="Q141">
            <v>2</v>
          </cell>
          <cell r="R141" t="str">
            <v>男</v>
          </cell>
          <cell r="S141">
            <v>1986</v>
          </cell>
          <cell r="T141">
            <v>10</v>
          </cell>
          <cell r="U141">
            <v>19</v>
          </cell>
        </row>
        <row r="142">
          <cell r="G142" t="e">
            <v>#N/A</v>
          </cell>
          <cell r="H142" t="e">
            <v>#N/A</v>
          </cell>
          <cell r="I142">
            <v>139</v>
          </cell>
          <cell r="J142" t="str">
            <v>4/26</v>
          </cell>
          <cell r="K142">
            <v>0</v>
          </cell>
          <cell r="L142">
            <v>14</v>
          </cell>
          <cell r="M142">
            <v>139</v>
          </cell>
          <cell r="N142" t="str">
            <v>新規</v>
          </cell>
          <cell r="O142" t="str">
            <v>大野　紘崇</v>
          </cell>
          <cell r="P142" t="str">
            <v>オオノ　ヒロタカ</v>
          </cell>
          <cell r="Q142">
            <v>1</v>
          </cell>
          <cell r="R142" t="str">
            <v>男</v>
          </cell>
          <cell r="S142">
            <v>1988</v>
          </cell>
          <cell r="T142">
            <v>3</v>
          </cell>
          <cell r="U142">
            <v>14</v>
          </cell>
        </row>
        <row r="143">
          <cell r="G143" t="e">
            <v>#N/A</v>
          </cell>
          <cell r="H143" t="e">
            <v>#N/A</v>
          </cell>
          <cell r="I143">
            <v>140</v>
          </cell>
          <cell r="J143" t="str">
            <v>4/26</v>
          </cell>
          <cell r="K143">
            <v>0</v>
          </cell>
          <cell r="L143">
            <v>14</v>
          </cell>
          <cell r="M143">
            <v>140</v>
          </cell>
          <cell r="N143" t="str">
            <v>新規</v>
          </cell>
          <cell r="O143" t="str">
            <v>住石　高志</v>
          </cell>
          <cell r="P143" t="str">
            <v>スミイシ　タカシ</v>
          </cell>
          <cell r="Q143">
            <v>1</v>
          </cell>
          <cell r="R143" t="str">
            <v>男</v>
          </cell>
          <cell r="S143">
            <v>1988</v>
          </cell>
          <cell r="T143">
            <v>1</v>
          </cell>
          <cell r="U143">
            <v>17</v>
          </cell>
        </row>
        <row r="144">
          <cell r="G144" t="e">
            <v>#N/A</v>
          </cell>
          <cell r="H144" t="e">
            <v>#N/A</v>
          </cell>
          <cell r="I144">
            <v>141</v>
          </cell>
          <cell r="J144" t="str">
            <v>4/26</v>
          </cell>
          <cell r="K144">
            <v>0</v>
          </cell>
          <cell r="L144">
            <v>14</v>
          </cell>
          <cell r="M144">
            <v>141</v>
          </cell>
          <cell r="N144" t="str">
            <v>新規</v>
          </cell>
          <cell r="O144" t="str">
            <v>根本　雄太</v>
          </cell>
          <cell r="P144" t="str">
            <v>ネモト　ユウタ</v>
          </cell>
          <cell r="Q144">
            <v>1</v>
          </cell>
          <cell r="R144" t="str">
            <v>男</v>
          </cell>
          <cell r="S144">
            <v>1987</v>
          </cell>
          <cell r="T144">
            <v>8</v>
          </cell>
          <cell r="U144">
            <v>18</v>
          </cell>
        </row>
        <row r="145">
          <cell r="G145" t="e">
            <v>#N/A</v>
          </cell>
          <cell r="H145" t="e">
            <v>#N/A</v>
          </cell>
          <cell r="I145">
            <v>142</v>
          </cell>
          <cell r="J145" t="str">
            <v>4/26</v>
          </cell>
          <cell r="K145">
            <v>0</v>
          </cell>
          <cell r="L145">
            <v>15</v>
          </cell>
          <cell r="M145">
            <v>142</v>
          </cell>
          <cell r="N145" t="str">
            <v>継続</v>
          </cell>
          <cell r="O145" t="str">
            <v>坂野　一樹</v>
          </cell>
          <cell r="P145" t="str">
            <v>バンノ　カズキ</v>
          </cell>
          <cell r="Q145">
            <v>3</v>
          </cell>
          <cell r="R145" t="str">
            <v>男</v>
          </cell>
          <cell r="S145">
            <v>1985</v>
          </cell>
          <cell r="T145">
            <v>12</v>
          </cell>
          <cell r="U145">
            <v>12</v>
          </cell>
        </row>
        <row r="146">
          <cell r="G146" t="e">
            <v>#N/A</v>
          </cell>
          <cell r="H146" t="e">
            <v>#N/A</v>
          </cell>
          <cell r="I146">
            <v>143</v>
          </cell>
          <cell r="J146" t="str">
            <v>4/26</v>
          </cell>
          <cell r="K146">
            <v>0</v>
          </cell>
          <cell r="L146">
            <v>15</v>
          </cell>
          <cell r="M146">
            <v>143</v>
          </cell>
          <cell r="N146" t="str">
            <v>継続</v>
          </cell>
          <cell r="O146" t="str">
            <v>高橋　作豪</v>
          </cell>
          <cell r="P146" t="str">
            <v>タカハシ　トモタケ</v>
          </cell>
          <cell r="Q146">
            <v>2</v>
          </cell>
          <cell r="R146" t="str">
            <v>男</v>
          </cell>
          <cell r="S146">
            <v>1986</v>
          </cell>
          <cell r="T146">
            <v>8</v>
          </cell>
          <cell r="U146">
            <v>7</v>
          </cell>
        </row>
        <row r="147">
          <cell r="G147" t="e">
            <v>#N/A</v>
          </cell>
          <cell r="H147" t="e">
            <v>#N/A</v>
          </cell>
          <cell r="I147">
            <v>144</v>
          </cell>
          <cell r="J147" t="str">
            <v>4/26</v>
          </cell>
          <cell r="K147">
            <v>0</v>
          </cell>
          <cell r="L147">
            <v>16</v>
          </cell>
          <cell r="M147">
            <v>144</v>
          </cell>
          <cell r="N147" t="str">
            <v>継続</v>
          </cell>
          <cell r="O147" t="str">
            <v>桑原　和之</v>
          </cell>
          <cell r="P147" t="str">
            <v>クワバラ　カズユキ</v>
          </cell>
          <cell r="Q147">
            <v>3</v>
          </cell>
          <cell r="R147" t="str">
            <v>男</v>
          </cell>
          <cell r="S147">
            <v>1985</v>
          </cell>
          <cell r="T147">
            <v>5</v>
          </cell>
          <cell r="U147">
            <v>25</v>
          </cell>
        </row>
        <row r="148">
          <cell r="G148" t="e">
            <v>#N/A</v>
          </cell>
          <cell r="H148" t="e">
            <v>#N/A</v>
          </cell>
          <cell r="I148">
            <v>145</v>
          </cell>
          <cell r="J148" t="str">
            <v>4/26</v>
          </cell>
          <cell r="K148">
            <v>0</v>
          </cell>
          <cell r="L148">
            <v>16</v>
          </cell>
          <cell r="M148">
            <v>145</v>
          </cell>
          <cell r="N148" t="str">
            <v>継続</v>
          </cell>
          <cell r="O148" t="str">
            <v>永田　陽平</v>
          </cell>
          <cell r="P148" t="str">
            <v>ナガタ　ヨウヘイ</v>
          </cell>
          <cell r="Q148">
            <v>3</v>
          </cell>
          <cell r="R148" t="str">
            <v>男</v>
          </cell>
          <cell r="S148">
            <v>1985</v>
          </cell>
          <cell r="T148">
            <v>12</v>
          </cell>
          <cell r="U148">
            <v>25</v>
          </cell>
        </row>
        <row r="149">
          <cell r="G149" t="e">
            <v>#N/A</v>
          </cell>
          <cell r="H149" t="e">
            <v>#N/A</v>
          </cell>
          <cell r="I149">
            <v>146</v>
          </cell>
          <cell r="J149" t="str">
            <v>4/26</v>
          </cell>
          <cell r="K149">
            <v>0</v>
          </cell>
          <cell r="L149">
            <v>16</v>
          </cell>
          <cell r="M149">
            <v>146</v>
          </cell>
          <cell r="N149" t="str">
            <v>継続</v>
          </cell>
          <cell r="O149" t="str">
            <v>平野　友基</v>
          </cell>
          <cell r="P149" t="str">
            <v>ヒラノ　トモキ</v>
          </cell>
          <cell r="Q149">
            <v>2</v>
          </cell>
          <cell r="R149" t="str">
            <v>男</v>
          </cell>
          <cell r="S149">
            <v>1986</v>
          </cell>
          <cell r="T149">
            <v>5</v>
          </cell>
          <cell r="U149">
            <v>20</v>
          </cell>
        </row>
        <row r="150">
          <cell r="G150" t="e">
            <v>#N/A</v>
          </cell>
          <cell r="H150" t="e">
            <v>#N/A</v>
          </cell>
          <cell r="I150">
            <v>147</v>
          </cell>
          <cell r="J150" t="str">
            <v>4/26</v>
          </cell>
          <cell r="K150">
            <v>0</v>
          </cell>
          <cell r="L150">
            <v>16</v>
          </cell>
          <cell r="M150">
            <v>147</v>
          </cell>
          <cell r="N150" t="str">
            <v>継続</v>
          </cell>
          <cell r="O150" t="str">
            <v>山崎　大輔</v>
          </cell>
          <cell r="P150" t="str">
            <v>ヤマザキ　ダイスケ</v>
          </cell>
          <cell r="Q150">
            <v>2</v>
          </cell>
          <cell r="R150" t="str">
            <v>男</v>
          </cell>
          <cell r="S150">
            <v>1986</v>
          </cell>
          <cell r="T150">
            <v>8</v>
          </cell>
          <cell r="U150">
            <v>7</v>
          </cell>
        </row>
        <row r="151">
          <cell r="G151" t="e">
            <v>#N/A</v>
          </cell>
          <cell r="H151" t="e">
            <v>#N/A</v>
          </cell>
          <cell r="I151">
            <v>148</v>
          </cell>
          <cell r="J151" t="str">
            <v>4/26</v>
          </cell>
          <cell r="K151">
            <v>0</v>
          </cell>
          <cell r="L151">
            <v>17</v>
          </cell>
          <cell r="M151">
            <v>148</v>
          </cell>
          <cell r="N151" t="str">
            <v>継続</v>
          </cell>
          <cell r="O151" t="str">
            <v>朝生　祐輔</v>
          </cell>
          <cell r="P151" t="str">
            <v>アソウ　ユウスケ</v>
          </cell>
          <cell r="Q151">
            <v>3</v>
          </cell>
          <cell r="R151" t="str">
            <v>男</v>
          </cell>
          <cell r="S151">
            <v>1985</v>
          </cell>
          <cell r="T151">
            <v>8</v>
          </cell>
          <cell r="U151">
            <v>12</v>
          </cell>
        </row>
        <row r="152">
          <cell r="G152" t="e">
            <v>#N/A</v>
          </cell>
          <cell r="H152" t="e">
            <v>#N/A</v>
          </cell>
          <cell r="I152">
            <v>149</v>
          </cell>
          <cell r="J152" t="str">
            <v>4/26</v>
          </cell>
          <cell r="K152">
            <v>0</v>
          </cell>
          <cell r="L152">
            <v>17</v>
          </cell>
          <cell r="M152">
            <v>149</v>
          </cell>
          <cell r="N152" t="str">
            <v>継続</v>
          </cell>
          <cell r="O152" t="str">
            <v>榎本　直人</v>
          </cell>
          <cell r="P152" t="str">
            <v>エノモト　ナオト</v>
          </cell>
          <cell r="Q152">
            <v>3</v>
          </cell>
          <cell r="R152" t="str">
            <v>男</v>
          </cell>
          <cell r="S152">
            <v>1985</v>
          </cell>
          <cell r="T152">
            <v>10</v>
          </cell>
          <cell r="U152">
            <v>28</v>
          </cell>
        </row>
        <row r="153">
          <cell r="G153" t="e">
            <v>#N/A</v>
          </cell>
          <cell r="H153" t="e">
            <v>#N/A</v>
          </cell>
          <cell r="I153">
            <v>150</v>
          </cell>
          <cell r="J153" t="str">
            <v>4/26</v>
          </cell>
          <cell r="K153">
            <v>0</v>
          </cell>
          <cell r="L153">
            <v>17</v>
          </cell>
          <cell r="M153">
            <v>150</v>
          </cell>
          <cell r="N153" t="str">
            <v>継続</v>
          </cell>
          <cell r="O153" t="str">
            <v>茂木　孝憲</v>
          </cell>
          <cell r="P153" t="str">
            <v>モキ　タカノリ</v>
          </cell>
          <cell r="Q153">
            <v>3</v>
          </cell>
          <cell r="R153" t="str">
            <v>男</v>
          </cell>
          <cell r="S153">
            <v>1986</v>
          </cell>
          <cell r="T153">
            <v>1</v>
          </cell>
          <cell r="U153">
            <v>18</v>
          </cell>
        </row>
      </sheetData>
      <sheetData sheetId="5"/>
      <sheetData sheetId="6"/>
      <sheetData sheetId="7"/>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R1000"/>
  <sheetViews>
    <sheetView workbookViewId="0">
      <selection activeCell="N8" sqref="N8"/>
    </sheetView>
  </sheetViews>
  <sheetFormatPr defaultColWidth="14.42578125" defaultRowHeight="15" customHeight="1"/>
  <cols>
    <col min="1" max="5" width="8.7109375" style="76" customWidth="1"/>
    <col min="6" max="6" width="26.5703125" style="76" customWidth="1"/>
    <col min="7" max="16" width="8.7109375" style="76" customWidth="1"/>
    <col min="17" max="17" width="28.140625" style="76" bestFit="1" customWidth="1"/>
    <col min="18" max="26" width="8.7109375" style="76" customWidth="1"/>
    <col min="27" max="16384" width="14.42578125" style="76"/>
  </cols>
  <sheetData>
    <row r="1" spans="1:18" ht="18" customHeight="1">
      <c r="B1" s="76" t="s">
        <v>0</v>
      </c>
      <c r="C1" s="76" t="s">
        <v>1</v>
      </c>
      <c r="D1" s="76" t="s">
        <v>2</v>
      </c>
      <c r="E1" s="76" t="s">
        <v>3</v>
      </c>
      <c r="F1" s="76" t="s">
        <v>4</v>
      </c>
      <c r="G1" s="76" t="s">
        <v>5</v>
      </c>
      <c r="H1" s="76" t="s">
        <v>6</v>
      </c>
      <c r="I1" s="76" t="s">
        <v>7</v>
      </c>
      <c r="J1" s="76" t="s">
        <v>8</v>
      </c>
      <c r="K1" s="76" t="s">
        <v>9</v>
      </c>
      <c r="L1" s="76" t="s">
        <v>10</v>
      </c>
      <c r="M1" s="76" t="s">
        <v>11</v>
      </c>
      <c r="N1" s="76" t="s">
        <v>12</v>
      </c>
      <c r="O1" s="76" t="s">
        <v>13</v>
      </c>
      <c r="Q1" s="76" t="s">
        <v>299</v>
      </c>
      <c r="R1" s="76" t="s">
        <v>300</v>
      </c>
    </row>
    <row r="2" spans="1:18" ht="18" customHeight="1">
      <c r="A2" s="76" t="str">
        <f t="shared" ref="A2:A50" si="0">IF(F2="","",F2)</f>
        <v>一般男子100m</v>
      </c>
      <c r="B2" s="76">
        <v>1</v>
      </c>
      <c r="C2" s="76">
        <v>226</v>
      </c>
      <c r="D2" s="76">
        <v>2</v>
      </c>
      <c r="E2" s="76">
        <v>1</v>
      </c>
      <c r="F2" s="76" t="s">
        <v>233</v>
      </c>
      <c r="G2" s="76" t="s">
        <v>234</v>
      </c>
      <c r="H2" s="76" t="s">
        <v>233</v>
      </c>
      <c r="I2" s="76" t="s">
        <v>14</v>
      </c>
      <c r="L2" s="76">
        <v>0</v>
      </c>
      <c r="M2" s="76">
        <v>0</v>
      </c>
      <c r="N2" s="76">
        <v>1</v>
      </c>
      <c r="O2" s="76" t="s">
        <v>15</v>
      </c>
    </row>
    <row r="3" spans="1:18" ht="18" customHeight="1">
      <c r="A3" s="76" t="str">
        <f t="shared" si="0"/>
        <v>一般男子400m</v>
      </c>
      <c r="B3" s="76">
        <v>2</v>
      </c>
      <c r="C3" s="76">
        <v>4</v>
      </c>
      <c r="D3" s="76">
        <v>2</v>
      </c>
      <c r="E3" s="76">
        <v>1</v>
      </c>
      <c r="F3" s="76" t="s">
        <v>235</v>
      </c>
      <c r="G3" s="76" t="s">
        <v>236</v>
      </c>
      <c r="H3" s="76" t="s">
        <v>235</v>
      </c>
      <c r="I3" s="76" t="s">
        <v>14</v>
      </c>
      <c r="L3" s="76">
        <v>0</v>
      </c>
      <c r="M3" s="76">
        <v>0</v>
      </c>
      <c r="N3" s="76">
        <v>2</v>
      </c>
      <c r="O3" s="76" t="s">
        <v>15</v>
      </c>
      <c r="Q3" s="76" t="s">
        <v>248</v>
      </c>
      <c r="R3" s="76" t="s">
        <v>233</v>
      </c>
    </row>
    <row r="4" spans="1:18" ht="18" customHeight="1">
      <c r="A4" s="76" t="str">
        <f t="shared" si="0"/>
        <v>一般男子1500m</v>
      </c>
      <c r="B4" s="76">
        <v>3</v>
      </c>
      <c r="C4" s="76">
        <v>7</v>
      </c>
      <c r="D4" s="76">
        <v>2</v>
      </c>
      <c r="E4" s="76">
        <v>1</v>
      </c>
      <c r="F4" s="76" t="s">
        <v>237</v>
      </c>
      <c r="G4" s="76" t="s">
        <v>238</v>
      </c>
      <c r="H4" s="76" t="s">
        <v>237</v>
      </c>
      <c r="I4" s="76" t="s">
        <v>14</v>
      </c>
      <c r="L4" s="76">
        <v>0</v>
      </c>
      <c r="M4" s="76">
        <v>0</v>
      </c>
      <c r="N4" s="76">
        <v>2</v>
      </c>
      <c r="O4" s="76" t="s">
        <v>15</v>
      </c>
      <c r="Q4" s="76" t="s">
        <v>250</v>
      </c>
      <c r="R4" s="76" t="s">
        <v>235</v>
      </c>
    </row>
    <row r="5" spans="1:18" ht="18" customHeight="1">
      <c r="A5" s="76" t="str">
        <f t="shared" si="0"/>
        <v>一般男子4X100mR</v>
      </c>
      <c r="B5" s="76">
        <v>4</v>
      </c>
      <c r="C5" s="76">
        <v>30</v>
      </c>
      <c r="D5" s="76">
        <v>2</v>
      </c>
      <c r="E5" s="76">
        <v>1</v>
      </c>
      <c r="F5" s="76" t="s">
        <v>239</v>
      </c>
      <c r="G5" s="76" t="s">
        <v>240</v>
      </c>
      <c r="H5" s="76" t="s">
        <v>239</v>
      </c>
      <c r="I5" s="76" t="s">
        <v>14</v>
      </c>
      <c r="L5" s="76">
        <v>0</v>
      </c>
      <c r="M5" s="76">
        <v>0</v>
      </c>
      <c r="N5" s="76">
        <v>2</v>
      </c>
      <c r="O5" s="76" t="s">
        <v>15</v>
      </c>
      <c r="Q5" s="76" t="s">
        <v>252</v>
      </c>
      <c r="R5" s="76" t="s">
        <v>237</v>
      </c>
    </row>
    <row r="6" spans="1:18" ht="18" customHeight="1">
      <c r="A6" s="76" t="str">
        <f t="shared" si="0"/>
        <v>一般男子走高跳</v>
      </c>
      <c r="B6" s="76">
        <v>5</v>
      </c>
      <c r="C6" s="76">
        <v>34</v>
      </c>
      <c r="D6" s="76">
        <v>2</v>
      </c>
      <c r="E6" s="76">
        <v>1</v>
      </c>
      <c r="F6" s="76" t="s">
        <v>241</v>
      </c>
      <c r="G6" s="76" t="s">
        <v>242</v>
      </c>
      <c r="H6" s="76" t="s">
        <v>241</v>
      </c>
      <c r="I6" s="76" t="s">
        <v>14</v>
      </c>
      <c r="L6" s="76">
        <v>0</v>
      </c>
      <c r="M6" s="76">
        <v>0</v>
      </c>
      <c r="N6" s="76">
        <v>1</v>
      </c>
      <c r="O6" s="76" t="s">
        <v>15</v>
      </c>
      <c r="Q6" s="76" t="s">
        <v>254</v>
      </c>
      <c r="R6" s="76" t="s">
        <v>241</v>
      </c>
    </row>
    <row r="7" spans="1:18" ht="18" customHeight="1">
      <c r="A7" s="76" t="str">
        <f t="shared" si="0"/>
        <v>一般男子走幅跳</v>
      </c>
      <c r="B7" s="76">
        <v>6</v>
      </c>
      <c r="C7" s="76">
        <v>36</v>
      </c>
      <c r="D7" s="76">
        <v>2</v>
      </c>
      <c r="E7" s="76">
        <v>1</v>
      </c>
      <c r="F7" s="76" t="s">
        <v>243</v>
      </c>
      <c r="G7" s="76" t="s">
        <v>244</v>
      </c>
      <c r="H7" s="76" t="s">
        <v>243</v>
      </c>
      <c r="I7" s="76" t="s">
        <v>14</v>
      </c>
      <c r="L7" s="76">
        <v>0</v>
      </c>
      <c r="M7" s="76">
        <v>0</v>
      </c>
      <c r="N7" s="76">
        <v>1</v>
      </c>
      <c r="O7" s="76" t="s">
        <v>15</v>
      </c>
      <c r="Q7" s="76" t="s">
        <v>16</v>
      </c>
      <c r="R7" s="76" t="s">
        <v>243</v>
      </c>
    </row>
    <row r="8" spans="1:18" ht="18" customHeight="1">
      <c r="A8" s="76" t="str">
        <f t="shared" si="0"/>
        <v>一般男子砲丸投(6.0kg)</v>
      </c>
      <c r="B8" s="76">
        <v>7</v>
      </c>
      <c r="C8" s="76">
        <v>42</v>
      </c>
      <c r="D8" s="76">
        <v>2</v>
      </c>
      <c r="E8" s="76">
        <v>1</v>
      </c>
      <c r="F8" s="76" t="s">
        <v>301</v>
      </c>
      <c r="G8" s="76" t="s">
        <v>246</v>
      </c>
      <c r="H8" s="76" t="s">
        <v>247</v>
      </c>
      <c r="I8" s="76" t="s">
        <v>14</v>
      </c>
      <c r="L8" s="76">
        <v>0</v>
      </c>
      <c r="M8" s="76">
        <v>0</v>
      </c>
      <c r="N8" s="76">
        <v>1</v>
      </c>
      <c r="O8" s="76" t="s">
        <v>15</v>
      </c>
      <c r="Q8" s="76" t="s">
        <v>18</v>
      </c>
      <c r="R8" s="76" t="s">
        <v>245</v>
      </c>
    </row>
    <row r="9" spans="1:18" ht="18" customHeight="1">
      <c r="A9" s="76" t="str">
        <f t="shared" si="0"/>
        <v>中学男子100m</v>
      </c>
      <c r="B9" s="76">
        <v>8</v>
      </c>
      <c r="C9" s="76">
        <v>226</v>
      </c>
      <c r="D9" s="76">
        <v>15</v>
      </c>
      <c r="E9" s="76">
        <v>1</v>
      </c>
      <c r="F9" s="76" t="s">
        <v>248</v>
      </c>
      <c r="G9" s="76" t="s">
        <v>249</v>
      </c>
      <c r="H9" s="76" t="s">
        <v>248</v>
      </c>
      <c r="I9" s="76" t="s">
        <v>14</v>
      </c>
      <c r="L9" s="76">
        <v>0</v>
      </c>
      <c r="M9" s="76">
        <v>0</v>
      </c>
      <c r="N9" s="76">
        <v>1</v>
      </c>
      <c r="O9" s="76" t="s">
        <v>15</v>
      </c>
      <c r="Q9" s="76" t="s">
        <v>258</v>
      </c>
      <c r="R9" s="76" t="s">
        <v>268</v>
      </c>
    </row>
    <row r="10" spans="1:18" ht="18" customHeight="1">
      <c r="A10" s="76" t="str">
        <f t="shared" si="0"/>
        <v>中学男子400m</v>
      </c>
      <c r="B10" s="76">
        <v>9</v>
      </c>
      <c r="C10" s="76">
        <v>4</v>
      </c>
      <c r="D10" s="76">
        <v>15</v>
      </c>
      <c r="E10" s="76">
        <v>1</v>
      </c>
      <c r="F10" s="76" t="s">
        <v>250</v>
      </c>
      <c r="G10" s="76" t="s">
        <v>251</v>
      </c>
      <c r="H10" s="76" t="s">
        <v>250</v>
      </c>
      <c r="I10" s="76" t="s">
        <v>14</v>
      </c>
      <c r="L10" s="76">
        <v>0</v>
      </c>
      <c r="M10" s="76">
        <v>0</v>
      </c>
      <c r="N10" s="76">
        <v>2</v>
      </c>
      <c r="O10" s="76" t="s">
        <v>15</v>
      </c>
      <c r="Q10" s="76" t="s">
        <v>260</v>
      </c>
      <c r="R10" s="76" t="s">
        <v>270</v>
      </c>
    </row>
    <row r="11" spans="1:18" ht="18" customHeight="1">
      <c r="A11" s="76" t="str">
        <f t="shared" si="0"/>
        <v>中学男子800m</v>
      </c>
      <c r="B11" s="76">
        <v>10</v>
      </c>
      <c r="C11" s="76">
        <v>227</v>
      </c>
      <c r="D11" s="76">
        <v>15</v>
      </c>
      <c r="E11" s="76">
        <v>1</v>
      </c>
      <c r="F11" s="76" t="s">
        <v>252</v>
      </c>
      <c r="G11" s="76" t="s">
        <v>253</v>
      </c>
      <c r="H11" s="76" t="s">
        <v>252</v>
      </c>
      <c r="I11" s="76" t="s">
        <v>14</v>
      </c>
      <c r="L11" s="76">
        <v>0</v>
      </c>
      <c r="M11" s="76">
        <v>0</v>
      </c>
      <c r="N11" s="76">
        <v>2</v>
      </c>
      <c r="O11" s="76" t="s">
        <v>15</v>
      </c>
      <c r="Q11" s="76" t="s">
        <v>283</v>
      </c>
      <c r="R11" s="76" t="s">
        <v>272</v>
      </c>
    </row>
    <row r="12" spans="1:18" ht="18" customHeight="1">
      <c r="A12" s="76" t="str">
        <f t="shared" si="0"/>
        <v>中学男子1500m</v>
      </c>
      <c r="B12" s="76">
        <v>11</v>
      </c>
      <c r="C12" s="76">
        <v>7</v>
      </c>
      <c r="D12" s="76">
        <v>15</v>
      </c>
      <c r="E12" s="76">
        <v>1</v>
      </c>
      <c r="F12" s="76" t="s">
        <v>254</v>
      </c>
      <c r="G12" s="76" t="s">
        <v>255</v>
      </c>
      <c r="H12" s="76" t="s">
        <v>254</v>
      </c>
      <c r="I12" s="76" t="s">
        <v>14</v>
      </c>
      <c r="L12" s="76">
        <v>0</v>
      </c>
      <c r="M12" s="76">
        <v>0</v>
      </c>
      <c r="N12" s="76">
        <v>2</v>
      </c>
      <c r="O12" s="76" t="s">
        <v>15</v>
      </c>
      <c r="Q12" s="76" t="s">
        <v>285</v>
      </c>
      <c r="R12" s="76" t="s">
        <v>276</v>
      </c>
    </row>
    <row r="13" spans="1:18" ht="18" customHeight="1">
      <c r="A13" s="76" t="str">
        <f t="shared" si="0"/>
        <v>中学男子4X100mR</v>
      </c>
      <c r="B13" s="76">
        <v>12</v>
      </c>
      <c r="C13" s="76">
        <v>30</v>
      </c>
      <c r="D13" s="76">
        <v>15</v>
      </c>
      <c r="E13" s="76">
        <v>1</v>
      </c>
      <c r="F13" s="76" t="s">
        <v>256</v>
      </c>
      <c r="G13" s="76" t="s">
        <v>257</v>
      </c>
      <c r="H13" s="76" t="s">
        <v>256</v>
      </c>
      <c r="I13" s="76" t="s">
        <v>14</v>
      </c>
      <c r="L13" s="76">
        <v>0</v>
      </c>
      <c r="M13" s="76">
        <v>0</v>
      </c>
      <c r="N13" s="76">
        <v>2</v>
      </c>
      <c r="O13" s="76" t="s">
        <v>15</v>
      </c>
      <c r="Q13" s="76" t="s">
        <v>287</v>
      </c>
      <c r="R13" s="76" t="s">
        <v>278</v>
      </c>
    </row>
    <row r="14" spans="1:18" ht="18" customHeight="1">
      <c r="A14" s="76" t="str">
        <f t="shared" si="0"/>
        <v>中学男子走高跳</v>
      </c>
      <c r="B14" s="76">
        <v>13</v>
      </c>
      <c r="C14" s="76">
        <v>34</v>
      </c>
      <c r="D14" s="76">
        <v>15</v>
      </c>
      <c r="E14" s="76">
        <v>1</v>
      </c>
      <c r="F14" s="76" t="s">
        <v>16</v>
      </c>
      <c r="G14" s="76" t="s">
        <v>17</v>
      </c>
      <c r="H14" s="76" t="s">
        <v>16</v>
      </c>
      <c r="I14" s="76" t="s">
        <v>14</v>
      </c>
      <c r="L14" s="76">
        <v>0</v>
      </c>
      <c r="M14" s="76">
        <v>0</v>
      </c>
      <c r="N14" s="76">
        <v>1</v>
      </c>
      <c r="O14" s="76" t="s">
        <v>15</v>
      </c>
      <c r="Q14" s="76" t="s">
        <v>22</v>
      </c>
      <c r="R14" s="76" t="s">
        <v>280</v>
      </c>
    </row>
    <row r="15" spans="1:18" ht="18" customHeight="1">
      <c r="A15" s="76" t="str">
        <f t="shared" si="0"/>
        <v>中学男子走幅跳</v>
      </c>
      <c r="B15" s="76">
        <v>14</v>
      </c>
      <c r="C15" s="76">
        <v>36</v>
      </c>
      <c r="D15" s="76">
        <v>15</v>
      </c>
      <c r="E15" s="76">
        <v>1</v>
      </c>
      <c r="F15" s="76" t="s">
        <v>18</v>
      </c>
      <c r="G15" s="76" t="s">
        <v>19</v>
      </c>
      <c r="H15" s="76" t="s">
        <v>18</v>
      </c>
      <c r="I15" s="76" t="s">
        <v>14</v>
      </c>
      <c r="L15" s="76">
        <v>0</v>
      </c>
      <c r="M15" s="76">
        <v>0</v>
      </c>
      <c r="N15" s="76">
        <v>1</v>
      </c>
      <c r="O15" s="76" t="s">
        <v>15</v>
      </c>
      <c r="Q15" s="76" t="s">
        <v>24</v>
      </c>
    </row>
    <row r="16" spans="1:18" ht="18" customHeight="1">
      <c r="A16" s="76" t="str">
        <f t="shared" si="0"/>
        <v>中学男子砲丸投(4.0kg)</v>
      </c>
      <c r="B16" s="76">
        <v>15</v>
      </c>
      <c r="C16" s="76">
        <v>40</v>
      </c>
      <c r="D16" s="76">
        <v>15</v>
      </c>
      <c r="E16" s="76">
        <v>1</v>
      </c>
      <c r="F16" s="76" t="s">
        <v>258</v>
      </c>
      <c r="G16" s="76" t="s">
        <v>259</v>
      </c>
      <c r="H16" s="76" t="s">
        <v>20</v>
      </c>
      <c r="I16" s="76" t="s">
        <v>14</v>
      </c>
      <c r="L16" s="76">
        <v>0</v>
      </c>
      <c r="M16" s="76">
        <v>0</v>
      </c>
      <c r="N16" s="76">
        <v>1</v>
      </c>
      <c r="O16" s="76" t="s">
        <v>15</v>
      </c>
      <c r="Q16" s="76" t="s">
        <v>26</v>
      </c>
    </row>
    <row r="17" spans="1:17" ht="18" customHeight="1">
      <c r="A17" s="76" t="str">
        <f t="shared" si="0"/>
        <v>中学男子ジャベリックスロｰ</v>
      </c>
      <c r="B17" s="76">
        <v>16</v>
      </c>
      <c r="C17" s="76">
        <v>72</v>
      </c>
      <c r="D17" s="76">
        <v>15</v>
      </c>
      <c r="E17" s="76">
        <v>1</v>
      </c>
      <c r="F17" s="76" t="s">
        <v>260</v>
      </c>
      <c r="G17" s="76" t="s">
        <v>261</v>
      </c>
      <c r="H17" s="76" t="s">
        <v>260</v>
      </c>
      <c r="I17" s="76" t="s">
        <v>14</v>
      </c>
      <c r="L17" s="76">
        <v>0</v>
      </c>
      <c r="M17" s="76">
        <v>0</v>
      </c>
      <c r="N17" s="76">
        <v>1</v>
      </c>
      <c r="O17" s="76" t="s">
        <v>15</v>
      </c>
      <c r="Q17" s="76" t="s">
        <v>291</v>
      </c>
    </row>
    <row r="18" spans="1:17" ht="18" customHeight="1">
      <c r="A18" s="76" t="str">
        <f t="shared" si="0"/>
        <v>小学男子100m</v>
      </c>
      <c r="B18" s="76">
        <v>17</v>
      </c>
      <c r="C18" s="76">
        <v>226</v>
      </c>
      <c r="D18" s="76">
        <v>20</v>
      </c>
      <c r="E18" s="76">
        <v>1</v>
      </c>
      <c r="F18" s="76" t="s">
        <v>262</v>
      </c>
      <c r="G18" s="76" t="s">
        <v>263</v>
      </c>
      <c r="H18" s="76" t="s">
        <v>262</v>
      </c>
      <c r="I18" s="76" t="s">
        <v>14</v>
      </c>
      <c r="L18" s="76">
        <v>0</v>
      </c>
      <c r="M18" s="76">
        <v>0</v>
      </c>
      <c r="N18" s="76">
        <v>1</v>
      </c>
      <c r="O18" s="76" t="s">
        <v>15</v>
      </c>
    </row>
    <row r="19" spans="1:17" ht="18" customHeight="1">
      <c r="A19" s="76" t="str">
        <f t="shared" si="0"/>
        <v>小学男子1000m</v>
      </c>
      <c r="B19" s="76">
        <v>18</v>
      </c>
      <c r="C19" s="76">
        <v>6</v>
      </c>
      <c r="D19" s="76">
        <v>20</v>
      </c>
      <c r="E19" s="76">
        <v>1</v>
      </c>
      <c r="F19" s="76" t="s">
        <v>264</v>
      </c>
      <c r="G19" s="76" t="s">
        <v>265</v>
      </c>
      <c r="H19" s="76" t="s">
        <v>264</v>
      </c>
      <c r="I19" s="76" t="s">
        <v>14</v>
      </c>
      <c r="L19" s="76">
        <v>0</v>
      </c>
      <c r="M19" s="76">
        <v>0</v>
      </c>
      <c r="N19" s="76">
        <v>2</v>
      </c>
      <c r="O19" s="76" t="s">
        <v>15</v>
      </c>
    </row>
    <row r="20" spans="1:17" ht="18" customHeight="1">
      <c r="A20" s="76" t="str">
        <f t="shared" si="0"/>
        <v>小学男子走幅跳</v>
      </c>
      <c r="B20" s="76">
        <v>19</v>
      </c>
      <c r="C20" s="76">
        <v>36</v>
      </c>
      <c r="D20" s="76">
        <v>20</v>
      </c>
      <c r="E20" s="76">
        <v>1</v>
      </c>
      <c r="F20" s="76" t="s">
        <v>266</v>
      </c>
      <c r="G20" s="76" t="s">
        <v>267</v>
      </c>
      <c r="H20" s="76" t="s">
        <v>266</v>
      </c>
      <c r="I20" s="76" t="s">
        <v>14</v>
      </c>
      <c r="L20" s="76">
        <v>0</v>
      </c>
      <c r="M20" s="76">
        <v>0</v>
      </c>
      <c r="N20" s="76">
        <v>1</v>
      </c>
      <c r="O20" s="76" t="s">
        <v>15</v>
      </c>
    </row>
    <row r="21" spans="1:17" ht="18" customHeight="1">
      <c r="A21" s="76" t="str">
        <f t="shared" si="0"/>
        <v>一般女子100m</v>
      </c>
      <c r="B21" s="76">
        <v>20</v>
      </c>
      <c r="C21" s="76">
        <v>226</v>
      </c>
      <c r="D21" s="76">
        <v>2</v>
      </c>
      <c r="E21" s="76">
        <v>2</v>
      </c>
      <c r="F21" s="76" t="s">
        <v>268</v>
      </c>
      <c r="G21" s="76" t="s">
        <v>269</v>
      </c>
      <c r="H21" s="76" t="s">
        <v>268</v>
      </c>
      <c r="I21" s="76" t="s">
        <v>21</v>
      </c>
      <c r="L21" s="76">
        <v>0</v>
      </c>
      <c r="M21" s="76">
        <v>0</v>
      </c>
      <c r="N21" s="76">
        <v>1</v>
      </c>
      <c r="O21" s="76" t="s">
        <v>15</v>
      </c>
    </row>
    <row r="22" spans="1:17" ht="18" customHeight="1">
      <c r="A22" s="76" t="str">
        <f t="shared" si="0"/>
        <v>一般女子400m</v>
      </c>
      <c r="B22" s="76">
        <v>21</v>
      </c>
      <c r="C22" s="76">
        <v>4</v>
      </c>
      <c r="D22" s="76">
        <v>2</v>
      </c>
      <c r="E22" s="76">
        <v>2</v>
      </c>
      <c r="F22" s="76" t="s">
        <v>270</v>
      </c>
      <c r="G22" s="76" t="s">
        <v>271</v>
      </c>
      <c r="H22" s="76" t="s">
        <v>270</v>
      </c>
      <c r="I22" s="76" t="s">
        <v>21</v>
      </c>
      <c r="L22" s="76">
        <v>0</v>
      </c>
      <c r="M22" s="76">
        <v>0</v>
      </c>
      <c r="N22" s="76">
        <v>2</v>
      </c>
      <c r="O22" s="76" t="s">
        <v>15</v>
      </c>
    </row>
    <row r="23" spans="1:17" ht="18" customHeight="1">
      <c r="A23" s="76" t="str">
        <f t="shared" si="0"/>
        <v>一般女子1500m</v>
      </c>
      <c r="B23" s="76">
        <v>22</v>
      </c>
      <c r="C23" s="76">
        <v>7</v>
      </c>
      <c r="D23" s="76">
        <v>2</v>
      </c>
      <c r="E23" s="76">
        <v>2</v>
      </c>
      <c r="F23" s="76" t="s">
        <v>272</v>
      </c>
      <c r="G23" s="76" t="s">
        <v>273</v>
      </c>
      <c r="H23" s="76" t="s">
        <v>272</v>
      </c>
      <c r="I23" s="76" t="s">
        <v>21</v>
      </c>
      <c r="L23" s="76">
        <v>0</v>
      </c>
      <c r="M23" s="76">
        <v>0</v>
      </c>
      <c r="N23" s="76">
        <v>2</v>
      </c>
      <c r="O23" s="76" t="s">
        <v>15</v>
      </c>
    </row>
    <row r="24" spans="1:17" ht="18" customHeight="1">
      <c r="A24" s="76" t="str">
        <f t="shared" si="0"/>
        <v>一般女子4X100mR</v>
      </c>
      <c r="B24" s="76">
        <v>23</v>
      </c>
      <c r="C24" s="76">
        <v>30</v>
      </c>
      <c r="D24" s="76">
        <v>2</v>
      </c>
      <c r="E24" s="76">
        <v>2</v>
      </c>
      <c r="F24" s="76" t="s">
        <v>274</v>
      </c>
      <c r="G24" s="76" t="s">
        <v>275</v>
      </c>
      <c r="H24" s="76" t="s">
        <v>274</v>
      </c>
      <c r="I24" s="76" t="s">
        <v>21</v>
      </c>
      <c r="L24" s="76">
        <v>0</v>
      </c>
      <c r="M24" s="76">
        <v>0</v>
      </c>
      <c r="N24" s="76">
        <v>2</v>
      </c>
      <c r="O24" s="76" t="s">
        <v>15</v>
      </c>
    </row>
    <row r="25" spans="1:17" ht="18" customHeight="1">
      <c r="A25" s="76" t="str">
        <f t="shared" si="0"/>
        <v>一般女子走高跳</v>
      </c>
      <c r="B25" s="76">
        <v>24</v>
      </c>
      <c r="C25" s="76">
        <v>34</v>
      </c>
      <c r="D25" s="76">
        <v>2</v>
      </c>
      <c r="E25" s="76">
        <v>2</v>
      </c>
      <c r="F25" s="76" t="s">
        <v>276</v>
      </c>
      <c r="G25" s="76" t="s">
        <v>277</v>
      </c>
      <c r="H25" s="76" t="s">
        <v>276</v>
      </c>
      <c r="I25" s="76" t="s">
        <v>21</v>
      </c>
      <c r="L25" s="76">
        <v>0</v>
      </c>
      <c r="M25" s="76">
        <v>0</v>
      </c>
      <c r="N25" s="76">
        <v>1</v>
      </c>
      <c r="O25" s="76" t="s">
        <v>15</v>
      </c>
    </row>
    <row r="26" spans="1:17" ht="18" customHeight="1">
      <c r="A26" s="76" t="str">
        <f t="shared" si="0"/>
        <v>一般女子走幅跳</v>
      </c>
      <c r="B26" s="76">
        <v>25</v>
      </c>
      <c r="C26" s="76">
        <v>36</v>
      </c>
      <c r="D26" s="76">
        <v>2</v>
      </c>
      <c r="E26" s="76">
        <v>2</v>
      </c>
      <c r="F26" s="76" t="s">
        <v>278</v>
      </c>
      <c r="G26" s="76" t="s">
        <v>279</v>
      </c>
      <c r="H26" s="76" t="s">
        <v>278</v>
      </c>
      <c r="I26" s="76" t="s">
        <v>21</v>
      </c>
      <c r="L26" s="76">
        <v>0</v>
      </c>
      <c r="M26" s="76">
        <v>0</v>
      </c>
      <c r="N26" s="76">
        <v>1</v>
      </c>
      <c r="O26" s="76" t="s">
        <v>15</v>
      </c>
    </row>
    <row r="27" spans="1:17" ht="18" customHeight="1">
      <c r="A27" s="76" t="str">
        <f t="shared" si="0"/>
        <v>一般女子砲丸投</v>
      </c>
      <c r="B27" s="76">
        <v>26</v>
      </c>
      <c r="C27" s="76">
        <v>40</v>
      </c>
      <c r="D27" s="76">
        <v>2</v>
      </c>
      <c r="E27" s="76">
        <v>2</v>
      </c>
      <c r="F27" s="76" t="s">
        <v>280</v>
      </c>
      <c r="G27" s="76" t="s">
        <v>281</v>
      </c>
      <c r="H27" s="76" t="s">
        <v>282</v>
      </c>
      <c r="I27" s="76" t="s">
        <v>21</v>
      </c>
      <c r="L27" s="76">
        <v>0</v>
      </c>
      <c r="M27" s="76">
        <v>0</v>
      </c>
      <c r="N27" s="76">
        <v>1</v>
      </c>
      <c r="O27" s="76" t="s">
        <v>15</v>
      </c>
    </row>
    <row r="28" spans="1:17" ht="18" customHeight="1">
      <c r="A28" s="76" t="str">
        <f t="shared" si="0"/>
        <v>中学女子100m</v>
      </c>
      <c r="B28" s="76">
        <v>27</v>
      </c>
      <c r="C28" s="76">
        <v>226</v>
      </c>
      <c r="D28" s="76">
        <v>15</v>
      </c>
      <c r="E28" s="76">
        <v>2</v>
      </c>
      <c r="F28" s="76" t="s">
        <v>283</v>
      </c>
      <c r="G28" s="76" t="s">
        <v>284</v>
      </c>
      <c r="H28" s="76" t="s">
        <v>283</v>
      </c>
      <c r="I28" s="76" t="s">
        <v>21</v>
      </c>
      <c r="L28" s="76">
        <v>0</v>
      </c>
      <c r="M28" s="76">
        <v>0</v>
      </c>
      <c r="N28" s="76">
        <v>1</v>
      </c>
      <c r="O28" s="76" t="s">
        <v>15</v>
      </c>
    </row>
    <row r="29" spans="1:17" ht="18" customHeight="1">
      <c r="A29" s="76" t="str">
        <f t="shared" si="0"/>
        <v>中学女子800m</v>
      </c>
      <c r="B29" s="76">
        <v>28</v>
      </c>
      <c r="C29" s="76">
        <v>227</v>
      </c>
      <c r="D29" s="76">
        <v>15</v>
      </c>
      <c r="E29" s="76">
        <v>2</v>
      </c>
      <c r="F29" s="76" t="s">
        <v>285</v>
      </c>
      <c r="G29" s="76" t="s">
        <v>286</v>
      </c>
      <c r="H29" s="76" t="s">
        <v>285</v>
      </c>
      <c r="I29" s="76" t="s">
        <v>21</v>
      </c>
      <c r="L29" s="76">
        <v>0</v>
      </c>
      <c r="M29" s="76">
        <v>0</v>
      </c>
      <c r="N29" s="76">
        <v>2</v>
      </c>
      <c r="O29" s="76" t="s">
        <v>15</v>
      </c>
    </row>
    <row r="30" spans="1:17" ht="18" customHeight="1">
      <c r="A30" s="76" t="str">
        <f t="shared" si="0"/>
        <v>中学女子1500m</v>
      </c>
      <c r="B30" s="76">
        <v>29</v>
      </c>
      <c r="C30" s="76">
        <v>7</v>
      </c>
      <c r="D30" s="76">
        <v>15</v>
      </c>
      <c r="E30" s="76">
        <v>2</v>
      </c>
      <c r="F30" s="76" t="s">
        <v>287</v>
      </c>
      <c r="G30" s="76" t="s">
        <v>288</v>
      </c>
      <c r="H30" s="76" t="s">
        <v>287</v>
      </c>
      <c r="I30" s="76" t="s">
        <v>21</v>
      </c>
      <c r="L30" s="76">
        <v>0</v>
      </c>
      <c r="M30" s="76">
        <v>0</v>
      </c>
      <c r="N30" s="76">
        <v>2</v>
      </c>
      <c r="O30" s="76" t="s">
        <v>15</v>
      </c>
    </row>
    <row r="31" spans="1:17" ht="18" customHeight="1">
      <c r="A31" s="76" t="str">
        <f t="shared" si="0"/>
        <v>中学女子4X100mR</v>
      </c>
      <c r="B31" s="76">
        <v>30</v>
      </c>
      <c r="C31" s="76">
        <v>30</v>
      </c>
      <c r="D31" s="76">
        <v>15</v>
      </c>
      <c r="E31" s="76">
        <v>2</v>
      </c>
      <c r="F31" s="76" t="s">
        <v>289</v>
      </c>
      <c r="G31" s="76" t="s">
        <v>290</v>
      </c>
      <c r="H31" s="76" t="s">
        <v>289</v>
      </c>
      <c r="I31" s="76" t="s">
        <v>21</v>
      </c>
      <c r="L31" s="76">
        <v>0</v>
      </c>
      <c r="M31" s="76">
        <v>0</v>
      </c>
      <c r="N31" s="76">
        <v>2</v>
      </c>
      <c r="O31" s="76" t="s">
        <v>15</v>
      </c>
    </row>
    <row r="32" spans="1:17" ht="18" customHeight="1">
      <c r="A32" s="76" t="str">
        <f t="shared" si="0"/>
        <v>中学女子走高跳</v>
      </c>
      <c r="B32" s="76">
        <v>31</v>
      </c>
      <c r="C32" s="76">
        <v>34</v>
      </c>
      <c r="D32" s="76">
        <v>15</v>
      </c>
      <c r="E32" s="76">
        <v>2</v>
      </c>
      <c r="F32" s="76" t="s">
        <v>22</v>
      </c>
      <c r="G32" s="76" t="s">
        <v>23</v>
      </c>
      <c r="H32" s="76" t="s">
        <v>22</v>
      </c>
      <c r="I32" s="76" t="s">
        <v>21</v>
      </c>
      <c r="L32" s="76">
        <v>0</v>
      </c>
      <c r="M32" s="76">
        <v>0</v>
      </c>
      <c r="N32" s="76">
        <v>1</v>
      </c>
      <c r="O32" s="76" t="s">
        <v>15</v>
      </c>
    </row>
    <row r="33" spans="1:15" ht="18" customHeight="1">
      <c r="A33" s="76" t="str">
        <f t="shared" si="0"/>
        <v>中学女子走幅跳</v>
      </c>
      <c r="B33" s="76">
        <v>32</v>
      </c>
      <c r="C33" s="76">
        <v>36</v>
      </c>
      <c r="D33" s="76">
        <v>15</v>
      </c>
      <c r="E33" s="76">
        <v>2</v>
      </c>
      <c r="F33" s="76" t="s">
        <v>24</v>
      </c>
      <c r="G33" s="76" t="s">
        <v>25</v>
      </c>
      <c r="H33" s="76" t="s">
        <v>24</v>
      </c>
      <c r="I33" s="76" t="s">
        <v>21</v>
      </c>
      <c r="L33" s="76">
        <v>0</v>
      </c>
      <c r="M33" s="76">
        <v>0</v>
      </c>
      <c r="N33" s="76">
        <v>1</v>
      </c>
      <c r="O33" s="76" t="s">
        <v>15</v>
      </c>
    </row>
    <row r="34" spans="1:15" ht="18" customHeight="1">
      <c r="A34" s="76" t="str">
        <f t="shared" si="0"/>
        <v>中学女子砲丸投</v>
      </c>
      <c r="B34" s="76">
        <v>33</v>
      </c>
      <c r="C34" s="76">
        <v>39</v>
      </c>
      <c r="D34" s="76">
        <v>15</v>
      </c>
      <c r="E34" s="76">
        <v>2</v>
      </c>
      <c r="F34" s="76" t="s">
        <v>26</v>
      </c>
      <c r="G34" s="76" t="s">
        <v>27</v>
      </c>
      <c r="H34" s="76" t="s">
        <v>28</v>
      </c>
      <c r="I34" s="76" t="s">
        <v>21</v>
      </c>
      <c r="L34" s="76">
        <v>0</v>
      </c>
      <c r="M34" s="76">
        <v>0</v>
      </c>
      <c r="N34" s="76">
        <v>1</v>
      </c>
      <c r="O34" s="76" t="s">
        <v>15</v>
      </c>
    </row>
    <row r="35" spans="1:15" ht="18" customHeight="1">
      <c r="A35" s="76" t="str">
        <f t="shared" si="0"/>
        <v>中学女子ジャベリックスロｰ</v>
      </c>
      <c r="B35" s="76">
        <v>34</v>
      </c>
      <c r="C35" s="76">
        <v>72</v>
      </c>
      <c r="D35" s="76">
        <v>15</v>
      </c>
      <c r="E35" s="76">
        <v>2</v>
      </c>
      <c r="F35" s="76" t="s">
        <v>291</v>
      </c>
      <c r="G35" s="76" t="s">
        <v>292</v>
      </c>
      <c r="H35" s="76" t="s">
        <v>291</v>
      </c>
      <c r="I35" s="76" t="s">
        <v>21</v>
      </c>
      <c r="L35" s="76">
        <v>0</v>
      </c>
      <c r="M35" s="76">
        <v>0</v>
      </c>
      <c r="N35" s="76">
        <v>1</v>
      </c>
      <c r="O35" s="76" t="s">
        <v>15</v>
      </c>
    </row>
    <row r="36" spans="1:15" ht="18" customHeight="1">
      <c r="A36" s="76" t="str">
        <f t="shared" si="0"/>
        <v>小学女子100m</v>
      </c>
      <c r="B36" s="76">
        <v>35</v>
      </c>
      <c r="C36" s="76">
        <v>226</v>
      </c>
      <c r="D36" s="76">
        <v>20</v>
      </c>
      <c r="E36" s="76">
        <v>2</v>
      </c>
      <c r="F36" s="76" t="s">
        <v>293</v>
      </c>
      <c r="G36" s="76" t="s">
        <v>294</v>
      </c>
      <c r="H36" s="76" t="s">
        <v>293</v>
      </c>
      <c r="I36" s="76" t="s">
        <v>21</v>
      </c>
      <c r="L36" s="76">
        <v>0</v>
      </c>
      <c r="M36" s="76">
        <v>0</v>
      </c>
      <c r="N36" s="76">
        <v>1</v>
      </c>
      <c r="O36" s="76" t="s">
        <v>15</v>
      </c>
    </row>
    <row r="37" spans="1:15" ht="18" customHeight="1">
      <c r="A37" s="76" t="str">
        <f t="shared" si="0"/>
        <v>小学女子1000m</v>
      </c>
      <c r="B37" s="76">
        <v>36</v>
      </c>
      <c r="C37" s="76">
        <v>6</v>
      </c>
      <c r="D37" s="76">
        <v>20</v>
      </c>
      <c r="E37" s="76">
        <v>2</v>
      </c>
      <c r="F37" s="76" t="s">
        <v>295</v>
      </c>
      <c r="G37" s="76" t="s">
        <v>296</v>
      </c>
      <c r="H37" s="76" t="s">
        <v>295</v>
      </c>
      <c r="I37" s="76" t="s">
        <v>21</v>
      </c>
      <c r="L37" s="76">
        <v>0</v>
      </c>
      <c r="M37" s="76">
        <v>0</v>
      </c>
      <c r="N37" s="76">
        <v>2</v>
      </c>
      <c r="O37" s="76" t="s">
        <v>15</v>
      </c>
    </row>
    <row r="38" spans="1:15" ht="18" customHeight="1">
      <c r="A38" s="76" t="str">
        <f t="shared" si="0"/>
        <v>小学女子走幅跳</v>
      </c>
      <c r="B38" s="76">
        <v>37</v>
      </c>
      <c r="C38" s="76">
        <v>36</v>
      </c>
      <c r="D38" s="76">
        <v>20</v>
      </c>
      <c r="E38" s="76">
        <v>2</v>
      </c>
      <c r="F38" s="76" t="s">
        <v>297</v>
      </c>
      <c r="G38" s="76" t="s">
        <v>298</v>
      </c>
      <c r="H38" s="76" t="s">
        <v>297</v>
      </c>
      <c r="I38" s="76" t="s">
        <v>21</v>
      </c>
      <c r="L38" s="76">
        <v>0</v>
      </c>
      <c r="M38" s="76">
        <v>0</v>
      </c>
      <c r="N38" s="76">
        <v>1</v>
      </c>
      <c r="O38" s="76" t="s">
        <v>15</v>
      </c>
    </row>
    <row r="39" spans="1:15" ht="18" customHeight="1">
      <c r="A39" s="76" t="str">
        <f t="shared" si="0"/>
        <v/>
      </c>
    </row>
    <row r="40" spans="1:15" ht="18" customHeight="1">
      <c r="A40" s="76" t="str">
        <f t="shared" si="0"/>
        <v/>
      </c>
    </row>
    <row r="41" spans="1:15" ht="18" customHeight="1">
      <c r="A41" s="76" t="str">
        <f t="shared" si="0"/>
        <v/>
      </c>
    </row>
    <row r="42" spans="1:15" ht="18" customHeight="1">
      <c r="A42" s="76" t="str">
        <f t="shared" si="0"/>
        <v/>
      </c>
    </row>
    <row r="43" spans="1:15" ht="18" customHeight="1">
      <c r="A43" s="76" t="str">
        <f t="shared" si="0"/>
        <v/>
      </c>
    </row>
    <row r="44" spans="1:15" ht="18" customHeight="1">
      <c r="A44" s="76" t="str">
        <f t="shared" si="0"/>
        <v/>
      </c>
    </row>
    <row r="45" spans="1:15" ht="18" customHeight="1">
      <c r="A45" s="76" t="str">
        <f t="shared" si="0"/>
        <v/>
      </c>
    </row>
    <row r="46" spans="1:15" ht="18" customHeight="1">
      <c r="A46" s="76" t="str">
        <f t="shared" si="0"/>
        <v/>
      </c>
    </row>
    <row r="47" spans="1:15" ht="18" customHeight="1">
      <c r="A47" s="76" t="str">
        <f t="shared" si="0"/>
        <v/>
      </c>
    </row>
    <row r="48" spans="1:15" ht="18" customHeight="1">
      <c r="A48" s="76" t="str">
        <f t="shared" si="0"/>
        <v/>
      </c>
    </row>
    <row r="49" spans="1:1" ht="18" customHeight="1">
      <c r="A49" s="76" t="str">
        <f t="shared" si="0"/>
        <v/>
      </c>
    </row>
    <row r="50" spans="1:1" ht="18" customHeight="1">
      <c r="A50" s="76" t="str">
        <f t="shared" si="0"/>
        <v/>
      </c>
    </row>
    <row r="51" spans="1:1" ht="18" customHeight="1"/>
    <row r="52" spans="1:1" ht="18" customHeight="1"/>
    <row r="53" spans="1:1" ht="18" customHeight="1"/>
    <row r="54" spans="1:1" ht="18" customHeight="1"/>
    <row r="55" spans="1:1" ht="18" customHeight="1"/>
    <row r="56" spans="1:1" ht="18" customHeight="1"/>
    <row r="57" spans="1:1" ht="18" customHeight="1"/>
    <row r="58" spans="1:1" ht="18" customHeight="1"/>
    <row r="59" spans="1:1" ht="18" customHeight="1"/>
    <row r="60" spans="1:1" ht="18" customHeight="1"/>
    <row r="61" spans="1:1" ht="18" customHeight="1"/>
    <row r="62" spans="1:1" ht="18" customHeight="1"/>
    <row r="63" spans="1:1" ht="18" customHeight="1"/>
    <row r="64" spans="1:1" ht="18" customHeight="1"/>
    <row r="65" ht="18" customHeight="1"/>
    <row r="66" ht="18" customHeight="1"/>
    <row r="67" ht="18" customHeight="1"/>
    <row r="68" ht="18" customHeight="1"/>
    <row r="69" ht="18" customHeight="1"/>
    <row r="70" ht="18" customHeight="1"/>
    <row r="71" ht="18" customHeight="1"/>
    <row r="72" ht="18" customHeight="1"/>
    <row r="73" ht="18" customHeight="1"/>
    <row r="74" ht="18" customHeight="1"/>
    <row r="75" ht="18" customHeight="1"/>
    <row r="76" ht="18" customHeight="1"/>
    <row r="77" ht="18" customHeight="1"/>
    <row r="78" ht="18" customHeight="1"/>
    <row r="79" ht="18" customHeight="1"/>
    <row r="80" ht="18" customHeight="1"/>
    <row r="81" ht="18" customHeight="1"/>
    <row r="82" ht="18" customHeight="1"/>
    <row r="83" ht="18" customHeight="1"/>
    <row r="84" ht="18" customHeight="1"/>
    <row r="85" ht="18" customHeight="1"/>
    <row r="86" ht="18" customHeight="1"/>
    <row r="87" ht="18" customHeight="1"/>
    <row r="88" ht="18" customHeight="1"/>
    <row r="89" ht="18" customHeight="1"/>
    <row r="90" ht="18" customHeight="1"/>
    <row r="91" ht="18" customHeight="1"/>
    <row r="92" ht="18" customHeight="1"/>
    <row r="93" ht="18" customHeight="1"/>
    <row r="94" ht="18" customHeight="1"/>
    <row r="95" ht="18" customHeight="1"/>
    <row r="96" ht="18" customHeight="1"/>
    <row r="97" ht="18" customHeight="1"/>
    <row r="98" ht="18" customHeight="1"/>
    <row r="99" ht="18" customHeight="1"/>
    <row r="100" ht="18" customHeight="1"/>
    <row r="101" ht="18" customHeight="1"/>
    <row r="102" ht="18" customHeight="1"/>
    <row r="103" ht="18" customHeight="1"/>
    <row r="104" ht="18" customHeight="1"/>
    <row r="105" ht="18" customHeight="1"/>
    <row r="106" ht="18" customHeight="1"/>
    <row r="107" ht="18" customHeight="1"/>
    <row r="108" ht="18" customHeight="1"/>
    <row r="109" ht="18" customHeight="1"/>
    <row r="110" ht="18" customHeight="1"/>
    <row r="111" ht="18" customHeight="1"/>
    <row r="112" ht="18" customHeight="1"/>
    <row r="113" ht="18" customHeight="1"/>
    <row r="114" ht="18" customHeight="1"/>
    <row r="115" ht="18" customHeight="1"/>
    <row r="116" ht="18" customHeight="1"/>
    <row r="117" ht="18" customHeight="1"/>
    <row r="118" ht="18" customHeight="1"/>
    <row r="119" ht="18" customHeight="1"/>
    <row r="120" ht="18" customHeight="1"/>
    <row r="121" ht="18" customHeight="1"/>
    <row r="122" ht="18" customHeight="1"/>
    <row r="123" ht="18" customHeight="1"/>
    <row r="124" ht="18" customHeight="1"/>
    <row r="125" ht="18" customHeight="1"/>
    <row r="126" ht="18" customHeight="1"/>
    <row r="127" ht="18" customHeight="1"/>
    <row r="128" ht="18" customHeight="1"/>
    <row r="129" ht="18" customHeight="1"/>
    <row r="130" ht="18" customHeight="1"/>
    <row r="131" ht="18" customHeight="1"/>
    <row r="132" ht="18" customHeight="1"/>
    <row r="133" ht="18" customHeight="1"/>
    <row r="134" ht="18" customHeight="1"/>
    <row r="135" ht="18" customHeight="1"/>
    <row r="136" ht="18" customHeight="1"/>
    <row r="137" ht="18" customHeight="1"/>
    <row r="138" ht="18" customHeight="1"/>
    <row r="139" ht="18" customHeight="1"/>
    <row r="140" ht="18" customHeight="1"/>
    <row r="141" ht="18" customHeight="1"/>
    <row r="142" ht="18" customHeight="1"/>
    <row r="143" ht="18" customHeight="1"/>
    <row r="144" ht="18" customHeight="1"/>
    <row r="145" ht="18" customHeight="1"/>
    <row r="146" ht="18" customHeight="1"/>
    <row r="147" ht="18" customHeight="1"/>
    <row r="148" ht="18" customHeight="1"/>
    <row r="149" ht="18" customHeight="1"/>
    <row r="150" ht="18" customHeight="1"/>
    <row r="151" ht="18" customHeight="1"/>
    <row r="152" ht="18" customHeight="1"/>
    <row r="153" ht="18" customHeight="1"/>
    <row r="154" ht="18" customHeight="1"/>
    <row r="155" ht="18" customHeight="1"/>
    <row r="156" ht="18" customHeight="1"/>
    <row r="157" ht="18" customHeight="1"/>
    <row r="158" ht="18" customHeight="1"/>
    <row r="159" ht="18" customHeight="1"/>
    <row r="160" ht="18" customHeight="1"/>
    <row r="161" ht="18" customHeight="1"/>
    <row r="162" ht="18" customHeight="1"/>
    <row r="163" ht="18" customHeight="1"/>
    <row r="164" ht="18" customHeight="1"/>
    <row r="165" ht="18" customHeight="1"/>
    <row r="166" ht="18" customHeight="1"/>
    <row r="167" ht="18" customHeight="1"/>
    <row r="168" ht="18" customHeight="1"/>
    <row r="169" ht="18" customHeight="1"/>
    <row r="170" ht="18" customHeight="1"/>
    <row r="171" ht="18" customHeight="1"/>
    <row r="172" ht="18" customHeight="1"/>
    <row r="173" ht="18" customHeight="1"/>
    <row r="174" ht="18" customHeight="1"/>
    <row r="175" ht="18" customHeight="1"/>
    <row r="176" ht="18" customHeight="1"/>
    <row r="177" ht="18" customHeight="1"/>
    <row r="178" ht="18" customHeight="1"/>
    <row r="179" ht="18" customHeight="1"/>
    <row r="180" ht="18" customHeight="1"/>
    <row r="181" ht="18" customHeight="1"/>
    <row r="182" ht="18" customHeight="1"/>
    <row r="183" ht="18" customHeight="1"/>
    <row r="184" ht="18" customHeight="1"/>
    <row r="185" ht="18" customHeight="1"/>
    <row r="186" ht="18" customHeight="1"/>
    <row r="187" ht="18" customHeight="1"/>
    <row r="188" ht="18" customHeight="1"/>
    <row r="189" ht="18" customHeight="1"/>
    <row r="190" ht="18" customHeight="1"/>
    <row r="191" ht="18" customHeight="1"/>
    <row r="192" ht="18" customHeight="1"/>
    <row r="193" ht="18" customHeight="1"/>
    <row r="194" ht="18" customHeight="1"/>
    <row r="195" ht="18" customHeight="1"/>
    <row r="196" ht="18" customHeight="1"/>
    <row r="197" ht="18" customHeight="1"/>
    <row r="198" ht="18" customHeight="1"/>
    <row r="199" ht="18" customHeight="1"/>
    <row r="200" ht="18" customHeight="1"/>
    <row r="201" ht="18" customHeight="1"/>
    <row r="202" ht="18" customHeight="1"/>
    <row r="203" ht="18" customHeight="1"/>
    <row r="204" ht="18" customHeight="1"/>
    <row r="205" ht="18" customHeight="1"/>
    <row r="206" ht="18" customHeight="1"/>
    <row r="207" ht="18" customHeight="1"/>
    <row r="208" ht="18" customHeight="1"/>
    <row r="209" ht="18" customHeight="1"/>
    <row r="210" ht="18" customHeight="1"/>
    <row r="211" ht="18" customHeight="1"/>
    <row r="212" ht="18" customHeight="1"/>
    <row r="213" ht="18" customHeight="1"/>
    <row r="214" ht="18" customHeight="1"/>
    <row r="215" ht="18" customHeight="1"/>
    <row r="216" ht="18" customHeight="1"/>
    <row r="217" ht="18" customHeight="1"/>
    <row r="218" ht="18" customHeight="1"/>
    <row r="219" ht="18" customHeight="1"/>
    <row r="220" ht="18" customHeight="1"/>
    <row r="221" ht="18" customHeight="1"/>
    <row r="222" ht="18" customHeight="1"/>
    <row r="223" ht="18" customHeight="1"/>
    <row r="224" ht="18" customHeight="1"/>
    <row r="225" ht="18" customHeight="1"/>
    <row r="226" ht="18" customHeight="1"/>
    <row r="227" ht="18" customHeight="1"/>
    <row r="228" ht="18" customHeight="1"/>
    <row r="229" ht="18" customHeight="1"/>
    <row r="230" ht="18" customHeight="1"/>
    <row r="231" ht="18" customHeight="1"/>
    <row r="232" ht="18" customHeight="1"/>
    <row r="233" ht="18" customHeight="1"/>
    <row r="234" ht="18" customHeight="1"/>
    <row r="235" ht="18" customHeight="1"/>
    <row r="236" ht="18" customHeight="1"/>
    <row r="237" ht="18" customHeight="1"/>
    <row r="238" ht="18" customHeight="1"/>
    <row r="239" ht="18" customHeight="1"/>
    <row r="240" ht="18" customHeight="1"/>
    <row r="241" ht="18" customHeight="1"/>
    <row r="242" ht="18" customHeight="1"/>
    <row r="243" ht="18" customHeight="1"/>
    <row r="244" ht="18" customHeight="1"/>
    <row r="245" ht="18" customHeight="1"/>
    <row r="246" ht="18" customHeight="1"/>
    <row r="247" ht="18" customHeight="1"/>
    <row r="248" ht="18" customHeight="1"/>
    <row r="249" ht="18" customHeight="1"/>
    <row r="250" ht="18" customHeight="1"/>
    <row r="251" ht="18" customHeight="1"/>
    <row r="252" ht="18" customHeight="1"/>
    <row r="253" ht="18" customHeight="1"/>
    <row r="254" ht="18" customHeight="1"/>
    <row r="255" ht="18" customHeight="1"/>
    <row r="256" ht="18" customHeight="1"/>
    <row r="257" ht="18" customHeight="1"/>
    <row r="258" ht="18" customHeight="1"/>
    <row r="259" ht="18" customHeight="1"/>
    <row r="260" ht="18" customHeight="1"/>
    <row r="261" ht="18" customHeight="1"/>
    <row r="262" ht="18" customHeight="1"/>
    <row r="263" ht="18" customHeight="1"/>
    <row r="264" ht="18" customHeight="1"/>
    <row r="265" ht="18" customHeight="1"/>
    <row r="266" ht="18" customHeight="1"/>
    <row r="267" ht="18" customHeight="1"/>
    <row r="268" ht="18" customHeight="1"/>
    <row r="269" ht="18" customHeight="1"/>
    <row r="270" ht="18" customHeight="1"/>
    <row r="271" ht="18" customHeight="1"/>
    <row r="272" ht="18" customHeight="1"/>
    <row r="273" ht="18" customHeight="1"/>
    <row r="274" ht="18" customHeight="1"/>
    <row r="275" ht="18" customHeight="1"/>
    <row r="276" ht="18" customHeight="1"/>
    <row r="277" ht="18" customHeight="1"/>
    <row r="278" ht="18" customHeight="1"/>
    <row r="279" ht="18" customHeight="1"/>
    <row r="280" ht="18" customHeight="1"/>
    <row r="281" ht="18" customHeight="1"/>
    <row r="282" ht="18" customHeight="1"/>
    <row r="283" ht="18" customHeight="1"/>
    <row r="284" ht="18" customHeight="1"/>
    <row r="285" ht="18" customHeight="1"/>
    <row r="286" ht="18" customHeight="1"/>
    <row r="287" ht="18" customHeight="1"/>
    <row r="288" ht="18" customHeight="1"/>
    <row r="289" ht="18" customHeight="1"/>
    <row r="290" ht="18" customHeight="1"/>
    <row r="291" ht="18" customHeight="1"/>
    <row r="292" ht="18" customHeight="1"/>
    <row r="293" ht="18" customHeight="1"/>
    <row r="294" ht="18" customHeight="1"/>
    <row r="295" ht="18" customHeight="1"/>
    <row r="296" ht="18" customHeight="1"/>
    <row r="297" ht="18" customHeight="1"/>
    <row r="298" ht="18" customHeight="1"/>
    <row r="299" ht="18" customHeight="1"/>
    <row r="300" ht="18" customHeight="1"/>
    <row r="301" ht="18" customHeight="1"/>
    <row r="302" ht="18" customHeight="1"/>
    <row r="303" ht="18" customHeight="1"/>
    <row r="304" ht="18" customHeight="1"/>
    <row r="305" ht="18" customHeight="1"/>
    <row r="306" ht="18" customHeight="1"/>
    <row r="307" ht="18" customHeight="1"/>
    <row r="308" ht="18" customHeight="1"/>
    <row r="309" ht="18" customHeight="1"/>
    <row r="310" ht="18" customHeight="1"/>
    <row r="311" ht="18" customHeight="1"/>
    <row r="312" ht="18" customHeight="1"/>
    <row r="313" ht="18" customHeight="1"/>
    <row r="314" ht="18" customHeight="1"/>
    <row r="315" ht="18" customHeight="1"/>
    <row r="316" ht="18" customHeight="1"/>
    <row r="317" ht="18" customHeight="1"/>
    <row r="318" ht="18" customHeight="1"/>
    <row r="319" ht="18" customHeight="1"/>
    <row r="320" ht="18" customHeight="1"/>
    <row r="321" ht="18" customHeight="1"/>
    <row r="322" ht="18" customHeight="1"/>
    <row r="323" ht="18" customHeight="1"/>
    <row r="324" ht="18" customHeight="1"/>
    <row r="325" ht="18" customHeight="1"/>
    <row r="326" ht="18" customHeight="1"/>
    <row r="327" ht="18" customHeight="1"/>
    <row r="328" ht="18" customHeight="1"/>
    <row r="329" ht="18" customHeight="1"/>
    <row r="330" ht="18" customHeight="1"/>
    <row r="331" ht="18" customHeight="1"/>
    <row r="332" ht="18" customHeight="1"/>
    <row r="333" ht="18" customHeight="1"/>
    <row r="334" ht="18" customHeight="1"/>
    <row r="335" ht="18" customHeight="1"/>
    <row r="336" ht="18" customHeight="1"/>
    <row r="337" ht="18" customHeight="1"/>
    <row r="338" ht="18" customHeight="1"/>
    <row r="339" ht="18" customHeight="1"/>
    <row r="340" ht="18" customHeight="1"/>
    <row r="341" ht="18" customHeight="1"/>
    <row r="342" ht="18" customHeight="1"/>
    <row r="343" ht="18" customHeight="1"/>
    <row r="344" ht="18" customHeight="1"/>
    <row r="345" ht="18" customHeight="1"/>
    <row r="346" ht="18" customHeight="1"/>
    <row r="347" ht="18" customHeight="1"/>
    <row r="348" ht="18" customHeight="1"/>
    <row r="349" ht="18" customHeight="1"/>
    <row r="350" ht="18" customHeight="1"/>
    <row r="351" ht="18" customHeight="1"/>
    <row r="352" ht="18" customHeight="1"/>
    <row r="353" ht="18" customHeight="1"/>
    <row r="354" ht="18" customHeight="1"/>
    <row r="355" ht="18" customHeight="1"/>
    <row r="356" ht="18" customHeight="1"/>
    <row r="357" ht="18" customHeight="1"/>
    <row r="358" ht="18" customHeight="1"/>
    <row r="359" ht="18" customHeight="1"/>
    <row r="360" ht="18" customHeight="1"/>
    <row r="361" ht="18" customHeight="1"/>
    <row r="362" ht="18" customHeight="1"/>
    <row r="363" ht="18" customHeight="1"/>
    <row r="364" ht="18" customHeight="1"/>
    <row r="365" ht="18" customHeight="1"/>
    <row r="366" ht="18" customHeight="1"/>
    <row r="367" ht="18" customHeight="1"/>
    <row r="368" ht="18" customHeight="1"/>
    <row r="369" ht="18" customHeight="1"/>
    <row r="370" ht="18" customHeight="1"/>
    <row r="371" ht="18" customHeight="1"/>
    <row r="372" ht="18" customHeight="1"/>
    <row r="373" ht="18" customHeight="1"/>
    <row r="374" ht="18" customHeight="1"/>
    <row r="375" ht="18" customHeight="1"/>
    <row r="376" ht="18" customHeight="1"/>
    <row r="377" ht="18" customHeight="1"/>
    <row r="378" ht="18" customHeight="1"/>
    <row r="379" ht="18" customHeight="1"/>
    <row r="380" ht="18" customHeight="1"/>
    <row r="381" ht="18" customHeight="1"/>
    <row r="382" ht="18" customHeight="1"/>
    <row r="383" ht="18" customHeight="1"/>
    <row r="384" ht="18" customHeight="1"/>
    <row r="385" ht="18" customHeight="1"/>
    <row r="386" ht="18" customHeight="1"/>
    <row r="387" ht="18" customHeight="1"/>
    <row r="388" ht="18" customHeight="1"/>
    <row r="389" ht="18" customHeight="1"/>
    <row r="390" ht="18" customHeight="1"/>
    <row r="391" ht="18" customHeight="1"/>
    <row r="392" ht="18" customHeight="1"/>
    <row r="393" ht="18" customHeight="1"/>
    <row r="394" ht="18" customHeight="1"/>
    <row r="395" ht="18" customHeight="1"/>
    <row r="396" ht="18" customHeight="1"/>
    <row r="397" ht="18" customHeight="1"/>
    <row r="398" ht="18" customHeight="1"/>
    <row r="399" ht="18" customHeight="1"/>
    <row r="400" ht="18" customHeight="1"/>
    <row r="401" ht="18" customHeight="1"/>
    <row r="402" ht="18" customHeight="1"/>
    <row r="403" ht="18" customHeight="1"/>
    <row r="404" ht="18" customHeight="1"/>
    <row r="405" ht="18" customHeight="1"/>
    <row r="406" ht="18" customHeight="1"/>
    <row r="407" ht="18" customHeight="1"/>
    <row r="408" ht="18" customHeight="1"/>
    <row r="409" ht="18" customHeight="1"/>
    <row r="410" ht="18" customHeight="1"/>
    <row r="411" ht="18" customHeight="1"/>
    <row r="412" ht="18" customHeight="1"/>
    <row r="413" ht="18" customHeight="1"/>
    <row r="414" ht="18" customHeight="1"/>
    <row r="415" ht="18" customHeight="1"/>
    <row r="416" ht="18" customHeight="1"/>
    <row r="417" ht="18" customHeight="1"/>
    <row r="418" ht="18" customHeight="1"/>
    <row r="419" ht="18" customHeight="1"/>
    <row r="420" ht="18" customHeight="1"/>
    <row r="421" ht="18" customHeight="1"/>
    <row r="422" ht="18" customHeight="1"/>
    <row r="423" ht="18" customHeight="1"/>
    <row r="424" ht="18" customHeight="1"/>
    <row r="425" ht="18" customHeight="1"/>
    <row r="426" ht="18" customHeight="1"/>
    <row r="427" ht="18" customHeight="1"/>
    <row r="428" ht="18" customHeight="1"/>
    <row r="429" ht="18" customHeight="1"/>
    <row r="430" ht="18" customHeight="1"/>
    <row r="431" ht="18" customHeight="1"/>
    <row r="432" ht="18" customHeight="1"/>
    <row r="433" ht="18" customHeight="1"/>
    <row r="434" ht="18" customHeight="1"/>
    <row r="435" ht="18" customHeight="1"/>
    <row r="436" ht="18" customHeight="1"/>
    <row r="437" ht="18" customHeight="1"/>
    <row r="438" ht="18" customHeight="1"/>
    <row r="439" ht="18" customHeight="1"/>
    <row r="440" ht="18" customHeight="1"/>
    <row r="441" ht="18" customHeight="1"/>
    <row r="442" ht="18" customHeight="1"/>
    <row r="443" ht="18" customHeight="1"/>
    <row r="444" ht="18" customHeight="1"/>
    <row r="445" ht="18" customHeight="1"/>
    <row r="446" ht="18" customHeight="1"/>
    <row r="447" ht="18" customHeight="1"/>
    <row r="448" ht="18" customHeight="1"/>
    <row r="449" ht="18" customHeight="1"/>
    <row r="450" ht="18" customHeight="1"/>
    <row r="451" ht="18" customHeight="1"/>
    <row r="452" ht="18" customHeight="1"/>
    <row r="453" ht="18" customHeight="1"/>
    <row r="454" ht="18" customHeight="1"/>
    <row r="455" ht="18" customHeight="1"/>
    <row r="456" ht="18" customHeight="1"/>
    <row r="457" ht="18" customHeight="1"/>
    <row r="458" ht="18" customHeight="1"/>
    <row r="459" ht="18" customHeight="1"/>
    <row r="460" ht="18" customHeight="1"/>
    <row r="461" ht="18" customHeight="1"/>
    <row r="462" ht="18" customHeight="1"/>
    <row r="463" ht="18" customHeight="1"/>
    <row r="464" ht="18" customHeight="1"/>
    <row r="465" ht="18" customHeight="1"/>
    <row r="466" ht="18" customHeight="1"/>
    <row r="467" ht="18" customHeight="1"/>
    <row r="468" ht="18" customHeight="1"/>
    <row r="469" ht="18" customHeight="1"/>
    <row r="470" ht="18" customHeight="1"/>
    <row r="471" ht="18" customHeight="1"/>
    <row r="472" ht="18" customHeight="1"/>
    <row r="473" ht="18" customHeight="1"/>
    <row r="474" ht="18" customHeight="1"/>
    <row r="475" ht="18" customHeight="1"/>
    <row r="476" ht="18" customHeight="1"/>
    <row r="477" ht="18" customHeight="1"/>
    <row r="478" ht="18" customHeight="1"/>
    <row r="479" ht="18" customHeight="1"/>
    <row r="480" ht="18" customHeight="1"/>
    <row r="481" ht="18" customHeight="1"/>
    <row r="482" ht="18" customHeight="1"/>
    <row r="483" ht="18" customHeight="1"/>
    <row r="484" ht="18" customHeight="1"/>
    <row r="485" ht="18" customHeight="1"/>
    <row r="486" ht="18" customHeight="1"/>
    <row r="487" ht="18" customHeight="1"/>
    <row r="488" ht="18" customHeight="1"/>
    <row r="489" ht="18" customHeight="1"/>
    <row r="490" ht="18" customHeight="1"/>
    <row r="491" ht="18" customHeight="1"/>
    <row r="492" ht="18" customHeight="1"/>
    <row r="493" ht="18" customHeight="1"/>
    <row r="494" ht="18" customHeight="1"/>
    <row r="495" ht="18" customHeight="1"/>
    <row r="496" ht="18" customHeight="1"/>
    <row r="497" ht="18" customHeight="1"/>
    <row r="498" ht="18" customHeight="1"/>
    <row r="499" ht="18" customHeight="1"/>
    <row r="500" ht="18" customHeight="1"/>
    <row r="501" ht="18" customHeight="1"/>
    <row r="502" ht="18" customHeight="1"/>
    <row r="503" ht="18" customHeight="1"/>
    <row r="504" ht="18" customHeight="1"/>
    <row r="505" ht="18" customHeight="1"/>
    <row r="506" ht="18" customHeight="1"/>
    <row r="507" ht="18" customHeight="1"/>
    <row r="508" ht="18" customHeight="1"/>
    <row r="509" ht="18" customHeight="1"/>
    <row r="510" ht="18" customHeight="1"/>
    <row r="511" ht="18" customHeight="1"/>
    <row r="512" ht="18" customHeight="1"/>
    <row r="513" ht="18" customHeight="1"/>
    <row r="514" ht="18" customHeight="1"/>
    <row r="515" ht="18" customHeight="1"/>
    <row r="516" ht="18" customHeight="1"/>
    <row r="517" ht="18" customHeight="1"/>
    <row r="518" ht="18" customHeight="1"/>
    <row r="519" ht="18" customHeight="1"/>
    <row r="520" ht="18" customHeight="1"/>
    <row r="521" ht="18" customHeight="1"/>
    <row r="522" ht="18" customHeight="1"/>
    <row r="523" ht="18" customHeight="1"/>
    <row r="524" ht="18" customHeight="1"/>
    <row r="525" ht="18" customHeight="1"/>
    <row r="526" ht="18" customHeight="1"/>
    <row r="527" ht="18" customHeight="1"/>
    <row r="528" ht="18" customHeight="1"/>
    <row r="529" ht="18" customHeight="1"/>
    <row r="530" ht="18" customHeight="1"/>
    <row r="531" ht="18" customHeight="1"/>
    <row r="532" ht="18" customHeight="1"/>
    <row r="533" ht="18" customHeight="1"/>
    <row r="534" ht="18" customHeight="1"/>
    <row r="535" ht="18" customHeight="1"/>
    <row r="536" ht="18" customHeight="1"/>
    <row r="537" ht="18" customHeight="1"/>
    <row r="538" ht="18" customHeight="1"/>
    <row r="539" ht="18" customHeight="1"/>
    <row r="540" ht="18" customHeight="1"/>
    <row r="541" ht="18" customHeight="1"/>
    <row r="542" ht="18" customHeight="1"/>
    <row r="543" ht="18" customHeight="1"/>
    <row r="544" ht="18" customHeight="1"/>
    <row r="545" ht="18" customHeight="1"/>
    <row r="546" ht="18" customHeight="1"/>
    <row r="547" ht="18" customHeight="1"/>
    <row r="548" ht="18" customHeight="1"/>
    <row r="549" ht="18" customHeight="1"/>
    <row r="550" ht="18" customHeight="1"/>
    <row r="551" ht="18" customHeight="1"/>
    <row r="552" ht="18" customHeight="1"/>
    <row r="553" ht="18" customHeight="1"/>
    <row r="554" ht="18" customHeight="1"/>
    <row r="555" ht="18" customHeight="1"/>
    <row r="556" ht="18" customHeight="1"/>
    <row r="557" ht="18" customHeight="1"/>
    <row r="558" ht="18" customHeight="1"/>
    <row r="559" ht="18" customHeight="1"/>
    <row r="560" ht="18" customHeight="1"/>
    <row r="561" ht="18" customHeight="1"/>
    <row r="562" ht="18" customHeight="1"/>
    <row r="563" ht="18" customHeight="1"/>
    <row r="564" ht="18" customHeight="1"/>
    <row r="565" ht="18" customHeight="1"/>
    <row r="566" ht="18" customHeight="1"/>
    <row r="567" ht="18" customHeight="1"/>
    <row r="568" ht="18" customHeight="1"/>
    <row r="569" ht="18" customHeight="1"/>
    <row r="570" ht="18" customHeight="1"/>
    <row r="571" ht="18" customHeight="1"/>
    <row r="572" ht="18" customHeight="1"/>
    <row r="573" ht="18" customHeight="1"/>
    <row r="574" ht="18" customHeight="1"/>
    <row r="575" ht="18" customHeight="1"/>
    <row r="576" ht="18" customHeight="1"/>
    <row r="577" ht="18" customHeight="1"/>
    <row r="578" ht="18" customHeight="1"/>
    <row r="579" ht="18" customHeight="1"/>
    <row r="580" ht="18" customHeight="1"/>
    <row r="581" ht="18" customHeight="1"/>
    <row r="582" ht="18" customHeight="1"/>
    <row r="583" ht="18" customHeight="1"/>
    <row r="584" ht="18" customHeight="1"/>
    <row r="585" ht="18" customHeight="1"/>
    <row r="586" ht="18" customHeight="1"/>
    <row r="587" ht="18" customHeight="1"/>
    <row r="588" ht="18" customHeight="1"/>
    <row r="589" ht="18" customHeight="1"/>
    <row r="590" ht="18" customHeight="1"/>
    <row r="591" ht="18" customHeight="1"/>
    <row r="592" ht="18" customHeight="1"/>
    <row r="593" ht="18" customHeight="1"/>
    <row r="594" ht="18" customHeight="1"/>
    <row r="595" ht="18" customHeight="1"/>
    <row r="596" ht="18" customHeight="1"/>
    <row r="597" ht="18" customHeight="1"/>
    <row r="598" ht="18" customHeight="1"/>
    <row r="599" ht="18" customHeight="1"/>
    <row r="600" ht="18" customHeight="1"/>
    <row r="601" ht="18" customHeight="1"/>
    <row r="602" ht="18" customHeight="1"/>
    <row r="603" ht="18" customHeight="1"/>
    <row r="604" ht="18" customHeight="1"/>
    <row r="605" ht="18" customHeight="1"/>
    <row r="606" ht="18" customHeight="1"/>
    <row r="607" ht="18" customHeight="1"/>
    <row r="608" ht="18" customHeight="1"/>
    <row r="609" ht="18" customHeight="1"/>
    <row r="610" ht="18" customHeight="1"/>
    <row r="611" ht="18" customHeight="1"/>
    <row r="612" ht="18" customHeight="1"/>
    <row r="613" ht="18" customHeight="1"/>
    <row r="614" ht="18" customHeight="1"/>
    <row r="615" ht="18" customHeight="1"/>
    <row r="616" ht="18" customHeight="1"/>
    <row r="617" ht="18" customHeight="1"/>
    <row r="618" ht="18" customHeight="1"/>
    <row r="619" ht="18" customHeight="1"/>
    <row r="620" ht="18" customHeight="1"/>
    <row r="621" ht="18" customHeight="1"/>
    <row r="622" ht="18" customHeight="1"/>
    <row r="623" ht="18" customHeight="1"/>
    <row r="624" ht="18" customHeight="1"/>
    <row r="625" ht="18" customHeight="1"/>
    <row r="626" ht="18" customHeight="1"/>
    <row r="627" ht="18" customHeight="1"/>
    <row r="628" ht="18" customHeight="1"/>
    <row r="629" ht="18" customHeight="1"/>
    <row r="630" ht="18" customHeight="1"/>
    <row r="631" ht="18" customHeight="1"/>
    <row r="632" ht="18" customHeight="1"/>
    <row r="633" ht="18" customHeight="1"/>
    <row r="634" ht="18" customHeight="1"/>
    <row r="635" ht="18" customHeight="1"/>
    <row r="636" ht="18" customHeight="1"/>
    <row r="637" ht="18" customHeight="1"/>
    <row r="638" ht="18" customHeight="1"/>
    <row r="639" ht="18" customHeight="1"/>
    <row r="640" ht="18" customHeight="1"/>
    <row r="641" ht="18" customHeight="1"/>
    <row r="642" ht="18" customHeight="1"/>
    <row r="643" ht="18" customHeight="1"/>
    <row r="644" ht="18" customHeight="1"/>
    <row r="645" ht="18" customHeight="1"/>
    <row r="646" ht="18" customHeight="1"/>
    <row r="647" ht="18" customHeight="1"/>
    <row r="648" ht="18" customHeight="1"/>
    <row r="649" ht="18" customHeight="1"/>
    <row r="650" ht="18" customHeight="1"/>
    <row r="651" ht="18" customHeight="1"/>
    <row r="652" ht="18" customHeight="1"/>
    <row r="653" ht="18" customHeight="1"/>
    <row r="654" ht="18" customHeight="1"/>
    <row r="655" ht="18" customHeight="1"/>
    <row r="656" ht="18" customHeight="1"/>
    <row r="657" ht="18" customHeight="1"/>
    <row r="658" ht="18" customHeight="1"/>
    <row r="659" ht="18" customHeight="1"/>
    <row r="660" ht="18" customHeight="1"/>
    <row r="661" ht="18" customHeight="1"/>
    <row r="662" ht="18" customHeight="1"/>
    <row r="663" ht="18" customHeight="1"/>
    <row r="664" ht="18" customHeight="1"/>
    <row r="665" ht="18" customHeight="1"/>
    <row r="666" ht="18" customHeight="1"/>
    <row r="667" ht="18" customHeight="1"/>
    <row r="668" ht="18" customHeight="1"/>
    <row r="669" ht="18" customHeight="1"/>
    <row r="670" ht="18" customHeight="1"/>
    <row r="671" ht="18" customHeight="1"/>
    <row r="672" ht="18" customHeight="1"/>
    <row r="673" ht="18" customHeight="1"/>
    <row r="674" ht="18" customHeight="1"/>
    <row r="675" ht="18" customHeight="1"/>
    <row r="676" ht="18" customHeight="1"/>
    <row r="677" ht="18" customHeight="1"/>
    <row r="678" ht="18" customHeight="1"/>
    <row r="679" ht="18" customHeight="1"/>
    <row r="680" ht="18" customHeight="1"/>
    <row r="681" ht="18" customHeight="1"/>
    <row r="682" ht="18" customHeight="1"/>
    <row r="683" ht="18" customHeight="1"/>
    <row r="684" ht="18" customHeight="1"/>
    <row r="685" ht="18" customHeight="1"/>
    <row r="686" ht="18" customHeight="1"/>
    <row r="687" ht="18" customHeight="1"/>
    <row r="688" ht="18" customHeight="1"/>
    <row r="689" ht="18" customHeight="1"/>
    <row r="690" ht="18" customHeight="1"/>
    <row r="691" ht="18" customHeight="1"/>
    <row r="692" ht="18" customHeight="1"/>
    <row r="693" ht="18" customHeight="1"/>
    <row r="694" ht="18" customHeight="1"/>
    <row r="695" ht="18" customHeight="1"/>
    <row r="696" ht="18" customHeight="1"/>
    <row r="697" ht="18" customHeight="1"/>
    <row r="698" ht="18" customHeight="1"/>
    <row r="699" ht="18" customHeight="1"/>
    <row r="700" ht="18" customHeight="1"/>
    <row r="701" ht="18" customHeight="1"/>
    <row r="702" ht="18" customHeight="1"/>
    <row r="703" ht="18" customHeight="1"/>
    <row r="704" ht="18" customHeight="1"/>
    <row r="705" ht="18" customHeight="1"/>
    <row r="706" ht="18" customHeight="1"/>
    <row r="707" ht="18" customHeight="1"/>
    <row r="708" ht="18" customHeight="1"/>
    <row r="709" ht="18" customHeight="1"/>
    <row r="710" ht="18" customHeight="1"/>
    <row r="711" ht="18" customHeight="1"/>
    <row r="712" ht="18" customHeight="1"/>
    <row r="713" ht="18" customHeight="1"/>
    <row r="714" ht="18" customHeight="1"/>
    <row r="715" ht="18" customHeight="1"/>
    <row r="716" ht="18" customHeight="1"/>
    <row r="717" ht="18" customHeight="1"/>
    <row r="718" ht="18" customHeight="1"/>
    <row r="719" ht="18" customHeight="1"/>
    <row r="720" ht="18" customHeight="1"/>
    <row r="721" ht="18" customHeight="1"/>
    <row r="722" ht="18" customHeight="1"/>
    <row r="723" ht="18" customHeight="1"/>
    <row r="724" ht="18" customHeight="1"/>
    <row r="725" ht="18" customHeight="1"/>
    <row r="726" ht="18" customHeight="1"/>
    <row r="727" ht="18" customHeight="1"/>
    <row r="728" ht="18" customHeight="1"/>
    <row r="729" ht="18" customHeight="1"/>
    <row r="730" ht="18" customHeight="1"/>
    <row r="731" ht="18" customHeight="1"/>
    <row r="732" ht="18" customHeight="1"/>
    <row r="733" ht="18" customHeight="1"/>
    <row r="734" ht="18" customHeight="1"/>
    <row r="735" ht="18" customHeight="1"/>
    <row r="736" ht="18" customHeight="1"/>
    <row r="737" ht="18" customHeight="1"/>
    <row r="738" ht="18" customHeight="1"/>
    <row r="739" ht="18" customHeight="1"/>
    <row r="740" ht="18" customHeight="1"/>
    <row r="741" ht="18" customHeight="1"/>
    <row r="742" ht="18" customHeight="1"/>
    <row r="743" ht="18" customHeight="1"/>
    <row r="744" ht="18" customHeight="1"/>
    <row r="745" ht="18" customHeight="1"/>
    <row r="746" ht="18" customHeight="1"/>
    <row r="747" ht="18" customHeight="1"/>
    <row r="748" ht="18" customHeight="1"/>
    <row r="749" ht="18" customHeight="1"/>
    <row r="750" ht="18" customHeight="1"/>
    <row r="751" ht="18" customHeight="1"/>
    <row r="752" ht="18" customHeight="1"/>
    <row r="753" ht="18" customHeight="1"/>
    <row r="754" ht="18" customHeight="1"/>
    <row r="755" ht="18" customHeight="1"/>
    <row r="756" ht="18" customHeight="1"/>
    <row r="757" ht="18" customHeight="1"/>
    <row r="758" ht="18" customHeight="1"/>
    <row r="759" ht="18" customHeight="1"/>
    <row r="760" ht="18" customHeight="1"/>
    <row r="761" ht="18" customHeight="1"/>
    <row r="762" ht="18" customHeight="1"/>
    <row r="763" ht="18" customHeight="1"/>
    <row r="764" ht="18" customHeight="1"/>
    <row r="765" ht="18" customHeight="1"/>
    <row r="766" ht="18" customHeight="1"/>
    <row r="767" ht="18" customHeight="1"/>
    <row r="768" ht="18" customHeight="1"/>
    <row r="769" ht="18" customHeight="1"/>
    <row r="770" ht="18" customHeight="1"/>
    <row r="771" ht="18" customHeight="1"/>
    <row r="772" ht="18" customHeight="1"/>
    <row r="773" ht="18" customHeight="1"/>
    <row r="774" ht="18" customHeight="1"/>
    <row r="775" ht="18" customHeight="1"/>
    <row r="776" ht="18" customHeight="1"/>
    <row r="777" ht="18" customHeight="1"/>
    <row r="778" ht="18" customHeight="1"/>
    <row r="779" ht="18" customHeight="1"/>
    <row r="780" ht="18" customHeight="1"/>
    <row r="781" ht="18" customHeight="1"/>
    <row r="782" ht="18" customHeight="1"/>
    <row r="783" ht="18" customHeight="1"/>
    <row r="784" ht="18" customHeight="1"/>
    <row r="785" ht="18" customHeight="1"/>
    <row r="786" ht="18" customHeight="1"/>
    <row r="787" ht="18" customHeight="1"/>
    <row r="788" ht="18" customHeight="1"/>
    <row r="789" ht="18" customHeight="1"/>
    <row r="790" ht="18" customHeight="1"/>
    <row r="791" ht="18" customHeight="1"/>
    <row r="792" ht="18" customHeight="1"/>
    <row r="793" ht="18" customHeight="1"/>
    <row r="794" ht="18" customHeight="1"/>
    <row r="795" ht="18" customHeight="1"/>
    <row r="796" ht="18" customHeight="1"/>
    <row r="797" ht="18" customHeight="1"/>
    <row r="798" ht="18" customHeight="1"/>
    <row r="799" ht="18" customHeight="1"/>
    <row r="800" ht="18" customHeight="1"/>
    <row r="801" ht="18" customHeight="1"/>
    <row r="802" ht="18" customHeight="1"/>
    <row r="803" ht="18" customHeight="1"/>
    <row r="804" ht="18" customHeight="1"/>
    <row r="805" ht="18" customHeight="1"/>
    <row r="806" ht="18" customHeight="1"/>
    <row r="807" ht="18" customHeight="1"/>
    <row r="808" ht="18" customHeight="1"/>
    <row r="809" ht="18" customHeight="1"/>
    <row r="810" ht="18" customHeight="1"/>
    <row r="811" ht="18" customHeight="1"/>
    <row r="812" ht="18" customHeight="1"/>
    <row r="813" ht="18" customHeight="1"/>
    <row r="814" ht="18" customHeight="1"/>
    <row r="815" ht="18" customHeight="1"/>
    <row r="816" ht="18" customHeight="1"/>
    <row r="817" ht="18" customHeight="1"/>
    <row r="818" ht="18" customHeight="1"/>
    <row r="819" ht="18" customHeight="1"/>
    <row r="820" ht="18" customHeight="1"/>
    <row r="821" ht="18" customHeight="1"/>
    <row r="822" ht="18" customHeight="1"/>
    <row r="823" ht="18" customHeight="1"/>
    <row r="824" ht="18" customHeight="1"/>
    <row r="825" ht="18" customHeight="1"/>
    <row r="826" ht="18" customHeight="1"/>
    <row r="827" ht="18" customHeight="1"/>
    <row r="828" ht="18" customHeight="1"/>
    <row r="829" ht="18" customHeight="1"/>
    <row r="830" ht="18" customHeight="1"/>
    <row r="831" ht="18" customHeight="1"/>
    <row r="832" ht="18" customHeight="1"/>
    <row r="833" ht="18" customHeight="1"/>
    <row r="834" ht="18" customHeight="1"/>
    <row r="835" ht="18" customHeight="1"/>
    <row r="836" ht="18" customHeight="1"/>
    <row r="837" ht="18" customHeight="1"/>
    <row r="838" ht="18" customHeight="1"/>
    <row r="839" ht="18" customHeight="1"/>
    <row r="840" ht="18" customHeight="1"/>
    <row r="841" ht="18" customHeight="1"/>
    <row r="842" ht="18" customHeight="1"/>
    <row r="843" ht="18" customHeight="1"/>
    <row r="844" ht="18" customHeight="1"/>
    <row r="845" ht="18" customHeight="1"/>
    <row r="846" ht="18" customHeight="1"/>
    <row r="847" ht="18" customHeight="1"/>
    <row r="848" ht="18" customHeight="1"/>
    <row r="849" ht="18" customHeight="1"/>
    <row r="850" ht="18" customHeight="1"/>
    <row r="851" ht="18" customHeight="1"/>
    <row r="852" ht="18" customHeight="1"/>
    <row r="853" ht="18" customHeight="1"/>
    <row r="854" ht="18" customHeight="1"/>
    <row r="855" ht="18" customHeight="1"/>
    <row r="856" ht="18" customHeight="1"/>
    <row r="857" ht="18" customHeight="1"/>
    <row r="858" ht="18" customHeight="1"/>
    <row r="859" ht="18" customHeight="1"/>
    <row r="860" ht="18" customHeight="1"/>
    <row r="861" ht="18" customHeight="1"/>
    <row r="862" ht="18" customHeight="1"/>
    <row r="863" ht="18" customHeight="1"/>
    <row r="864" ht="18" customHeight="1"/>
    <row r="865" ht="18" customHeight="1"/>
    <row r="866" ht="18" customHeight="1"/>
    <row r="867" ht="18" customHeight="1"/>
    <row r="868" ht="18" customHeight="1"/>
    <row r="869" ht="18" customHeight="1"/>
    <row r="870" ht="18" customHeight="1"/>
    <row r="871" ht="18" customHeight="1"/>
    <row r="872" ht="18" customHeight="1"/>
    <row r="873" ht="18" customHeight="1"/>
    <row r="874" ht="18" customHeight="1"/>
    <row r="875" ht="18" customHeight="1"/>
    <row r="876" ht="18" customHeight="1"/>
    <row r="877" ht="18" customHeight="1"/>
    <row r="878" ht="18" customHeight="1"/>
    <row r="879" ht="18" customHeight="1"/>
    <row r="880" ht="18" customHeight="1"/>
    <row r="881" ht="18" customHeight="1"/>
    <row r="882" ht="18" customHeight="1"/>
    <row r="883" ht="18" customHeight="1"/>
    <row r="884" ht="18" customHeight="1"/>
    <row r="885" ht="18" customHeight="1"/>
    <row r="886" ht="18" customHeight="1"/>
    <row r="887" ht="18" customHeight="1"/>
    <row r="888" ht="18" customHeight="1"/>
    <row r="889" ht="18" customHeight="1"/>
    <row r="890" ht="18" customHeight="1"/>
    <row r="891" ht="18" customHeight="1"/>
    <row r="892" ht="18" customHeight="1"/>
    <row r="893" ht="18" customHeight="1"/>
    <row r="894" ht="18" customHeight="1"/>
    <row r="895" ht="18" customHeight="1"/>
    <row r="896" ht="18" customHeight="1"/>
    <row r="897" ht="18" customHeight="1"/>
    <row r="898" ht="18" customHeight="1"/>
    <row r="899" ht="18" customHeight="1"/>
    <row r="900" ht="18" customHeight="1"/>
    <row r="901" ht="18" customHeight="1"/>
    <row r="902" ht="18" customHeight="1"/>
    <row r="903" ht="18" customHeight="1"/>
    <row r="904" ht="18" customHeight="1"/>
    <row r="905" ht="18" customHeight="1"/>
    <row r="906" ht="18" customHeight="1"/>
    <row r="907" ht="18" customHeight="1"/>
    <row r="908" ht="18" customHeight="1"/>
    <row r="909" ht="18" customHeight="1"/>
    <row r="910" ht="18" customHeight="1"/>
    <row r="911" ht="18" customHeight="1"/>
    <row r="912" ht="18" customHeight="1"/>
    <row r="913" ht="18" customHeight="1"/>
    <row r="914" ht="18" customHeight="1"/>
    <row r="915" ht="18" customHeight="1"/>
    <row r="916" ht="18" customHeight="1"/>
    <row r="917" ht="18" customHeight="1"/>
    <row r="918" ht="18" customHeight="1"/>
    <row r="919" ht="18" customHeight="1"/>
    <row r="920" ht="18" customHeight="1"/>
    <row r="921" ht="18" customHeight="1"/>
    <row r="922" ht="18" customHeight="1"/>
    <row r="923" ht="18" customHeight="1"/>
    <row r="924" ht="18" customHeight="1"/>
    <row r="925" ht="18" customHeight="1"/>
    <row r="926" ht="18" customHeight="1"/>
    <row r="927" ht="18" customHeight="1"/>
    <row r="928" ht="18" customHeight="1"/>
    <row r="929" ht="18" customHeight="1"/>
    <row r="930" ht="18" customHeight="1"/>
    <row r="931" ht="18" customHeight="1"/>
    <row r="932" ht="18" customHeight="1"/>
    <row r="933" ht="18" customHeight="1"/>
    <row r="934" ht="18" customHeight="1"/>
    <row r="935" ht="18" customHeight="1"/>
    <row r="936" ht="18" customHeight="1"/>
    <row r="937" ht="18" customHeight="1"/>
    <row r="938" ht="18" customHeight="1"/>
    <row r="939" ht="18" customHeight="1"/>
    <row r="940" ht="18" customHeight="1"/>
    <row r="941" ht="18" customHeight="1"/>
    <row r="942" ht="18" customHeight="1"/>
    <row r="943" ht="18" customHeight="1"/>
    <row r="944" ht="18" customHeight="1"/>
    <row r="945" ht="18" customHeight="1"/>
    <row r="946" ht="18" customHeight="1"/>
    <row r="947" ht="18" customHeight="1"/>
    <row r="948" ht="18" customHeight="1"/>
    <row r="949" ht="18" customHeight="1"/>
    <row r="950" ht="18" customHeight="1"/>
    <row r="951" ht="18" customHeight="1"/>
    <row r="952" ht="18" customHeight="1"/>
    <row r="953" ht="18" customHeight="1"/>
    <row r="954" ht="18" customHeight="1"/>
    <row r="955" ht="18" customHeight="1"/>
    <row r="956" ht="18" customHeight="1"/>
    <row r="957" ht="18" customHeight="1"/>
    <row r="958" ht="18" customHeight="1"/>
    <row r="959" ht="18" customHeight="1"/>
    <row r="960" ht="18" customHeight="1"/>
    <row r="961" ht="18" customHeight="1"/>
    <row r="962" ht="18" customHeight="1"/>
    <row r="963" ht="18" customHeight="1"/>
    <row r="964" ht="18" customHeight="1"/>
    <row r="965" ht="18" customHeight="1"/>
    <row r="966" ht="18" customHeight="1"/>
    <row r="967" ht="18" customHeight="1"/>
    <row r="968" ht="18" customHeight="1"/>
    <row r="969" ht="18" customHeight="1"/>
    <row r="970" ht="18" customHeight="1"/>
    <row r="971" ht="18" customHeight="1"/>
    <row r="972" ht="18" customHeight="1"/>
    <row r="973" ht="18" customHeight="1"/>
    <row r="974" ht="18" customHeight="1"/>
    <row r="975" ht="18" customHeight="1"/>
    <row r="976" ht="18" customHeight="1"/>
    <row r="977" ht="18" customHeight="1"/>
    <row r="978" ht="18" customHeight="1"/>
    <row r="979" ht="18" customHeight="1"/>
    <row r="980" ht="18" customHeight="1"/>
    <row r="981" ht="18" customHeight="1"/>
    <row r="982" ht="18" customHeight="1"/>
    <row r="983" ht="18" customHeight="1"/>
    <row r="984" ht="18" customHeight="1"/>
    <row r="985" ht="18" customHeight="1"/>
    <row r="986" ht="18" customHeight="1"/>
    <row r="987" ht="18" customHeight="1"/>
    <row r="988" ht="18" customHeight="1"/>
    <row r="989" ht="18" customHeight="1"/>
    <row r="990" ht="18" customHeight="1"/>
    <row r="991" ht="18" customHeight="1"/>
    <row r="992" ht="18" customHeight="1"/>
    <row r="993" ht="18" customHeight="1"/>
    <row r="994" ht="18" customHeight="1"/>
    <row r="995" ht="18" customHeight="1"/>
    <row r="996" ht="18" customHeight="1"/>
    <row r="997" ht="18" customHeight="1"/>
    <row r="998" ht="18" customHeight="1"/>
    <row r="999" ht="18" customHeight="1"/>
    <row r="1000" ht="18" customHeight="1"/>
  </sheetData>
  <phoneticPr fontId="9"/>
  <pageMargins left="0.7" right="0.7" top="0.75" bottom="0.75" header="0" footer="0"/>
  <pageSetup paperSize="9"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K1000"/>
  <sheetViews>
    <sheetView workbookViewId="0">
      <pane xSplit="9" topLeftCell="P1" activePane="topRight" state="frozen"/>
      <selection activeCell="B2" sqref="B2"/>
      <selection pane="topRight" activeCell="S2" sqref="S2"/>
    </sheetView>
  </sheetViews>
  <sheetFormatPr defaultColWidth="14.42578125" defaultRowHeight="15" customHeight="1"/>
  <cols>
    <col min="1" max="1" width="8.7109375" style="76" hidden="1" customWidth="1"/>
    <col min="2" max="37" width="8.7109375" style="76" customWidth="1"/>
    <col min="38" max="16384" width="14.42578125" style="76"/>
  </cols>
  <sheetData>
    <row r="1" spans="1:37" ht="18" customHeight="1">
      <c r="B1" s="76" t="s">
        <v>134</v>
      </c>
      <c r="C1" s="76" t="s">
        <v>135</v>
      </c>
      <c r="D1" s="76" t="s">
        <v>136</v>
      </c>
      <c r="E1" s="76" t="s">
        <v>88</v>
      </c>
      <c r="F1" s="76" t="s">
        <v>137</v>
      </c>
      <c r="G1" s="76" t="s">
        <v>138</v>
      </c>
      <c r="H1" s="76" t="s">
        <v>139</v>
      </c>
      <c r="I1" s="76" t="s">
        <v>140</v>
      </c>
      <c r="J1" s="76" t="s">
        <v>141</v>
      </c>
      <c r="K1" s="76" t="s">
        <v>102</v>
      </c>
      <c r="L1" s="76" t="s">
        <v>103</v>
      </c>
      <c r="M1" s="76" t="s">
        <v>93</v>
      </c>
      <c r="N1" s="76" t="s">
        <v>142</v>
      </c>
      <c r="O1" s="76" t="s">
        <v>143</v>
      </c>
      <c r="P1" s="76" t="s">
        <v>144</v>
      </c>
      <c r="Q1" s="76" t="s">
        <v>145</v>
      </c>
      <c r="R1" s="76" t="s">
        <v>146</v>
      </c>
      <c r="S1" s="76" t="s">
        <v>147</v>
      </c>
      <c r="T1" s="76" t="s">
        <v>148</v>
      </c>
      <c r="U1" s="76" t="s">
        <v>149</v>
      </c>
      <c r="V1" s="76" t="s">
        <v>150</v>
      </c>
      <c r="W1" s="76" t="s">
        <v>151</v>
      </c>
      <c r="X1" s="76" t="s">
        <v>152</v>
      </c>
      <c r="Y1" s="76" t="s">
        <v>153</v>
      </c>
      <c r="Z1" s="76" t="s">
        <v>154</v>
      </c>
      <c r="AA1" s="76" t="s">
        <v>155</v>
      </c>
      <c r="AB1" s="76" t="s">
        <v>156</v>
      </c>
      <c r="AC1" s="76" t="s">
        <v>157</v>
      </c>
      <c r="AD1" s="76" t="s">
        <v>158</v>
      </c>
      <c r="AE1" s="76" t="s">
        <v>159</v>
      </c>
      <c r="AF1" s="76" t="s">
        <v>160</v>
      </c>
      <c r="AG1" s="76" t="s">
        <v>161</v>
      </c>
      <c r="AH1" s="76" t="s">
        <v>162</v>
      </c>
      <c r="AI1" s="76" t="s">
        <v>163</v>
      </c>
      <c r="AJ1" s="76" t="s">
        <v>164</v>
      </c>
      <c r="AK1" s="76" t="s">
        <v>165</v>
      </c>
    </row>
    <row r="2" spans="1:37" ht="18" customHeight="1">
      <c r="A2" s="76">
        <f t="shared" ref="A2:A121" si="0">IF(B1="","",A1+1)</f>
        <v>1</v>
      </c>
      <c r="B2" s="189" t="str">
        <f>IF(ISERROR(VLOOKUP($A2,競技者csv変換!$A:$AK,MATCH(B$1,競技者csv変換!$1:$1,0),0)),"",IF(VLOOKUP($A2,競技者csv変換!$A:$AK,MATCH(B$1,競技者csv変換!$1:$1,0),0)="","",VLOOKUP($A2,競技者csv変換!$A:$AK,MATCH(B$1,競技者csv変換!$1:$1,0),0)))</f>
        <v/>
      </c>
      <c r="C2" s="189" t="str">
        <f>IF(ISERROR(VLOOKUP($A2,競技者csv変換!$A:$AK,MATCH(C$1,競技者csv変換!$1:$1,0),0)),"",IF(VLOOKUP($A2,競技者csv変換!$A:$AK,MATCH(C$1,競技者csv変換!$1:$1,0),0)="","",VLOOKUP($A2,競技者csv変換!$A:$AK,MATCH(C$1,競技者csv変換!$1:$1,0),0)))</f>
        <v/>
      </c>
      <c r="D2" s="189" t="str">
        <f>IF(ISERROR(VLOOKUP($A2,競技者csv変換!$A:$AK,MATCH(D$1,競技者csv変換!$1:$1,0),0)),"",IF(VLOOKUP($A2,競技者csv変換!$A:$AK,MATCH(D$1,競技者csv変換!$1:$1,0),0)="","",VLOOKUP($A2,競技者csv変換!$A:$AK,MATCH(D$1,競技者csv変換!$1:$1,0),0)))</f>
        <v/>
      </c>
      <c r="E2" s="189" t="str">
        <f>IF(ISERROR(VLOOKUP($A2,競技者csv変換!$A:$AK,MATCH(E$1,競技者csv変換!$1:$1,0),0)),"",IF(VLOOKUP($A2,競技者csv変換!$A:$AK,MATCH(E$1,競技者csv変換!$1:$1,0),0)="","",VLOOKUP($A2,競技者csv変換!$A:$AK,MATCH(E$1,競技者csv変換!$1:$1,0),0)))</f>
        <v/>
      </c>
      <c r="F2" s="189" t="str">
        <f>IF(ISERROR(VLOOKUP($A2,競技者csv変換!$A:$AK,MATCH(F$1,競技者csv変換!$1:$1,0),0)),"",IF(VLOOKUP($A2,競技者csv変換!$A:$AK,MATCH(F$1,競技者csv変換!$1:$1,0),0)="","",VLOOKUP($A2,競技者csv変換!$A:$AK,MATCH(F$1,競技者csv変換!$1:$1,0),0)))</f>
        <v/>
      </c>
      <c r="G2" s="189" t="str">
        <f>IF(ISERROR(VLOOKUP($A2,競技者csv変換!$A:$AK,MATCH(G$1,競技者csv変換!$1:$1,0),0)),"",IF(VLOOKUP($A2,競技者csv変換!$A:$AK,MATCH(G$1,競技者csv変換!$1:$1,0),0)="","",VLOOKUP($A2,競技者csv変換!$A:$AK,MATCH(G$1,競技者csv変換!$1:$1,0),0)))</f>
        <v/>
      </c>
      <c r="H2" s="189" t="str">
        <f>IF(ISERROR(VLOOKUP($A2,競技者csv変換!$A:$AK,MATCH(H$1,競技者csv変換!$1:$1,0),0)),"",IF(VLOOKUP($A2,競技者csv変換!$A:$AK,MATCH(H$1,競技者csv変換!$1:$1,0),0)="","",VLOOKUP($A2,競技者csv変換!$A:$AK,MATCH(H$1,競技者csv変換!$1:$1,0),0)))</f>
        <v/>
      </c>
      <c r="I2" s="189" t="str">
        <f>IF(ISERROR(VLOOKUP($A2,競技者csv変換!$A:$AK,MATCH(I$1,競技者csv変換!$1:$1,0),0)),"",IF(VLOOKUP($A2,競技者csv変換!$A:$AK,MATCH(I$1,競技者csv変換!$1:$1,0),0)="","",VLOOKUP($A2,競技者csv変換!$A:$AK,MATCH(I$1,競技者csv変換!$1:$1,0),0)))</f>
        <v/>
      </c>
      <c r="J2" s="189" t="str">
        <f>IF(ISERROR(VLOOKUP($A2,競技者csv変換!$A:$AK,MATCH(J$1,競技者csv変換!$1:$1,0),0)),"",IF(VLOOKUP($A2,競技者csv変換!$A:$AK,MATCH(J$1,競技者csv変換!$1:$1,0),0)="","",VLOOKUP($A2,競技者csv変換!$A:$AK,MATCH(J$1,競技者csv変換!$1:$1,0),0)))</f>
        <v/>
      </c>
      <c r="K2" s="189" t="str">
        <f>IF(ISERROR(VLOOKUP($A2,競技者csv変換!$A:$AK,MATCH(K$1,競技者csv変換!$1:$1,0),0)),"",IF(VLOOKUP($A2,競技者csv変換!$A:$AK,MATCH(K$1,競技者csv変換!$1:$1,0),0)="","",VLOOKUP($A2,競技者csv変換!$A:$AK,MATCH(K$1,競技者csv変換!$1:$1,0),0)))</f>
        <v/>
      </c>
      <c r="L2" s="189" t="str">
        <f>IF(ISERROR(VLOOKUP($A2,競技者csv変換!$A:$AK,MATCH(L$1,競技者csv変換!$1:$1,0),0)),"",IF(VLOOKUP($A2,競技者csv変換!$A:$AK,MATCH(L$1,競技者csv変換!$1:$1,0),0)="","",VLOOKUP($A2,競技者csv変換!$A:$AK,MATCH(L$1,競技者csv変換!$1:$1,0),0)))</f>
        <v/>
      </c>
      <c r="M2" s="189" t="str">
        <f>IF(ISERROR(VLOOKUP($A2,競技者csv変換!$A:$AK,MATCH(M$1,競技者csv変換!$1:$1,0),0)),"",IF(VLOOKUP($A2,競技者csv変換!$A:$AK,MATCH(M$1,競技者csv変換!$1:$1,0),0)="","",VLOOKUP($A2,競技者csv変換!$A:$AK,MATCH(M$1,競技者csv変換!$1:$1,0),0)))</f>
        <v/>
      </c>
      <c r="N2" s="189" t="str">
        <f>IF(ISERROR(VLOOKUP($A2,競技者csv変換!$A:$AK,MATCH(N$1,競技者csv変換!$1:$1,0),0)),"",IF(VLOOKUP($A2,競技者csv変換!$A:$AK,MATCH(N$1,競技者csv変換!$1:$1,0),0)="","",VLOOKUP($A2,競技者csv変換!$A:$AK,MATCH(N$1,競技者csv変換!$1:$1,0),0)))</f>
        <v/>
      </c>
      <c r="O2" s="189" t="str">
        <f>IF(ISERROR(VLOOKUP($A2,競技者csv変換!$A:$AK,MATCH(O$1,競技者csv変換!$1:$1,0),0)),"",IF(VLOOKUP($A2,競技者csv変換!$A:$AK,MATCH(O$1,競技者csv変換!$1:$1,0),0)="","",VLOOKUP($A2,競技者csv変換!$A:$AK,MATCH(O$1,競技者csv変換!$1:$1,0),0)))</f>
        <v/>
      </c>
      <c r="P2" s="189" t="str">
        <f>IF(ISERROR(VLOOKUP($A2,競技者csv変換!$A:$AK,MATCH(P$1,競技者csv変換!$1:$1,0),0)),"",IF(VLOOKUP($A2,競技者csv変換!$A:$AK,MATCH(P$1,競技者csv変換!$1:$1,0),0)="","",VLOOKUP($A2,競技者csv変換!$A:$AK,MATCH(P$1,競技者csv変換!$1:$1,0),0)))</f>
        <v/>
      </c>
      <c r="Q2" s="189" t="str">
        <f>IF(ISERROR(VLOOKUP($A2,競技者csv変換!$A:$AK,MATCH(Q$1,競技者csv変換!$1:$1,0),0)),"",IF(VLOOKUP($A2,競技者csv変換!$A:$AK,MATCH(Q$1,競技者csv変換!$1:$1,0),0)="","",VLOOKUP($A2,競技者csv変換!$A:$AK,MATCH(Q$1,競技者csv変換!$1:$1,0),0)))</f>
        <v/>
      </c>
      <c r="R2" s="189" t="str">
        <f>IF(ISERROR(VLOOKUP($A2,競技者csv変換!$A:$AK,MATCH(R$1,競技者csv変換!$1:$1,0),0)),"",IF(VLOOKUP($A2,競技者csv変換!$A:$AK,MATCH(R$1,競技者csv変換!$1:$1,0),0)="","",VLOOKUP($A2,競技者csv変換!$A:$AK,MATCH(R$1,競技者csv変換!$1:$1,0),0)))</f>
        <v/>
      </c>
      <c r="S2" s="189" t="str">
        <f>IF(ISERROR(VLOOKUP($A2,競技者csv変換!$A:$AK,MATCH(S$1,競技者csv変換!$1:$1,0),0)),"",IF(VLOOKUP($A2,競技者csv変換!$A:$AK,MATCH(S$1,競技者csv変換!$1:$1,0),0)="","",VLOOKUP($A2,競技者csv変換!$A:$AK,MATCH(S$1,競技者csv変換!$1:$1,0),0)))</f>
        <v/>
      </c>
      <c r="T2" s="189" t="str">
        <f>IF(ISERROR(VLOOKUP($A2,競技者csv変換!$A:$AK,MATCH(T$1,競技者csv変換!$1:$1,0),0)),"",IF(VLOOKUP($A2,競技者csv変換!$A:$AK,MATCH(T$1,競技者csv変換!$1:$1,0),0)="","",VLOOKUP($A2,競技者csv変換!$A:$AK,MATCH(T$1,競技者csv変換!$1:$1,0),0)))</f>
        <v/>
      </c>
      <c r="U2" s="189" t="str">
        <f>IF(ISERROR(VLOOKUP($A2,競技者csv変換!$A:$AK,MATCH(U$1,競技者csv変換!$1:$1,0),0)),"",IF(VLOOKUP($A2,競技者csv変換!$A:$AK,MATCH(U$1,競技者csv変換!$1:$1,0),0)="","",VLOOKUP($A2,競技者csv変換!$A:$AK,MATCH(U$1,競技者csv変換!$1:$1,0),0)))</f>
        <v/>
      </c>
      <c r="V2" s="189" t="str">
        <f>IF(ISERROR(VLOOKUP($A2,競技者csv変換!$A:$AK,MATCH(V$1,競技者csv変換!$1:$1,0),0)),"",IF(VLOOKUP($A2,競技者csv変換!$A:$AK,MATCH(V$1,競技者csv変換!$1:$1,0),0)="","",VLOOKUP($A2,競技者csv変換!$A:$AK,MATCH(V$1,競技者csv変換!$1:$1,0),0)))</f>
        <v/>
      </c>
      <c r="W2" s="189" t="str">
        <f>IF(ISERROR(VLOOKUP($A2,競技者csv変換!$A:$AK,MATCH(W$1,競技者csv変換!$1:$1,0),0)),"",IF(VLOOKUP($A2,競技者csv変換!$A:$AK,MATCH(W$1,競技者csv変換!$1:$1,0),0)="","",VLOOKUP($A2,競技者csv変換!$A:$AK,MATCH(W$1,競技者csv変換!$1:$1,0),0)))</f>
        <v/>
      </c>
      <c r="X2" s="189" t="str">
        <f>IF(ISERROR(VLOOKUP($A2,競技者csv変換!$A:$AK,MATCH(X$1,競技者csv変換!$1:$1,0),0)),"",IF(VLOOKUP($A2,競技者csv変換!$A:$AK,MATCH(X$1,競技者csv変換!$1:$1,0),0)="","",VLOOKUP($A2,競技者csv変換!$A:$AK,MATCH(X$1,競技者csv変換!$1:$1,0),0)))</f>
        <v/>
      </c>
      <c r="Y2" s="189" t="str">
        <f>IF(ISERROR(VLOOKUP($A2,競技者csv変換!$A:$AK,MATCH(Y$1,競技者csv変換!$1:$1,0),0)),"",IF(VLOOKUP($A2,競技者csv変換!$A:$AK,MATCH(Y$1,競技者csv変換!$1:$1,0),0)="","",VLOOKUP($A2,競技者csv変換!$A:$AK,MATCH(Y$1,競技者csv変換!$1:$1,0),0)))</f>
        <v/>
      </c>
      <c r="Z2" s="189" t="str">
        <f>IF(ISERROR(VLOOKUP($A2,競技者csv変換!$A:$AK,MATCH(Z$1,競技者csv変換!$1:$1,0),0)),"",IF(VLOOKUP($A2,競技者csv変換!$A:$AK,MATCH(Z$1,競技者csv変換!$1:$1,0),0)="","",VLOOKUP($A2,競技者csv変換!$A:$AK,MATCH(Z$1,競技者csv変換!$1:$1,0),0)))</f>
        <v/>
      </c>
      <c r="AA2" s="189" t="str">
        <f>IF(ISERROR(VLOOKUP($A2,競技者csv変換!$A:$AK,MATCH(AA$1,競技者csv変換!$1:$1,0),0)),"",IF(VLOOKUP($A2,競技者csv変換!$A:$AK,MATCH(AA$1,競技者csv変換!$1:$1,0),0)="","",VLOOKUP($A2,競技者csv変換!$A:$AK,MATCH(AA$1,競技者csv変換!$1:$1,0),0)))</f>
        <v/>
      </c>
      <c r="AB2" s="189" t="str">
        <f>IF(ISERROR(VLOOKUP($A2,競技者csv変換!$A:$AK,MATCH(AB$1,競技者csv変換!$1:$1,0),0)),"",IF(VLOOKUP($A2,競技者csv変換!$A:$AK,MATCH(AB$1,競技者csv変換!$1:$1,0),0)="","",VLOOKUP($A2,競技者csv変換!$A:$AK,MATCH(AB$1,競技者csv変換!$1:$1,0),0)))</f>
        <v/>
      </c>
      <c r="AC2" s="189" t="str">
        <f>IF(ISERROR(VLOOKUP($A2,競技者csv変換!$A:$AK,MATCH(AC$1,競技者csv変換!$1:$1,0),0)),"",IF(VLOOKUP($A2,競技者csv変換!$A:$AK,MATCH(AC$1,競技者csv変換!$1:$1,0),0)="","",VLOOKUP($A2,競技者csv変換!$A:$AK,MATCH(AC$1,競技者csv変換!$1:$1,0),0)))</f>
        <v/>
      </c>
      <c r="AD2" s="76" t="str">
        <f>IF(ISERROR(VLOOKUP($A2,競技者csv変換!$A:$AK,MATCH(AD$1,競技者csv変換!$1:$1,0),0)),"",IF(VLOOKUP($A2,競技者csv変換!$A:$AK,MATCH(AD$1,競技者csv変換!$1:$1,0),0)="","",VLOOKUP($A2,競技者csv変換!$A:$AK,MATCH(AD$1,競技者csv変換!$1:$1,0),0)))</f>
        <v/>
      </c>
      <c r="AE2" s="76" t="str">
        <f>IF(ISERROR(VLOOKUP($A2,競技者csv変換!$A:$AK,MATCH(AE$1,競技者csv変換!$1:$1,0),0)),"",IF(VLOOKUP($A2,競技者csv変換!$A:$AK,MATCH(AE$1,競技者csv変換!$1:$1,0),0)="","",VLOOKUP($A2,競技者csv変換!$A:$AK,MATCH(AE$1,競技者csv変換!$1:$1,0),0)))</f>
        <v/>
      </c>
      <c r="AF2" s="76" t="str">
        <f>IF(ISERROR(VLOOKUP($A2,競技者csv変換!$A:$AK,MATCH(AF$1,競技者csv変換!$1:$1,0),0)),"",IF(VLOOKUP($A2,競技者csv変換!$A:$AK,MATCH(AF$1,競技者csv変換!$1:$1,0),0)="","",VLOOKUP($A2,競技者csv変換!$A:$AK,MATCH(AF$1,競技者csv変換!$1:$1,0),0)))</f>
        <v/>
      </c>
      <c r="AG2" s="76" t="str">
        <f>IF(ISERROR(VLOOKUP($A2,競技者csv変換!$A:$AK,MATCH(AG$1,競技者csv変換!$1:$1,0),0)),"",IF(VLOOKUP($A2,競技者csv変換!$A:$AK,MATCH(AG$1,競技者csv変換!$1:$1,0),0)="","",VLOOKUP($A2,競技者csv変換!$A:$AK,MATCH(AG$1,競技者csv変換!$1:$1,0),0)))</f>
        <v/>
      </c>
      <c r="AH2" s="76" t="str">
        <f>IF(ISERROR(VLOOKUP($A2,競技者csv変換!$A:$AK,MATCH(AH$1,競技者csv変換!$1:$1,0),0)),"",IF(VLOOKUP($A2,競技者csv変換!$A:$AK,MATCH(AH$1,競技者csv変換!$1:$1,0),0)="","",VLOOKUP($A2,競技者csv変換!$A:$AK,MATCH(AH$1,競技者csv変換!$1:$1,0),0)))</f>
        <v/>
      </c>
      <c r="AI2" s="76" t="str">
        <f>IF(ISERROR(VLOOKUP($A2,競技者csv変換!$A:$AK,MATCH(AI$1,競技者csv変換!$1:$1,0),0)),"",IF(VLOOKUP($A2,競技者csv変換!$A:$AK,MATCH(AI$1,競技者csv変換!$1:$1,0),0)="","",VLOOKUP($A2,競技者csv変換!$A:$AK,MATCH(AI$1,競技者csv変換!$1:$1,0),0)))</f>
        <v/>
      </c>
      <c r="AJ2" s="76" t="str">
        <f>IF(ISERROR(VLOOKUP($A2,競技者csv変換!$A:$AK,MATCH(AJ$1,競技者csv変換!$1:$1,0),0)),"",IF(VLOOKUP($A2,競技者csv変換!$A:$AK,MATCH(AJ$1,競技者csv変換!$1:$1,0),0)="","",VLOOKUP($A2,競技者csv変換!$A:$AK,MATCH(AJ$1,競技者csv変換!$1:$1,0),0)))</f>
        <v/>
      </c>
      <c r="AK2" s="76" t="str">
        <f>IF(ISERROR(VLOOKUP($A2,競技者csv変換!$A:$AK,MATCH(AK$1,競技者csv変換!$1:$1,0),0)),"",IF(VLOOKUP($A2,競技者csv変換!$A:$AK,MATCH(AK$1,競技者csv変換!$1:$1,0),0)="","",VLOOKUP($A2,競技者csv変換!$A:$AK,MATCH(AK$1,競技者csv変換!$1:$1,0),0)))</f>
        <v/>
      </c>
    </row>
    <row r="3" spans="1:37" ht="18" customHeight="1">
      <c r="A3" s="76" t="str">
        <f t="shared" si="0"/>
        <v/>
      </c>
      <c r="B3" s="189" t="str">
        <f>IF(ISERROR(VLOOKUP($A3,競技者csv変換!$A:$AK,MATCH(B$1,競技者csv変換!$1:$1,0),0)),"",IF(VLOOKUP($A3,競技者csv変換!$A:$AK,MATCH(B$1,競技者csv変換!$1:$1,0),0)="","",VLOOKUP($A3,競技者csv変換!$A:$AK,MATCH(B$1,競技者csv変換!$1:$1,0),0)))</f>
        <v/>
      </c>
      <c r="C3" s="189" t="str">
        <f>IF(ISERROR(VLOOKUP($A3,競技者csv変換!$A:$AK,MATCH(C$1,競技者csv変換!$1:$1,0),0)),"",IF(VLOOKUP($A3,競技者csv変換!$A:$AK,MATCH(C$1,競技者csv変換!$1:$1,0),0)="","",VLOOKUP($A3,競技者csv変換!$A:$AK,MATCH(C$1,競技者csv変換!$1:$1,0),0)))</f>
        <v/>
      </c>
      <c r="D3" s="189" t="str">
        <f>IF(ISERROR(VLOOKUP($A3,競技者csv変換!$A:$AK,MATCH(D$1,競技者csv変換!$1:$1,0),0)),"",IF(VLOOKUP($A3,競技者csv変換!$A:$AK,MATCH(D$1,競技者csv変換!$1:$1,0),0)="","",VLOOKUP($A3,競技者csv変換!$A:$AK,MATCH(D$1,競技者csv変換!$1:$1,0),0)))</f>
        <v/>
      </c>
      <c r="E3" s="189" t="str">
        <f>IF(ISERROR(VLOOKUP($A3,競技者csv変換!$A:$AK,MATCH(E$1,競技者csv変換!$1:$1,0),0)),"",IF(VLOOKUP($A3,競技者csv変換!$A:$AK,MATCH(E$1,競技者csv変換!$1:$1,0),0)="","",VLOOKUP($A3,競技者csv変換!$A:$AK,MATCH(E$1,競技者csv変換!$1:$1,0),0)))</f>
        <v/>
      </c>
      <c r="F3" s="189" t="str">
        <f>IF(ISERROR(VLOOKUP($A3,競技者csv変換!$A:$AK,MATCH(F$1,競技者csv変換!$1:$1,0),0)),"",IF(VLOOKUP($A3,競技者csv変換!$A:$AK,MATCH(F$1,競技者csv変換!$1:$1,0),0)="","",VLOOKUP($A3,競技者csv変換!$A:$AK,MATCH(F$1,競技者csv変換!$1:$1,0),0)))</f>
        <v/>
      </c>
      <c r="G3" s="189" t="str">
        <f>IF(ISERROR(VLOOKUP($A3,競技者csv変換!$A:$AK,MATCH(G$1,競技者csv変換!$1:$1,0),0)),"",IF(VLOOKUP($A3,競技者csv変換!$A:$AK,MATCH(G$1,競技者csv変換!$1:$1,0),0)="","",VLOOKUP($A3,競技者csv変換!$A:$AK,MATCH(G$1,競技者csv変換!$1:$1,0),0)))</f>
        <v/>
      </c>
      <c r="H3" s="189" t="str">
        <f>IF(ISERROR(VLOOKUP($A3,競技者csv変換!$A:$AK,MATCH(H$1,競技者csv変換!$1:$1,0),0)),"",IF(VLOOKUP($A3,競技者csv変換!$A:$AK,MATCH(H$1,競技者csv変換!$1:$1,0),0)="","",VLOOKUP($A3,競技者csv変換!$A:$AK,MATCH(H$1,競技者csv変換!$1:$1,0),0)))</f>
        <v/>
      </c>
      <c r="I3" s="189" t="str">
        <f>IF(ISERROR(VLOOKUP($A3,競技者csv変換!$A:$AK,MATCH(I$1,競技者csv変換!$1:$1,0),0)),"",IF(VLOOKUP($A3,競技者csv変換!$A:$AK,MATCH(I$1,競技者csv変換!$1:$1,0),0)="","",VLOOKUP($A3,競技者csv変換!$A:$AK,MATCH(I$1,競技者csv変換!$1:$1,0),0)))</f>
        <v/>
      </c>
      <c r="J3" s="189" t="str">
        <f>IF(ISERROR(VLOOKUP($A3,競技者csv変換!$A:$AK,MATCH(J$1,競技者csv変換!$1:$1,0),0)),"",IF(VLOOKUP($A3,競技者csv変換!$A:$AK,MATCH(J$1,競技者csv変換!$1:$1,0),0)="","",VLOOKUP($A3,競技者csv変換!$A:$AK,MATCH(J$1,競技者csv変換!$1:$1,0),0)))</f>
        <v/>
      </c>
      <c r="K3" s="189" t="str">
        <f>IF(ISERROR(VLOOKUP($A3,競技者csv変換!$A:$AK,MATCH(K$1,競技者csv変換!$1:$1,0),0)),"",IF(VLOOKUP($A3,競技者csv変換!$A:$AK,MATCH(K$1,競技者csv変換!$1:$1,0),0)="","",VLOOKUP($A3,競技者csv変換!$A:$AK,MATCH(K$1,競技者csv変換!$1:$1,0),0)))</f>
        <v/>
      </c>
      <c r="L3" s="189" t="str">
        <f>IF(ISERROR(VLOOKUP($A3,競技者csv変換!$A:$AK,MATCH(L$1,競技者csv変換!$1:$1,0),0)),"",IF(VLOOKUP($A3,競技者csv変換!$A:$AK,MATCH(L$1,競技者csv変換!$1:$1,0),0)="","",VLOOKUP($A3,競技者csv変換!$A:$AK,MATCH(L$1,競技者csv変換!$1:$1,0),0)))</f>
        <v/>
      </c>
      <c r="M3" s="189" t="str">
        <f>IF(ISERROR(VLOOKUP($A3,競技者csv変換!$A:$AK,MATCH(M$1,競技者csv変換!$1:$1,0),0)),"",IF(VLOOKUP($A3,競技者csv変換!$A:$AK,MATCH(M$1,競技者csv変換!$1:$1,0),0)="","",VLOOKUP($A3,競技者csv変換!$A:$AK,MATCH(M$1,競技者csv変換!$1:$1,0),0)))</f>
        <v/>
      </c>
      <c r="N3" s="189" t="str">
        <f>IF(ISERROR(VLOOKUP($A3,競技者csv変換!$A:$AK,MATCH(N$1,競技者csv変換!$1:$1,0),0)),"",IF(VLOOKUP($A3,競技者csv変換!$A:$AK,MATCH(N$1,競技者csv変換!$1:$1,0),0)="","",VLOOKUP($A3,競技者csv変換!$A:$AK,MATCH(N$1,競技者csv変換!$1:$1,0),0)))</f>
        <v/>
      </c>
      <c r="O3" s="189" t="str">
        <f>IF(ISERROR(VLOOKUP($A3,競技者csv変換!$A:$AK,MATCH(O$1,競技者csv変換!$1:$1,0),0)),"",IF(VLOOKUP($A3,競技者csv変換!$A:$AK,MATCH(O$1,競技者csv変換!$1:$1,0),0)="","",VLOOKUP($A3,競技者csv変換!$A:$AK,MATCH(O$1,競技者csv変換!$1:$1,0),0)))</f>
        <v/>
      </c>
      <c r="P3" s="189" t="str">
        <f>IF(ISERROR(VLOOKUP($A3,競技者csv変換!$A:$AK,MATCH(P$1,競技者csv変換!$1:$1,0),0)),"",IF(VLOOKUP($A3,競技者csv変換!$A:$AK,MATCH(P$1,競技者csv変換!$1:$1,0),0)="","",VLOOKUP($A3,競技者csv変換!$A:$AK,MATCH(P$1,競技者csv変換!$1:$1,0),0)))</f>
        <v/>
      </c>
      <c r="Q3" s="189" t="str">
        <f>IF(ISERROR(VLOOKUP($A3,競技者csv変換!$A:$AK,MATCH(Q$1,競技者csv変換!$1:$1,0),0)),"",IF(VLOOKUP($A3,競技者csv変換!$A:$AK,MATCH(Q$1,競技者csv変換!$1:$1,0),0)="","",VLOOKUP($A3,競技者csv変換!$A:$AK,MATCH(Q$1,競技者csv変換!$1:$1,0),0)))</f>
        <v/>
      </c>
      <c r="R3" s="189" t="str">
        <f>IF(ISERROR(VLOOKUP($A3,競技者csv変換!$A:$AK,MATCH(R$1,競技者csv変換!$1:$1,0),0)),"",IF(VLOOKUP($A3,競技者csv変換!$A:$AK,MATCH(R$1,競技者csv変換!$1:$1,0),0)="","",VLOOKUP($A3,競技者csv変換!$A:$AK,MATCH(R$1,競技者csv変換!$1:$1,0),0)))</f>
        <v/>
      </c>
      <c r="S3" s="189" t="str">
        <f>IF(ISERROR(VLOOKUP($A3,競技者csv変換!$A:$AK,MATCH(S$1,競技者csv変換!$1:$1,0),0)),"",IF(VLOOKUP($A3,競技者csv変換!$A:$AK,MATCH(S$1,競技者csv変換!$1:$1,0),0)="","",VLOOKUP($A3,競技者csv変換!$A:$AK,MATCH(S$1,競技者csv変換!$1:$1,0),0)))</f>
        <v/>
      </c>
      <c r="T3" s="189" t="str">
        <f>IF(ISERROR(VLOOKUP($A3,競技者csv変換!$A:$AK,MATCH(T$1,競技者csv変換!$1:$1,0),0)),"",IF(VLOOKUP($A3,競技者csv変換!$A:$AK,MATCH(T$1,競技者csv変換!$1:$1,0),0)="","",VLOOKUP($A3,競技者csv変換!$A:$AK,MATCH(T$1,競技者csv変換!$1:$1,0),0)))</f>
        <v/>
      </c>
      <c r="U3" s="189" t="str">
        <f>IF(ISERROR(VLOOKUP($A3,競技者csv変換!$A:$AK,MATCH(U$1,競技者csv変換!$1:$1,0),0)),"",IF(VLOOKUP($A3,競技者csv変換!$A:$AK,MATCH(U$1,競技者csv変換!$1:$1,0),0)="","",VLOOKUP($A3,競技者csv変換!$A:$AK,MATCH(U$1,競技者csv変換!$1:$1,0),0)))</f>
        <v/>
      </c>
      <c r="V3" s="189" t="str">
        <f>IF(ISERROR(VLOOKUP($A3,競技者csv変換!$A:$AK,MATCH(V$1,競技者csv変換!$1:$1,0),0)),"",IF(VLOOKUP($A3,競技者csv変換!$A:$AK,MATCH(V$1,競技者csv変換!$1:$1,0),0)="","",VLOOKUP($A3,競技者csv変換!$A:$AK,MATCH(V$1,競技者csv変換!$1:$1,0),0)))</f>
        <v/>
      </c>
      <c r="W3" s="189" t="str">
        <f>IF(ISERROR(VLOOKUP($A3,競技者csv変換!$A:$AK,MATCH(W$1,競技者csv変換!$1:$1,0),0)),"",IF(VLOOKUP($A3,競技者csv変換!$A:$AK,MATCH(W$1,競技者csv変換!$1:$1,0),0)="","",VLOOKUP($A3,競技者csv変換!$A:$AK,MATCH(W$1,競技者csv変換!$1:$1,0),0)))</f>
        <v/>
      </c>
      <c r="X3" s="189" t="str">
        <f>IF(ISERROR(VLOOKUP($A3,競技者csv変換!$A:$AK,MATCH(X$1,競技者csv変換!$1:$1,0),0)),"",IF(VLOOKUP($A3,競技者csv変換!$A:$AK,MATCH(X$1,競技者csv変換!$1:$1,0),0)="","",VLOOKUP($A3,競技者csv変換!$A:$AK,MATCH(X$1,競技者csv変換!$1:$1,0),0)))</f>
        <v/>
      </c>
      <c r="Y3" s="189" t="str">
        <f>IF(ISERROR(VLOOKUP($A3,競技者csv変換!$A:$AK,MATCH(Y$1,競技者csv変換!$1:$1,0),0)),"",IF(VLOOKUP($A3,競技者csv変換!$A:$AK,MATCH(Y$1,競技者csv変換!$1:$1,0),0)="","",VLOOKUP($A3,競技者csv変換!$A:$AK,MATCH(Y$1,競技者csv変換!$1:$1,0),0)))</f>
        <v/>
      </c>
      <c r="Z3" s="189" t="str">
        <f>IF(ISERROR(VLOOKUP($A3,競技者csv変換!$A:$AK,MATCH(Z$1,競技者csv変換!$1:$1,0),0)),"",IF(VLOOKUP($A3,競技者csv変換!$A:$AK,MATCH(Z$1,競技者csv変換!$1:$1,0),0)="","",VLOOKUP($A3,競技者csv変換!$A:$AK,MATCH(Z$1,競技者csv変換!$1:$1,0),0)))</f>
        <v/>
      </c>
      <c r="AA3" s="189" t="str">
        <f>IF(ISERROR(VLOOKUP($A3,競技者csv変換!$A:$AK,MATCH(AA$1,競技者csv変換!$1:$1,0),0)),"",IF(VLOOKUP($A3,競技者csv変換!$A:$AK,MATCH(AA$1,競技者csv変換!$1:$1,0),0)="","",VLOOKUP($A3,競技者csv変換!$A:$AK,MATCH(AA$1,競技者csv変換!$1:$1,0),0)))</f>
        <v/>
      </c>
      <c r="AB3" s="189" t="str">
        <f>IF(ISERROR(VLOOKUP($A3,競技者csv変換!$A:$AK,MATCH(AB$1,競技者csv変換!$1:$1,0),0)),"",IF(VLOOKUP($A3,競技者csv変換!$A:$AK,MATCH(AB$1,競技者csv変換!$1:$1,0),0)="","",VLOOKUP($A3,競技者csv変換!$A:$AK,MATCH(AB$1,競技者csv変換!$1:$1,0),0)))</f>
        <v/>
      </c>
      <c r="AC3" s="189" t="str">
        <f>IF(ISERROR(VLOOKUP($A3,競技者csv変換!$A:$AK,MATCH(AC$1,競技者csv変換!$1:$1,0),0)),"",IF(VLOOKUP($A3,競技者csv変換!$A:$AK,MATCH(AC$1,競技者csv変換!$1:$1,0),0)="","",VLOOKUP($A3,競技者csv変換!$A:$AK,MATCH(AC$1,競技者csv変換!$1:$1,0),0)))</f>
        <v/>
      </c>
      <c r="AD3" s="76" t="str">
        <f>IF(ISERROR(VLOOKUP($A3,競技者csv変換!$A:$AK,MATCH(AD$1,競技者csv変換!$1:$1,0),0)),"",IF(VLOOKUP($A3,競技者csv変換!$A:$AK,MATCH(AD$1,競技者csv変換!$1:$1,0),0)="","",VLOOKUP($A3,競技者csv変換!$A:$AK,MATCH(AD$1,競技者csv変換!$1:$1,0),0)))</f>
        <v/>
      </c>
      <c r="AE3" s="76" t="str">
        <f>IF(ISERROR(VLOOKUP($A3,競技者csv変換!$A:$AK,MATCH(AE$1,競技者csv変換!$1:$1,0),0)),"",IF(VLOOKUP($A3,競技者csv変換!$A:$AK,MATCH(AE$1,競技者csv変換!$1:$1,0),0)="","",VLOOKUP($A3,競技者csv変換!$A:$AK,MATCH(AE$1,競技者csv変換!$1:$1,0),0)))</f>
        <v/>
      </c>
      <c r="AF3" s="76" t="str">
        <f>IF(ISERROR(VLOOKUP($A3,競技者csv変換!$A:$AK,MATCH(AF$1,競技者csv変換!$1:$1,0),0)),"",IF(VLOOKUP($A3,競技者csv変換!$A:$AK,MATCH(AF$1,競技者csv変換!$1:$1,0),0)="","",VLOOKUP($A3,競技者csv変換!$A:$AK,MATCH(AF$1,競技者csv変換!$1:$1,0),0)))</f>
        <v/>
      </c>
      <c r="AG3" s="76" t="str">
        <f>IF(ISERROR(VLOOKUP($A3,競技者csv変換!$A:$AK,MATCH(AG$1,競技者csv変換!$1:$1,0),0)),"",IF(VLOOKUP($A3,競技者csv変換!$A:$AK,MATCH(AG$1,競技者csv変換!$1:$1,0),0)="","",VLOOKUP($A3,競技者csv変換!$A:$AK,MATCH(AG$1,競技者csv変換!$1:$1,0),0)))</f>
        <v/>
      </c>
      <c r="AH3" s="76" t="str">
        <f>IF(ISERROR(VLOOKUP($A3,競技者csv変換!$A:$AK,MATCH(AH$1,競技者csv変換!$1:$1,0),0)),"",IF(VLOOKUP($A3,競技者csv変換!$A:$AK,MATCH(AH$1,競技者csv変換!$1:$1,0),0)="","",VLOOKUP($A3,競技者csv変換!$A:$AK,MATCH(AH$1,競技者csv変換!$1:$1,0),0)))</f>
        <v/>
      </c>
      <c r="AI3" s="76" t="str">
        <f>IF(ISERROR(VLOOKUP($A3,競技者csv変換!$A:$AK,MATCH(AI$1,競技者csv変換!$1:$1,0),0)),"",IF(VLOOKUP($A3,競技者csv変換!$A:$AK,MATCH(AI$1,競技者csv変換!$1:$1,0),0)="","",VLOOKUP($A3,競技者csv変換!$A:$AK,MATCH(AI$1,競技者csv変換!$1:$1,0),0)))</f>
        <v/>
      </c>
      <c r="AJ3" s="76" t="str">
        <f>IF(ISERROR(VLOOKUP($A3,競技者csv変換!$A:$AK,MATCH(AJ$1,競技者csv変換!$1:$1,0),0)),"",IF(VLOOKUP($A3,競技者csv変換!$A:$AK,MATCH(AJ$1,競技者csv変換!$1:$1,0),0)="","",VLOOKUP($A3,競技者csv変換!$A:$AK,MATCH(AJ$1,競技者csv変換!$1:$1,0),0)))</f>
        <v/>
      </c>
      <c r="AK3" s="76" t="str">
        <f>IF(ISERROR(VLOOKUP($A3,競技者csv変換!$A:$AK,MATCH(AK$1,競技者csv変換!$1:$1,0),0)),"",IF(VLOOKUP($A3,競技者csv変換!$A:$AK,MATCH(AK$1,競技者csv変換!$1:$1,0),0)="","",VLOOKUP($A3,競技者csv変換!$A:$AK,MATCH(AK$1,競技者csv変換!$1:$1,0),0)))</f>
        <v/>
      </c>
    </row>
    <row r="4" spans="1:37" ht="18" customHeight="1">
      <c r="A4" s="76" t="str">
        <f t="shared" si="0"/>
        <v/>
      </c>
      <c r="B4" s="189" t="str">
        <f>IF(ISERROR(VLOOKUP($A4,競技者csv変換!$A:$AK,MATCH(B$1,競技者csv変換!$1:$1,0),0)),"",IF(VLOOKUP($A4,競技者csv変換!$A:$AK,MATCH(B$1,競技者csv変換!$1:$1,0),0)="","",VLOOKUP($A4,競技者csv変換!$A:$AK,MATCH(B$1,競技者csv変換!$1:$1,0),0)))</f>
        <v/>
      </c>
      <c r="C4" s="189" t="str">
        <f>IF(ISERROR(VLOOKUP($A4,競技者csv変換!$A:$AK,MATCH(C$1,競技者csv変換!$1:$1,0),0)),"",IF(VLOOKUP($A4,競技者csv変換!$A:$AK,MATCH(C$1,競技者csv変換!$1:$1,0),0)="","",VLOOKUP($A4,競技者csv変換!$A:$AK,MATCH(C$1,競技者csv変換!$1:$1,0),0)))</f>
        <v/>
      </c>
      <c r="D4" s="189" t="str">
        <f>IF(ISERROR(VLOOKUP($A4,競技者csv変換!$A:$AK,MATCH(D$1,競技者csv変換!$1:$1,0),0)),"",IF(VLOOKUP($A4,競技者csv変換!$A:$AK,MATCH(D$1,競技者csv変換!$1:$1,0),0)="","",VLOOKUP($A4,競技者csv変換!$A:$AK,MATCH(D$1,競技者csv変換!$1:$1,0),0)))</f>
        <v/>
      </c>
      <c r="E4" s="189" t="str">
        <f>IF(ISERROR(VLOOKUP($A4,競技者csv変換!$A:$AK,MATCH(E$1,競技者csv変換!$1:$1,0),0)),"",IF(VLOOKUP($A4,競技者csv変換!$A:$AK,MATCH(E$1,競技者csv変換!$1:$1,0),0)="","",VLOOKUP($A4,競技者csv変換!$A:$AK,MATCH(E$1,競技者csv変換!$1:$1,0),0)))</f>
        <v/>
      </c>
      <c r="F4" s="189" t="str">
        <f>IF(ISERROR(VLOOKUP($A4,競技者csv変換!$A:$AK,MATCH(F$1,競技者csv変換!$1:$1,0),0)),"",IF(VLOOKUP($A4,競技者csv変換!$A:$AK,MATCH(F$1,競技者csv変換!$1:$1,0),0)="","",VLOOKUP($A4,競技者csv変換!$A:$AK,MATCH(F$1,競技者csv変換!$1:$1,0),0)))</f>
        <v/>
      </c>
      <c r="G4" s="189" t="str">
        <f>IF(ISERROR(VLOOKUP($A4,競技者csv変換!$A:$AK,MATCH(G$1,競技者csv変換!$1:$1,0),0)),"",IF(VLOOKUP($A4,競技者csv変換!$A:$AK,MATCH(G$1,競技者csv変換!$1:$1,0),0)="","",VLOOKUP($A4,競技者csv変換!$A:$AK,MATCH(G$1,競技者csv変換!$1:$1,0),0)))</f>
        <v/>
      </c>
      <c r="H4" s="189" t="str">
        <f>IF(ISERROR(VLOOKUP($A4,競技者csv変換!$A:$AK,MATCH(H$1,競技者csv変換!$1:$1,0),0)),"",IF(VLOOKUP($A4,競技者csv変換!$A:$AK,MATCH(H$1,競技者csv変換!$1:$1,0),0)="","",VLOOKUP($A4,競技者csv変換!$A:$AK,MATCH(H$1,競技者csv変換!$1:$1,0),0)))</f>
        <v/>
      </c>
      <c r="I4" s="189" t="str">
        <f>IF(ISERROR(VLOOKUP($A4,競技者csv変換!$A:$AK,MATCH(I$1,競技者csv変換!$1:$1,0),0)),"",IF(VLOOKUP($A4,競技者csv変換!$A:$AK,MATCH(I$1,競技者csv変換!$1:$1,0),0)="","",VLOOKUP($A4,競技者csv変換!$A:$AK,MATCH(I$1,競技者csv変換!$1:$1,0),0)))</f>
        <v/>
      </c>
      <c r="J4" s="189" t="str">
        <f>IF(ISERROR(VLOOKUP($A4,競技者csv変換!$A:$AK,MATCH(J$1,競技者csv変換!$1:$1,0),0)),"",IF(VLOOKUP($A4,競技者csv変換!$A:$AK,MATCH(J$1,競技者csv変換!$1:$1,0),0)="","",VLOOKUP($A4,競技者csv変換!$A:$AK,MATCH(J$1,競技者csv変換!$1:$1,0),0)))</f>
        <v/>
      </c>
      <c r="K4" s="189" t="str">
        <f>IF(ISERROR(VLOOKUP($A4,競技者csv変換!$A:$AK,MATCH(K$1,競技者csv変換!$1:$1,0),0)),"",IF(VLOOKUP($A4,競技者csv変換!$A:$AK,MATCH(K$1,競技者csv変換!$1:$1,0),0)="","",VLOOKUP($A4,競技者csv変換!$A:$AK,MATCH(K$1,競技者csv変換!$1:$1,0),0)))</f>
        <v/>
      </c>
      <c r="L4" s="189" t="str">
        <f>IF(ISERROR(VLOOKUP($A4,競技者csv変換!$A:$AK,MATCH(L$1,競技者csv変換!$1:$1,0),0)),"",IF(VLOOKUP($A4,競技者csv変換!$A:$AK,MATCH(L$1,競技者csv変換!$1:$1,0),0)="","",VLOOKUP($A4,競技者csv変換!$A:$AK,MATCH(L$1,競技者csv変換!$1:$1,0),0)))</f>
        <v/>
      </c>
      <c r="M4" s="189" t="str">
        <f>IF(ISERROR(VLOOKUP($A4,競技者csv変換!$A:$AK,MATCH(M$1,競技者csv変換!$1:$1,0),0)),"",IF(VLOOKUP($A4,競技者csv変換!$A:$AK,MATCH(M$1,競技者csv変換!$1:$1,0),0)="","",VLOOKUP($A4,競技者csv変換!$A:$AK,MATCH(M$1,競技者csv変換!$1:$1,0),0)))</f>
        <v/>
      </c>
      <c r="N4" s="189" t="str">
        <f>IF(ISERROR(VLOOKUP($A4,競技者csv変換!$A:$AK,MATCH(N$1,競技者csv変換!$1:$1,0),0)),"",IF(VLOOKUP($A4,競技者csv変換!$A:$AK,MATCH(N$1,競技者csv変換!$1:$1,0),0)="","",VLOOKUP($A4,競技者csv変換!$A:$AK,MATCH(N$1,競技者csv変換!$1:$1,0),0)))</f>
        <v/>
      </c>
      <c r="O4" s="189" t="str">
        <f>IF(ISERROR(VLOOKUP($A4,競技者csv変換!$A:$AK,MATCH(O$1,競技者csv変換!$1:$1,0),0)),"",IF(VLOOKUP($A4,競技者csv変換!$A:$AK,MATCH(O$1,競技者csv変換!$1:$1,0),0)="","",VLOOKUP($A4,競技者csv変換!$A:$AK,MATCH(O$1,競技者csv変換!$1:$1,0),0)))</f>
        <v/>
      </c>
      <c r="P4" s="189" t="str">
        <f>IF(ISERROR(VLOOKUP($A4,競技者csv変換!$A:$AK,MATCH(P$1,競技者csv変換!$1:$1,0),0)),"",IF(VLOOKUP($A4,競技者csv変換!$A:$AK,MATCH(P$1,競技者csv変換!$1:$1,0),0)="","",VLOOKUP($A4,競技者csv変換!$A:$AK,MATCH(P$1,競技者csv変換!$1:$1,0),0)))</f>
        <v/>
      </c>
      <c r="Q4" s="189" t="str">
        <f>IF(ISERROR(VLOOKUP($A4,競技者csv変換!$A:$AK,MATCH(Q$1,競技者csv変換!$1:$1,0),0)),"",IF(VLOOKUP($A4,競技者csv変換!$A:$AK,MATCH(Q$1,競技者csv変換!$1:$1,0),0)="","",VLOOKUP($A4,競技者csv変換!$A:$AK,MATCH(Q$1,競技者csv変換!$1:$1,0),0)))</f>
        <v/>
      </c>
      <c r="R4" s="189" t="str">
        <f>IF(ISERROR(VLOOKUP($A4,競技者csv変換!$A:$AK,MATCH(R$1,競技者csv変換!$1:$1,0),0)),"",IF(VLOOKUP($A4,競技者csv変換!$A:$AK,MATCH(R$1,競技者csv変換!$1:$1,0),0)="","",VLOOKUP($A4,競技者csv変換!$A:$AK,MATCH(R$1,競技者csv変換!$1:$1,0),0)))</f>
        <v/>
      </c>
      <c r="S4" s="189" t="str">
        <f>IF(ISERROR(VLOOKUP($A4,競技者csv変換!$A:$AK,MATCH(S$1,競技者csv変換!$1:$1,0),0)),"",IF(VLOOKUP($A4,競技者csv変換!$A:$AK,MATCH(S$1,競技者csv変換!$1:$1,0),0)="","",VLOOKUP($A4,競技者csv変換!$A:$AK,MATCH(S$1,競技者csv変換!$1:$1,0),0)))</f>
        <v/>
      </c>
      <c r="T4" s="189" t="str">
        <f>IF(ISERROR(VLOOKUP($A4,競技者csv変換!$A:$AK,MATCH(T$1,競技者csv変換!$1:$1,0),0)),"",IF(VLOOKUP($A4,競技者csv変換!$A:$AK,MATCH(T$1,競技者csv変換!$1:$1,0),0)="","",VLOOKUP($A4,競技者csv変換!$A:$AK,MATCH(T$1,競技者csv変換!$1:$1,0),0)))</f>
        <v/>
      </c>
      <c r="U4" s="189" t="str">
        <f>IF(ISERROR(VLOOKUP($A4,競技者csv変換!$A:$AK,MATCH(U$1,競技者csv変換!$1:$1,0),0)),"",IF(VLOOKUP($A4,競技者csv変換!$A:$AK,MATCH(U$1,競技者csv変換!$1:$1,0),0)="","",VLOOKUP($A4,競技者csv変換!$A:$AK,MATCH(U$1,競技者csv変換!$1:$1,0),0)))</f>
        <v/>
      </c>
      <c r="V4" s="189" t="str">
        <f>IF(ISERROR(VLOOKUP($A4,競技者csv変換!$A:$AK,MATCH(V$1,競技者csv変換!$1:$1,0),0)),"",IF(VLOOKUP($A4,競技者csv変換!$A:$AK,MATCH(V$1,競技者csv変換!$1:$1,0),0)="","",VLOOKUP($A4,競技者csv変換!$A:$AK,MATCH(V$1,競技者csv変換!$1:$1,0),0)))</f>
        <v/>
      </c>
      <c r="W4" s="189" t="str">
        <f>IF(ISERROR(VLOOKUP($A4,競技者csv変換!$A:$AK,MATCH(W$1,競技者csv変換!$1:$1,0),0)),"",IF(VLOOKUP($A4,競技者csv変換!$A:$AK,MATCH(W$1,競技者csv変換!$1:$1,0),0)="","",VLOOKUP($A4,競技者csv変換!$A:$AK,MATCH(W$1,競技者csv変換!$1:$1,0),0)))</f>
        <v/>
      </c>
      <c r="X4" s="189" t="str">
        <f>IF(ISERROR(VLOOKUP($A4,競技者csv変換!$A:$AK,MATCH(X$1,競技者csv変換!$1:$1,0),0)),"",IF(VLOOKUP($A4,競技者csv変換!$A:$AK,MATCH(X$1,競技者csv変換!$1:$1,0),0)="","",VLOOKUP($A4,競技者csv変換!$A:$AK,MATCH(X$1,競技者csv変換!$1:$1,0),0)))</f>
        <v/>
      </c>
      <c r="Y4" s="189" t="str">
        <f>IF(ISERROR(VLOOKUP($A4,競技者csv変換!$A:$AK,MATCH(Y$1,競技者csv変換!$1:$1,0),0)),"",IF(VLOOKUP($A4,競技者csv変換!$A:$AK,MATCH(Y$1,競技者csv変換!$1:$1,0),0)="","",VLOOKUP($A4,競技者csv変換!$A:$AK,MATCH(Y$1,競技者csv変換!$1:$1,0),0)))</f>
        <v/>
      </c>
      <c r="Z4" s="189" t="str">
        <f>IF(ISERROR(VLOOKUP($A4,競技者csv変換!$A:$AK,MATCH(Z$1,競技者csv変換!$1:$1,0),0)),"",IF(VLOOKUP($A4,競技者csv変換!$A:$AK,MATCH(Z$1,競技者csv変換!$1:$1,0),0)="","",VLOOKUP($A4,競技者csv変換!$A:$AK,MATCH(Z$1,競技者csv変換!$1:$1,0),0)))</f>
        <v/>
      </c>
      <c r="AA4" s="189" t="str">
        <f>IF(ISERROR(VLOOKUP($A4,競技者csv変換!$A:$AK,MATCH(AA$1,競技者csv変換!$1:$1,0),0)),"",IF(VLOOKUP($A4,競技者csv変換!$A:$AK,MATCH(AA$1,競技者csv変換!$1:$1,0),0)="","",VLOOKUP($A4,競技者csv変換!$A:$AK,MATCH(AA$1,競技者csv変換!$1:$1,0),0)))</f>
        <v/>
      </c>
      <c r="AB4" s="189" t="str">
        <f>IF(ISERROR(VLOOKUP($A4,競技者csv変換!$A:$AK,MATCH(AB$1,競技者csv変換!$1:$1,0),0)),"",IF(VLOOKUP($A4,競技者csv変換!$A:$AK,MATCH(AB$1,競技者csv変換!$1:$1,0),0)="","",VLOOKUP($A4,競技者csv変換!$A:$AK,MATCH(AB$1,競技者csv変換!$1:$1,0),0)))</f>
        <v/>
      </c>
      <c r="AC4" s="189" t="str">
        <f>IF(ISERROR(VLOOKUP($A4,競技者csv変換!$A:$AK,MATCH(AC$1,競技者csv変換!$1:$1,0),0)),"",IF(VLOOKUP($A4,競技者csv変換!$A:$AK,MATCH(AC$1,競技者csv変換!$1:$1,0),0)="","",VLOOKUP($A4,競技者csv変換!$A:$AK,MATCH(AC$1,競技者csv変換!$1:$1,0),0)))</f>
        <v/>
      </c>
      <c r="AD4" s="76" t="str">
        <f>IF(ISERROR(VLOOKUP($A4,競技者csv変換!$A:$AK,MATCH(AD$1,競技者csv変換!$1:$1,0),0)),"",IF(VLOOKUP($A4,競技者csv変換!$A:$AK,MATCH(AD$1,競技者csv変換!$1:$1,0),0)="","",VLOOKUP($A4,競技者csv変換!$A:$AK,MATCH(AD$1,競技者csv変換!$1:$1,0),0)))</f>
        <v/>
      </c>
      <c r="AE4" s="76" t="str">
        <f>IF(ISERROR(VLOOKUP($A4,競技者csv変換!$A:$AK,MATCH(AE$1,競技者csv変換!$1:$1,0),0)),"",IF(VLOOKUP($A4,競技者csv変換!$A:$AK,MATCH(AE$1,競技者csv変換!$1:$1,0),0)="","",VLOOKUP($A4,競技者csv変換!$A:$AK,MATCH(AE$1,競技者csv変換!$1:$1,0),0)))</f>
        <v/>
      </c>
      <c r="AF4" s="76" t="str">
        <f>IF(ISERROR(VLOOKUP($A4,競技者csv変換!$A:$AK,MATCH(AF$1,競技者csv変換!$1:$1,0),0)),"",IF(VLOOKUP($A4,競技者csv変換!$A:$AK,MATCH(AF$1,競技者csv変換!$1:$1,0),0)="","",VLOOKUP($A4,競技者csv変換!$A:$AK,MATCH(AF$1,競技者csv変換!$1:$1,0),0)))</f>
        <v/>
      </c>
      <c r="AG4" s="76" t="str">
        <f>IF(ISERROR(VLOOKUP($A4,競技者csv変換!$A:$AK,MATCH(AG$1,競技者csv変換!$1:$1,0),0)),"",IF(VLOOKUP($A4,競技者csv変換!$A:$AK,MATCH(AG$1,競技者csv変換!$1:$1,0),0)="","",VLOOKUP($A4,競技者csv変換!$A:$AK,MATCH(AG$1,競技者csv変換!$1:$1,0),0)))</f>
        <v/>
      </c>
      <c r="AH4" s="76" t="str">
        <f>IF(ISERROR(VLOOKUP($A4,競技者csv変換!$A:$AK,MATCH(AH$1,競技者csv変換!$1:$1,0),0)),"",IF(VLOOKUP($A4,競技者csv変換!$A:$AK,MATCH(AH$1,競技者csv変換!$1:$1,0),0)="","",VLOOKUP($A4,競技者csv変換!$A:$AK,MATCH(AH$1,競技者csv変換!$1:$1,0),0)))</f>
        <v/>
      </c>
      <c r="AI4" s="76" t="str">
        <f>IF(ISERROR(VLOOKUP($A4,競技者csv変換!$A:$AK,MATCH(AI$1,競技者csv変換!$1:$1,0),0)),"",IF(VLOOKUP($A4,競技者csv変換!$A:$AK,MATCH(AI$1,競技者csv変換!$1:$1,0),0)="","",VLOOKUP($A4,競技者csv変換!$A:$AK,MATCH(AI$1,競技者csv変換!$1:$1,0),0)))</f>
        <v/>
      </c>
      <c r="AJ4" s="76" t="str">
        <f>IF(ISERROR(VLOOKUP($A4,競技者csv変換!$A:$AK,MATCH(AJ$1,競技者csv変換!$1:$1,0),0)),"",IF(VLOOKUP($A4,競技者csv変換!$A:$AK,MATCH(AJ$1,競技者csv変換!$1:$1,0),0)="","",VLOOKUP($A4,競技者csv変換!$A:$AK,MATCH(AJ$1,競技者csv変換!$1:$1,0),0)))</f>
        <v/>
      </c>
      <c r="AK4" s="76" t="str">
        <f>IF(ISERROR(VLOOKUP($A4,競技者csv変換!$A:$AK,MATCH(AK$1,競技者csv変換!$1:$1,0),0)),"",IF(VLOOKUP($A4,競技者csv変換!$A:$AK,MATCH(AK$1,競技者csv変換!$1:$1,0),0)="","",VLOOKUP($A4,競技者csv変換!$A:$AK,MATCH(AK$1,競技者csv変換!$1:$1,0),0)))</f>
        <v/>
      </c>
    </row>
    <row r="5" spans="1:37" ht="18" customHeight="1">
      <c r="A5" s="76" t="str">
        <f t="shared" si="0"/>
        <v/>
      </c>
      <c r="B5" s="189" t="str">
        <f>IF(ISERROR(VLOOKUP($A5,競技者csv変換!$A:$AK,MATCH(B$1,競技者csv変換!$1:$1,0),0)),"",IF(VLOOKUP($A5,競技者csv変換!$A:$AK,MATCH(B$1,競技者csv変換!$1:$1,0),0)="","",VLOOKUP($A5,競技者csv変換!$A:$AK,MATCH(B$1,競技者csv変換!$1:$1,0),0)))</f>
        <v/>
      </c>
      <c r="C5" s="189" t="str">
        <f>IF(ISERROR(VLOOKUP($A5,競技者csv変換!$A:$AK,MATCH(C$1,競技者csv変換!$1:$1,0),0)),"",IF(VLOOKUP($A5,競技者csv変換!$A:$AK,MATCH(C$1,競技者csv変換!$1:$1,0),0)="","",VLOOKUP($A5,競技者csv変換!$A:$AK,MATCH(C$1,競技者csv変換!$1:$1,0),0)))</f>
        <v/>
      </c>
      <c r="D5" s="189" t="str">
        <f>IF(ISERROR(VLOOKUP($A5,競技者csv変換!$A:$AK,MATCH(D$1,競技者csv変換!$1:$1,0),0)),"",IF(VLOOKUP($A5,競技者csv変換!$A:$AK,MATCH(D$1,競技者csv変換!$1:$1,0),0)="","",VLOOKUP($A5,競技者csv変換!$A:$AK,MATCH(D$1,競技者csv変換!$1:$1,0),0)))</f>
        <v/>
      </c>
      <c r="E5" s="189" t="str">
        <f>IF(ISERROR(VLOOKUP($A5,競技者csv変換!$A:$AK,MATCH(E$1,競技者csv変換!$1:$1,0),0)),"",IF(VLOOKUP($A5,競技者csv変換!$A:$AK,MATCH(E$1,競技者csv変換!$1:$1,0),0)="","",VLOOKUP($A5,競技者csv変換!$A:$AK,MATCH(E$1,競技者csv変換!$1:$1,0),0)))</f>
        <v/>
      </c>
      <c r="F5" s="189" t="str">
        <f>IF(ISERROR(VLOOKUP($A5,競技者csv変換!$A:$AK,MATCH(F$1,競技者csv変換!$1:$1,0),0)),"",IF(VLOOKUP($A5,競技者csv変換!$A:$AK,MATCH(F$1,競技者csv変換!$1:$1,0),0)="","",VLOOKUP($A5,競技者csv変換!$A:$AK,MATCH(F$1,競技者csv変換!$1:$1,0),0)))</f>
        <v/>
      </c>
      <c r="G5" s="189" t="str">
        <f>IF(ISERROR(VLOOKUP($A5,競技者csv変換!$A:$AK,MATCH(G$1,競技者csv変換!$1:$1,0),0)),"",IF(VLOOKUP($A5,競技者csv変換!$A:$AK,MATCH(G$1,競技者csv変換!$1:$1,0),0)="","",VLOOKUP($A5,競技者csv変換!$A:$AK,MATCH(G$1,競技者csv変換!$1:$1,0),0)))</f>
        <v/>
      </c>
      <c r="H5" s="189" t="str">
        <f>IF(ISERROR(VLOOKUP($A5,競技者csv変換!$A:$AK,MATCH(H$1,競技者csv変換!$1:$1,0),0)),"",IF(VLOOKUP($A5,競技者csv変換!$A:$AK,MATCH(H$1,競技者csv変換!$1:$1,0),0)="","",VLOOKUP($A5,競技者csv変換!$A:$AK,MATCH(H$1,競技者csv変換!$1:$1,0),0)))</f>
        <v/>
      </c>
      <c r="I5" s="189" t="str">
        <f>IF(ISERROR(VLOOKUP($A5,競技者csv変換!$A:$AK,MATCH(I$1,競技者csv変換!$1:$1,0),0)),"",IF(VLOOKUP($A5,競技者csv変換!$A:$AK,MATCH(I$1,競技者csv変換!$1:$1,0),0)="","",VLOOKUP($A5,競技者csv変換!$A:$AK,MATCH(I$1,競技者csv変換!$1:$1,0),0)))</f>
        <v/>
      </c>
      <c r="J5" s="189" t="str">
        <f>IF(ISERROR(VLOOKUP($A5,競技者csv変換!$A:$AK,MATCH(J$1,競技者csv変換!$1:$1,0),0)),"",IF(VLOOKUP($A5,競技者csv変換!$A:$AK,MATCH(J$1,競技者csv変換!$1:$1,0),0)="","",VLOOKUP($A5,競技者csv変換!$A:$AK,MATCH(J$1,競技者csv変換!$1:$1,0),0)))</f>
        <v/>
      </c>
      <c r="K5" s="189" t="str">
        <f>IF(ISERROR(VLOOKUP($A5,競技者csv変換!$A:$AK,MATCH(K$1,競技者csv変換!$1:$1,0),0)),"",IF(VLOOKUP($A5,競技者csv変換!$A:$AK,MATCH(K$1,競技者csv変換!$1:$1,0),0)="","",VLOOKUP($A5,競技者csv変換!$A:$AK,MATCH(K$1,競技者csv変換!$1:$1,0),0)))</f>
        <v/>
      </c>
      <c r="L5" s="189" t="str">
        <f>IF(ISERROR(VLOOKUP($A5,競技者csv変換!$A:$AK,MATCH(L$1,競技者csv変換!$1:$1,0),0)),"",IF(VLOOKUP($A5,競技者csv変換!$A:$AK,MATCH(L$1,競技者csv変換!$1:$1,0),0)="","",VLOOKUP($A5,競技者csv変換!$A:$AK,MATCH(L$1,競技者csv変換!$1:$1,0),0)))</f>
        <v/>
      </c>
      <c r="M5" s="189" t="str">
        <f>IF(ISERROR(VLOOKUP($A5,競技者csv変換!$A:$AK,MATCH(M$1,競技者csv変換!$1:$1,0),0)),"",IF(VLOOKUP($A5,競技者csv変換!$A:$AK,MATCH(M$1,競技者csv変換!$1:$1,0),0)="","",VLOOKUP($A5,競技者csv変換!$A:$AK,MATCH(M$1,競技者csv変換!$1:$1,0),0)))</f>
        <v/>
      </c>
      <c r="N5" s="189" t="str">
        <f>IF(ISERROR(VLOOKUP($A5,競技者csv変換!$A:$AK,MATCH(N$1,競技者csv変換!$1:$1,0),0)),"",IF(VLOOKUP($A5,競技者csv変換!$A:$AK,MATCH(N$1,競技者csv変換!$1:$1,0),0)="","",VLOOKUP($A5,競技者csv変換!$A:$AK,MATCH(N$1,競技者csv変換!$1:$1,0),0)))</f>
        <v/>
      </c>
      <c r="O5" s="189" t="str">
        <f>IF(ISERROR(VLOOKUP($A5,競技者csv変換!$A:$AK,MATCH(O$1,競技者csv変換!$1:$1,0),0)),"",IF(VLOOKUP($A5,競技者csv変換!$A:$AK,MATCH(O$1,競技者csv変換!$1:$1,0),0)="","",VLOOKUP($A5,競技者csv変換!$A:$AK,MATCH(O$1,競技者csv変換!$1:$1,0),0)))</f>
        <v/>
      </c>
      <c r="P5" s="189" t="str">
        <f>IF(ISERROR(VLOOKUP($A5,競技者csv変換!$A:$AK,MATCH(P$1,競技者csv変換!$1:$1,0),0)),"",IF(VLOOKUP($A5,競技者csv変換!$A:$AK,MATCH(P$1,競技者csv変換!$1:$1,0),0)="","",VLOOKUP($A5,競技者csv変換!$A:$AK,MATCH(P$1,競技者csv変換!$1:$1,0),0)))</f>
        <v/>
      </c>
      <c r="Q5" s="189" t="str">
        <f>IF(ISERROR(VLOOKUP($A5,競技者csv変換!$A:$AK,MATCH(Q$1,競技者csv変換!$1:$1,0),0)),"",IF(VLOOKUP($A5,競技者csv変換!$A:$AK,MATCH(Q$1,競技者csv変換!$1:$1,0),0)="","",VLOOKUP($A5,競技者csv変換!$A:$AK,MATCH(Q$1,競技者csv変換!$1:$1,0),0)))</f>
        <v/>
      </c>
      <c r="R5" s="189" t="str">
        <f>IF(ISERROR(VLOOKUP($A5,競技者csv変換!$A:$AK,MATCH(R$1,競技者csv変換!$1:$1,0),0)),"",IF(VLOOKUP($A5,競技者csv変換!$A:$AK,MATCH(R$1,競技者csv変換!$1:$1,0),0)="","",VLOOKUP($A5,競技者csv変換!$A:$AK,MATCH(R$1,競技者csv変換!$1:$1,0),0)))</f>
        <v/>
      </c>
      <c r="S5" s="189" t="str">
        <f>IF(ISERROR(VLOOKUP($A5,競技者csv変換!$A:$AK,MATCH(S$1,競技者csv変換!$1:$1,0),0)),"",IF(VLOOKUP($A5,競技者csv変換!$A:$AK,MATCH(S$1,競技者csv変換!$1:$1,0),0)="","",VLOOKUP($A5,競技者csv変換!$A:$AK,MATCH(S$1,競技者csv変換!$1:$1,0),0)))</f>
        <v/>
      </c>
      <c r="T5" s="189" t="str">
        <f>IF(ISERROR(VLOOKUP($A5,競技者csv変換!$A:$AK,MATCH(T$1,競技者csv変換!$1:$1,0),0)),"",IF(VLOOKUP($A5,競技者csv変換!$A:$AK,MATCH(T$1,競技者csv変換!$1:$1,0),0)="","",VLOOKUP($A5,競技者csv変換!$A:$AK,MATCH(T$1,競技者csv変換!$1:$1,0),0)))</f>
        <v/>
      </c>
      <c r="U5" s="189" t="str">
        <f>IF(ISERROR(VLOOKUP($A5,競技者csv変換!$A:$AK,MATCH(U$1,競技者csv変換!$1:$1,0),0)),"",IF(VLOOKUP($A5,競技者csv変換!$A:$AK,MATCH(U$1,競技者csv変換!$1:$1,0),0)="","",VLOOKUP($A5,競技者csv変換!$A:$AK,MATCH(U$1,競技者csv変換!$1:$1,0),0)))</f>
        <v/>
      </c>
      <c r="V5" s="189" t="str">
        <f>IF(ISERROR(VLOOKUP($A5,競技者csv変換!$A:$AK,MATCH(V$1,競技者csv変換!$1:$1,0),0)),"",IF(VLOOKUP($A5,競技者csv変換!$A:$AK,MATCH(V$1,競技者csv変換!$1:$1,0),0)="","",VLOOKUP($A5,競技者csv変換!$A:$AK,MATCH(V$1,競技者csv変換!$1:$1,0),0)))</f>
        <v/>
      </c>
      <c r="W5" s="189" t="str">
        <f>IF(ISERROR(VLOOKUP($A5,競技者csv変換!$A:$AK,MATCH(W$1,競技者csv変換!$1:$1,0),0)),"",IF(VLOOKUP($A5,競技者csv変換!$A:$AK,MATCH(W$1,競技者csv変換!$1:$1,0),0)="","",VLOOKUP($A5,競技者csv変換!$A:$AK,MATCH(W$1,競技者csv変換!$1:$1,0),0)))</f>
        <v/>
      </c>
      <c r="X5" s="189" t="str">
        <f>IF(ISERROR(VLOOKUP($A5,競技者csv変換!$A:$AK,MATCH(X$1,競技者csv変換!$1:$1,0),0)),"",IF(VLOOKUP($A5,競技者csv変換!$A:$AK,MATCH(X$1,競技者csv変換!$1:$1,0),0)="","",VLOOKUP($A5,競技者csv変換!$A:$AK,MATCH(X$1,競技者csv変換!$1:$1,0),0)))</f>
        <v/>
      </c>
      <c r="Y5" s="189" t="str">
        <f>IF(ISERROR(VLOOKUP($A5,競技者csv変換!$A:$AK,MATCH(Y$1,競技者csv変換!$1:$1,0),0)),"",IF(VLOOKUP($A5,競技者csv変換!$A:$AK,MATCH(Y$1,競技者csv変換!$1:$1,0),0)="","",VLOOKUP($A5,競技者csv変換!$A:$AK,MATCH(Y$1,競技者csv変換!$1:$1,0),0)))</f>
        <v/>
      </c>
      <c r="Z5" s="189" t="str">
        <f>IF(ISERROR(VLOOKUP($A5,競技者csv変換!$A:$AK,MATCH(Z$1,競技者csv変換!$1:$1,0),0)),"",IF(VLOOKUP($A5,競技者csv変換!$A:$AK,MATCH(Z$1,競技者csv変換!$1:$1,0),0)="","",VLOOKUP($A5,競技者csv変換!$A:$AK,MATCH(Z$1,競技者csv変換!$1:$1,0),0)))</f>
        <v/>
      </c>
      <c r="AA5" s="189" t="str">
        <f>IF(ISERROR(VLOOKUP($A5,競技者csv変換!$A:$AK,MATCH(AA$1,競技者csv変換!$1:$1,0),0)),"",IF(VLOOKUP($A5,競技者csv変換!$A:$AK,MATCH(AA$1,競技者csv変換!$1:$1,0),0)="","",VLOOKUP($A5,競技者csv変換!$A:$AK,MATCH(AA$1,競技者csv変換!$1:$1,0),0)))</f>
        <v/>
      </c>
      <c r="AB5" s="189" t="str">
        <f>IF(ISERROR(VLOOKUP($A5,競技者csv変換!$A:$AK,MATCH(AB$1,競技者csv変換!$1:$1,0),0)),"",IF(VLOOKUP($A5,競技者csv変換!$A:$AK,MATCH(AB$1,競技者csv変換!$1:$1,0),0)="","",VLOOKUP($A5,競技者csv変換!$A:$AK,MATCH(AB$1,競技者csv変換!$1:$1,0),0)))</f>
        <v/>
      </c>
      <c r="AC5" s="189" t="str">
        <f>IF(ISERROR(VLOOKUP($A5,競技者csv変換!$A:$AK,MATCH(AC$1,競技者csv変換!$1:$1,0),0)),"",IF(VLOOKUP($A5,競技者csv変換!$A:$AK,MATCH(AC$1,競技者csv変換!$1:$1,0),0)="","",VLOOKUP($A5,競技者csv変換!$A:$AK,MATCH(AC$1,競技者csv変換!$1:$1,0),0)))</f>
        <v/>
      </c>
      <c r="AD5" s="76" t="str">
        <f>IF(ISERROR(VLOOKUP($A5,競技者csv変換!$A:$AK,MATCH(AD$1,競技者csv変換!$1:$1,0),0)),"",IF(VLOOKUP($A5,競技者csv変換!$A:$AK,MATCH(AD$1,競技者csv変換!$1:$1,0),0)="","",VLOOKUP($A5,競技者csv変換!$A:$AK,MATCH(AD$1,競技者csv変換!$1:$1,0),0)))</f>
        <v/>
      </c>
      <c r="AE5" s="76" t="str">
        <f>IF(ISERROR(VLOOKUP($A5,競技者csv変換!$A:$AK,MATCH(AE$1,競技者csv変換!$1:$1,0),0)),"",IF(VLOOKUP($A5,競技者csv変換!$A:$AK,MATCH(AE$1,競技者csv変換!$1:$1,0),0)="","",VLOOKUP($A5,競技者csv変換!$A:$AK,MATCH(AE$1,競技者csv変換!$1:$1,0),0)))</f>
        <v/>
      </c>
      <c r="AF5" s="76" t="str">
        <f>IF(ISERROR(VLOOKUP($A5,競技者csv変換!$A:$AK,MATCH(AF$1,競技者csv変換!$1:$1,0),0)),"",IF(VLOOKUP($A5,競技者csv変換!$A:$AK,MATCH(AF$1,競技者csv変換!$1:$1,0),0)="","",VLOOKUP($A5,競技者csv変換!$A:$AK,MATCH(AF$1,競技者csv変換!$1:$1,0),0)))</f>
        <v/>
      </c>
      <c r="AG5" s="76" t="str">
        <f>IF(ISERROR(VLOOKUP($A5,競技者csv変換!$A:$AK,MATCH(AG$1,競技者csv変換!$1:$1,0),0)),"",IF(VLOOKUP($A5,競技者csv変換!$A:$AK,MATCH(AG$1,競技者csv変換!$1:$1,0),0)="","",VLOOKUP($A5,競技者csv変換!$A:$AK,MATCH(AG$1,競技者csv変換!$1:$1,0),0)))</f>
        <v/>
      </c>
      <c r="AH5" s="76" t="str">
        <f>IF(ISERROR(VLOOKUP($A5,競技者csv変換!$A:$AK,MATCH(AH$1,競技者csv変換!$1:$1,0),0)),"",IF(VLOOKUP($A5,競技者csv変換!$A:$AK,MATCH(AH$1,競技者csv変換!$1:$1,0),0)="","",VLOOKUP($A5,競技者csv変換!$A:$AK,MATCH(AH$1,競技者csv変換!$1:$1,0),0)))</f>
        <v/>
      </c>
      <c r="AI5" s="76" t="str">
        <f>IF(ISERROR(VLOOKUP($A5,競技者csv変換!$A:$AK,MATCH(AI$1,競技者csv変換!$1:$1,0),0)),"",IF(VLOOKUP($A5,競技者csv変換!$A:$AK,MATCH(AI$1,競技者csv変換!$1:$1,0),0)="","",VLOOKUP($A5,競技者csv変換!$A:$AK,MATCH(AI$1,競技者csv変換!$1:$1,0),0)))</f>
        <v/>
      </c>
      <c r="AJ5" s="76" t="str">
        <f>IF(ISERROR(VLOOKUP($A5,競技者csv変換!$A:$AK,MATCH(AJ$1,競技者csv変換!$1:$1,0),0)),"",IF(VLOOKUP($A5,競技者csv変換!$A:$AK,MATCH(AJ$1,競技者csv変換!$1:$1,0),0)="","",VLOOKUP($A5,競技者csv変換!$A:$AK,MATCH(AJ$1,競技者csv変換!$1:$1,0),0)))</f>
        <v/>
      </c>
      <c r="AK5" s="76" t="str">
        <f>IF(ISERROR(VLOOKUP($A5,競技者csv変換!$A:$AK,MATCH(AK$1,競技者csv変換!$1:$1,0),0)),"",IF(VLOOKUP($A5,競技者csv変換!$A:$AK,MATCH(AK$1,競技者csv変換!$1:$1,0),0)="","",VLOOKUP($A5,競技者csv変換!$A:$AK,MATCH(AK$1,競技者csv変換!$1:$1,0),0)))</f>
        <v/>
      </c>
    </row>
    <row r="6" spans="1:37" ht="18" customHeight="1">
      <c r="A6" s="76" t="str">
        <f t="shared" si="0"/>
        <v/>
      </c>
      <c r="B6" s="189" t="str">
        <f>IF(ISERROR(VLOOKUP($A6,競技者csv変換!$A:$AK,MATCH(B$1,競技者csv変換!$1:$1,0),0)),"",IF(VLOOKUP($A6,競技者csv変換!$A:$AK,MATCH(B$1,競技者csv変換!$1:$1,0),0)="","",VLOOKUP($A6,競技者csv変換!$A:$AK,MATCH(B$1,競技者csv変換!$1:$1,0),0)))</f>
        <v/>
      </c>
      <c r="C6" s="189" t="str">
        <f>IF(ISERROR(VLOOKUP($A6,競技者csv変換!$A:$AK,MATCH(C$1,競技者csv変換!$1:$1,0),0)),"",IF(VLOOKUP($A6,競技者csv変換!$A:$AK,MATCH(C$1,競技者csv変換!$1:$1,0),0)="","",VLOOKUP($A6,競技者csv変換!$A:$AK,MATCH(C$1,競技者csv変換!$1:$1,0),0)))</f>
        <v/>
      </c>
      <c r="D6" s="189" t="str">
        <f>IF(ISERROR(VLOOKUP($A6,競技者csv変換!$A:$AK,MATCH(D$1,競技者csv変換!$1:$1,0),0)),"",IF(VLOOKUP($A6,競技者csv変換!$A:$AK,MATCH(D$1,競技者csv変換!$1:$1,0),0)="","",VLOOKUP($A6,競技者csv変換!$A:$AK,MATCH(D$1,競技者csv変換!$1:$1,0),0)))</f>
        <v/>
      </c>
      <c r="E6" s="189" t="str">
        <f>IF(ISERROR(VLOOKUP($A6,競技者csv変換!$A:$AK,MATCH(E$1,競技者csv変換!$1:$1,0),0)),"",IF(VLOOKUP($A6,競技者csv変換!$A:$AK,MATCH(E$1,競技者csv変換!$1:$1,0),0)="","",VLOOKUP($A6,競技者csv変換!$A:$AK,MATCH(E$1,競技者csv変換!$1:$1,0),0)))</f>
        <v/>
      </c>
      <c r="F6" s="189" t="str">
        <f>IF(ISERROR(VLOOKUP($A6,競技者csv変換!$A:$AK,MATCH(F$1,競技者csv変換!$1:$1,0),0)),"",IF(VLOOKUP($A6,競技者csv変換!$A:$AK,MATCH(F$1,競技者csv変換!$1:$1,0),0)="","",VLOOKUP($A6,競技者csv変換!$A:$AK,MATCH(F$1,競技者csv変換!$1:$1,0),0)))</f>
        <v/>
      </c>
      <c r="G6" s="189" t="str">
        <f>IF(ISERROR(VLOOKUP($A6,競技者csv変換!$A:$AK,MATCH(G$1,競技者csv変換!$1:$1,0),0)),"",IF(VLOOKUP($A6,競技者csv変換!$A:$AK,MATCH(G$1,競技者csv変換!$1:$1,0),0)="","",VLOOKUP($A6,競技者csv変換!$A:$AK,MATCH(G$1,競技者csv変換!$1:$1,0),0)))</f>
        <v/>
      </c>
      <c r="H6" s="189" t="str">
        <f>IF(ISERROR(VLOOKUP($A6,競技者csv変換!$A:$AK,MATCH(H$1,競技者csv変換!$1:$1,0),0)),"",IF(VLOOKUP($A6,競技者csv変換!$A:$AK,MATCH(H$1,競技者csv変換!$1:$1,0),0)="","",VLOOKUP($A6,競技者csv変換!$A:$AK,MATCH(H$1,競技者csv変換!$1:$1,0),0)))</f>
        <v/>
      </c>
      <c r="I6" s="189" t="str">
        <f>IF(ISERROR(VLOOKUP($A6,競技者csv変換!$A:$AK,MATCH(I$1,競技者csv変換!$1:$1,0),0)),"",IF(VLOOKUP($A6,競技者csv変換!$A:$AK,MATCH(I$1,競技者csv変換!$1:$1,0),0)="","",VLOOKUP($A6,競技者csv変換!$A:$AK,MATCH(I$1,競技者csv変換!$1:$1,0),0)))</f>
        <v/>
      </c>
      <c r="J6" s="189" t="str">
        <f>IF(ISERROR(VLOOKUP($A6,競技者csv変換!$A:$AK,MATCH(J$1,競技者csv変換!$1:$1,0),0)),"",IF(VLOOKUP($A6,競技者csv変換!$A:$AK,MATCH(J$1,競技者csv変換!$1:$1,0),0)="","",VLOOKUP($A6,競技者csv変換!$A:$AK,MATCH(J$1,競技者csv変換!$1:$1,0),0)))</f>
        <v/>
      </c>
      <c r="K6" s="189" t="str">
        <f>IF(ISERROR(VLOOKUP($A6,競技者csv変換!$A:$AK,MATCH(K$1,競技者csv変換!$1:$1,0),0)),"",IF(VLOOKUP($A6,競技者csv変換!$A:$AK,MATCH(K$1,競技者csv変換!$1:$1,0),0)="","",VLOOKUP($A6,競技者csv変換!$A:$AK,MATCH(K$1,競技者csv変換!$1:$1,0),0)))</f>
        <v/>
      </c>
      <c r="L6" s="189" t="str">
        <f>IF(ISERROR(VLOOKUP($A6,競技者csv変換!$A:$AK,MATCH(L$1,競技者csv変換!$1:$1,0),0)),"",IF(VLOOKUP($A6,競技者csv変換!$A:$AK,MATCH(L$1,競技者csv変換!$1:$1,0),0)="","",VLOOKUP($A6,競技者csv変換!$A:$AK,MATCH(L$1,競技者csv変換!$1:$1,0),0)))</f>
        <v/>
      </c>
      <c r="M6" s="189" t="str">
        <f>IF(ISERROR(VLOOKUP($A6,競技者csv変換!$A:$AK,MATCH(M$1,競技者csv変換!$1:$1,0),0)),"",IF(VLOOKUP($A6,競技者csv変換!$A:$AK,MATCH(M$1,競技者csv変換!$1:$1,0),0)="","",VLOOKUP($A6,競技者csv変換!$A:$AK,MATCH(M$1,競技者csv変換!$1:$1,0),0)))</f>
        <v/>
      </c>
      <c r="N6" s="189" t="str">
        <f>IF(ISERROR(VLOOKUP($A6,競技者csv変換!$A:$AK,MATCH(N$1,競技者csv変換!$1:$1,0),0)),"",IF(VLOOKUP($A6,競技者csv変換!$A:$AK,MATCH(N$1,競技者csv変換!$1:$1,0),0)="","",VLOOKUP($A6,競技者csv変換!$A:$AK,MATCH(N$1,競技者csv変換!$1:$1,0),0)))</f>
        <v/>
      </c>
      <c r="O6" s="189" t="str">
        <f>IF(ISERROR(VLOOKUP($A6,競技者csv変換!$A:$AK,MATCH(O$1,競技者csv変換!$1:$1,0),0)),"",IF(VLOOKUP($A6,競技者csv変換!$A:$AK,MATCH(O$1,競技者csv変換!$1:$1,0),0)="","",VLOOKUP($A6,競技者csv変換!$A:$AK,MATCH(O$1,競技者csv変換!$1:$1,0),0)))</f>
        <v/>
      </c>
      <c r="P6" s="189" t="str">
        <f>IF(ISERROR(VLOOKUP($A6,競技者csv変換!$A:$AK,MATCH(P$1,競技者csv変換!$1:$1,0),0)),"",IF(VLOOKUP($A6,競技者csv変換!$A:$AK,MATCH(P$1,競技者csv変換!$1:$1,0),0)="","",VLOOKUP($A6,競技者csv変換!$A:$AK,MATCH(P$1,競技者csv変換!$1:$1,0),0)))</f>
        <v/>
      </c>
      <c r="Q6" s="189" t="str">
        <f>IF(ISERROR(VLOOKUP($A6,競技者csv変換!$A:$AK,MATCH(Q$1,競技者csv変換!$1:$1,0),0)),"",IF(VLOOKUP($A6,競技者csv変換!$A:$AK,MATCH(Q$1,競技者csv変換!$1:$1,0),0)="","",VLOOKUP($A6,競技者csv変換!$A:$AK,MATCH(Q$1,競技者csv変換!$1:$1,0),0)))</f>
        <v/>
      </c>
      <c r="R6" s="189" t="str">
        <f>IF(ISERROR(VLOOKUP($A6,競技者csv変換!$A:$AK,MATCH(R$1,競技者csv変換!$1:$1,0),0)),"",IF(VLOOKUP($A6,競技者csv変換!$A:$AK,MATCH(R$1,競技者csv変換!$1:$1,0),0)="","",VLOOKUP($A6,競技者csv変換!$A:$AK,MATCH(R$1,競技者csv変換!$1:$1,0),0)))</f>
        <v/>
      </c>
      <c r="S6" s="189" t="str">
        <f>IF(ISERROR(VLOOKUP($A6,競技者csv変換!$A:$AK,MATCH(S$1,競技者csv変換!$1:$1,0),0)),"",IF(VLOOKUP($A6,競技者csv変換!$A:$AK,MATCH(S$1,競技者csv変換!$1:$1,0),0)="","",VLOOKUP($A6,競技者csv変換!$A:$AK,MATCH(S$1,競技者csv変換!$1:$1,0),0)))</f>
        <v/>
      </c>
      <c r="T6" s="189" t="str">
        <f>IF(ISERROR(VLOOKUP($A6,競技者csv変換!$A:$AK,MATCH(T$1,競技者csv変換!$1:$1,0),0)),"",IF(VLOOKUP($A6,競技者csv変換!$A:$AK,MATCH(T$1,競技者csv変換!$1:$1,0),0)="","",VLOOKUP($A6,競技者csv変換!$A:$AK,MATCH(T$1,競技者csv変換!$1:$1,0),0)))</f>
        <v/>
      </c>
      <c r="U6" s="189" t="str">
        <f>IF(ISERROR(VLOOKUP($A6,競技者csv変換!$A:$AK,MATCH(U$1,競技者csv変換!$1:$1,0),0)),"",IF(VLOOKUP($A6,競技者csv変換!$A:$AK,MATCH(U$1,競技者csv変換!$1:$1,0),0)="","",VLOOKUP($A6,競技者csv変換!$A:$AK,MATCH(U$1,競技者csv変換!$1:$1,0),0)))</f>
        <v/>
      </c>
      <c r="V6" s="189" t="str">
        <f>IF(ISERROR(VLOOKUP($A6,競技者csv変換!$A:$AK,MATCH(V$1,競技者csv変換!$1:$1,0),0)),"",IF(VLOOKUP($A6,競技者csv変換!$A:$AK,MATCH(V$1,競技者csv変換!$1:$1,0),0)="","",VLOOKUP($A6,競技者csv変換!$A:$AK,MATCH(V$1,競技者csv変換!$1:$1,0),0)))</f>
        <v/>
      </c>
      <c r="W6" s="189" t="str">
        <f>IF(ISERROR(VLOOKUP($A6,競技者csv変換!$A:$AK,MATCH(W$1,競技者csv変換!$1:$1,0),0)),"",IF(VLOOKUP($A6,競技者csv変換!$A:$AK,MATCH(W$1,競技者csv変換!$1:$1,0),0)="","",VLOOKUP($A6,競技者csv変換!$A:$AK,MATCH(W$1,競技者csv変換!$1:$1,0),0)))</f>
        <v/>
      </c>
      <c r="X6" s="189" t="str">
        <f>IF(ISERROR(VLOOKUP($A6,競技者csv変換!$A:$AK,MATCH(X$1,競技者csv変換!$1:$1,0),0)),"",IF(VLOOKUP($A6,競技者csv変換!$A:$AK,MATCH(X$1,競技者csv変換!$1:$1,0),0)="","",VLOOKUP($A6,競技者csv変換!$A:$AK,MATCH(X$1,競技者csv変換!$1:$1,0),0)))</f>
        <v/>
      </c>
      <c r="Y6" s="189" t="str">
        <f>IF(ISERROR(VLOOKUP($A6,競技者csv変換!$A:$AK,MATCH(Y$1,競技者csv変換!$1:$1,0),0)),"",IF(VLOOKUP($A6,競技者csv変換!$A:$AK,MATCH(Y$1,競技者csv変換!$1:$1,0),0)="","",VLOOKUP($A6,競技者csv変換!$A:$AK,MATCH(Y$1,競技者csv変換!$1:$1,0),0)))</f>
        <v/>
      </c>
      <c r="Z6" s="189" t="str">
        <f>IF(ISERROR(VLOOKUP($A6,競技者csv変換!$A:$AK,MATCH(Z$1,競技者csv変換!$1:$1,0),0)),"",IF(VLOOKUP($A6,競技者csv変換!$A:$AK,MATCH(Z$1,競技者csv変換!$1:$1,0),0)="","",VLOOKUP($A6,競技者csv変換!$A:$AK,MATCH(Z$1,競技者csv変換!$1:$1,0),0)))</f>
        <v/>
      </c>
      <c r="AA6" s="189" t="str">
        <f>IF(ISERROR(VLOOKUP($A6,競技者csv変換!$A:$AK,MATCH(AA$1,競技者csv変換!$1:$1,0),0)),"",IF(VLOOKUP($A6,競技者csv変換!$A:$AK,MATCH(AA$1,競技者csv変換!$1:$1,0),0)="","",VLOOKUP($A6,競技者csv変換!$A:$AK,MATCH(AA$1,競技者csv変換!$1:$1,0),0)))</f>
        <v/>
      </c>
      <c r="AB6" s="189" t="str">
        <f>IF(ISERROR(VLOOKUP($A6,競技者csv変換!$A:$AK,MATCH(AB$1,競技者csv変換!$1:$1,0),0)),"",IF(VLOOKUP($A6,競技者csv変換!$A:$AK,MATCH(AB$1,競技者csv変換!$1:$1,0),0)="","",VLOOKUP($A6,競技者csv変換!$A:$AK,MATCH(AB$1,競技者csv変換!$1:$1,0),0)))</f>
        <v/>
      </c>
      <c r="AC6" s="189" t="str">
        <f>IF(ISERROR(VLOOKUP($A6,競技者csv変換!$A:$AK,MATCH(AC$1,競技者csv変換!$1:$1,0),0)),"",IF(VLOOKUP($A6,競技者csv変換!$A:$AK,MATCH(AC$1,競技者csv変換!$1:$1,0),0)="","",VLOOKUP($A6,競技者csv変換!$A:$AK,MATCH(AC$1,競技者csv変換!$1:$1,0),0)))</f>
        <v/>
      </c>
      <c r="AD6" s="76" t="str">
        <f>IF(ISERROR(VLOOKUP($A6,競技者csv変換!$A:$AK,MATCH(AD$1,競技者csv変換!$1:$1,0),0)),"",IF(VLOOKUP($A6,競技者csv変換!$A:$AK,MATCH(AD$1,競技者csv変換!$1:$1,0),0)="","",VLOOKUP($A6,競技者csv変換!$A:$AK,MATCH(AD$1,競技者csv変換!$1:$1,0),0)))</f>
        <v/>
      </c>
      <c r="AE6" s="76" t="str">
        <f>IF(ISERROR(VLOOKUP($A6,競技者csv変換!$A:$AK,MATCH(AE$1,競技者csv変換!$1:$1,0),0)),"",IF(VLOOKUP($A6,競技者csv変換!$A:$AK,MATCH(AE$1,競技者csv変換!$1:$1,0),0)="","",VLOOKUP($A6,競技者csv変換!$A:$AK,MATCH(AE$1,競技者csv変換!$1:$1,0),0)))</f>
        <v/>
      </c>
      <c r="AF6" s="76" t="str">
        <f>IF(ISERROR(VLOOKUP($A6,競技者csv変換!$A:$AK,MATCH(AF$1,競技者csv変換!$1:$1,0),0)),"",IF(VLOOKUP($A6,競技者csv変換!$A:$AK,MATCH(AF$1,競技者csv変換!$1:$1,0),0)="","",VLOOKUP($A6,競技者csv変換!$A:$AK,MATCH(AF$1,競技者csv変換!$1:$1,0),0)))</f>
        <v/>
      </c>
      <c r="AG6" s="76" t="str">
        <f>IF(ISERROR(VLOOKUP($A6,競技者csv変換!$A:$AK,MATCH(AG$1,競技者csv変換!$1:$1,0),0)),"",IF(VLOOKUP($A6,競技者csv変換!$A:$AK,MATCH(AG$1,競技者csv変換!$1:$1,0),0)="","",VLOOKUP($A6,競技者csv変換!$A:$AK,MATCH(AG$1,競技者csv変換!$1:$1,0),0)))</f>
        <v/>
      </c>
      <c r="AH6" s="76" t="str">
        <f>IF(ISERROR(VLOOKUP($A6,競技者csv変換!$A:$AK,MATCH(AH$1,競技者csv変換!$1:$1,0),0)),"",IF(VLOOKUP($A6,競技者csv変換!$A:$AK,MATCH(AH$1,競技者csv変換!$1:$1,0),0)="","",VLOOKUP($A6,競技者csv変換!$A:$AK,MATCH(AH$1,競技者csv変換!$1:$1,0),0)))</f>
        <v/>
      </c>
      <c r="AI6" s="76" t="str">
        <f>IF(ISERROR(VLOOKUP($A6,競技者csv変換!$A:$AK,MATCH(AI$1,競技者csv変換!$1:$1,0),0)),"",IF(VLOOKUP($A6,競技者csv変換!$A:$AK,MATCH(AI$1,競技者csv変換!$1:$1,0),0)="","",VLOOKUP($A6,競技者csv変換!$A:$AK,MATCH(AI$1,競技者csv変換!$1:$1,0),0)))</f>
        <v/>
      </c>
      <c r="AJ6" s="76" t="str">
        <f>IF(ISERROR(VLOOKUP($A6,競技者csv変換!$A:$AK,MATCH(AJ$1,競技者csv変換!$1:$1,0),0)),"",IF(VLOOKUP($A6,競技者csv変換!$A:$AK,MATCH(AJ$1,競技者csv変換!$1:$1,0),0)="","",VLOOKUP($A6,競技者csv変換!$A:$AK,MATCH(AJ$1,競技者csv変換!$1:$1,0),0)))</f>
        <v/>
      </c>
      <c r="AK6" s="76" t="str">
        <f>IF(ISERROR(VLOOKUP($A6,競技者csv変換!$A:$AK,MATCH(AK$1,競技者csv変換!$1:$1,0),0)),"",IF(VLOOKUP($A6,競技者csv変換!$A:$AK,MATCH(AK$1,競技者csv変換!$1:$1,0),0)="","",VLOOKUP($A6,競技者csv変換!$A:$AK,MATCH(AK$1,競技者csv変換!$1:$1,0),0)))</f>
        <v/>
      </c>
    </row>
    <row r="7" spans="1:37" ht="18" customHeight="1">
      <c r="A7" s="76" t="str">
        <f t="shared" si="0"/>
        <v/>
      </c>
      <c r="B7" s="189" t="str">
        <f>IF(ISERROR(VLOOKUP($A7,競技者csv変換!$A:$AK,MATCH(B$1,競技者csv変換!$1:$1,0),0)),"",IF(VLOOKUP($A7,競技者csv変換!$A:$AK,MATCH(B$1,競技者csv変換!$1:$1,0),0)="","",VLOOKUP($A7,競技者csv変換!$A:$AK,MATCH(B$1,競技者csv変換!$1:$1,0),0)))</f>
        <v/>
      </c>
      <c r="C7" s="189" t="str">
        <f>IF(ISERROR(VLOOKUP($A7,競技者csv変換!$A:$AK,MATCH(C$1,競技者csv変換!$1:$1,0),0)),"",IF(VLOOKUP($A7,競技者csv変換!$A:$AK,MATCH(C$1,競技者csv変換!$1:$1,0),0)="","",VLOOKUP($A7,競技者csv変換!$A:$AK,MATCH(C$1,競技者csv変換!$1:$1,0),0)))</f>
        <v/>
      </c>
      <c r="D7" s="189" t="str">
        <f>IF(ISERROR(VLOOKUP($A7,競技者csv変換!$A:$AK,MATCH(D$1,競技者csv変換!$1:$1,0),0)),"",IF(VLOOKUP($A7,競技者csv変換!$A:$AK,MATCH(D$1,競技者csv変換!$1:$1,0),0)="","",VLOOKUP($A7,競技者csv変換!$A:$AK,MATCH(D$1,競技者csv変換!$1:$1,0),0)))</f>
        <v/>
      </c>
      <c r="E7" s="189" t="str">
        <f>IF(ISERROR(VLOOKUP($A7,競技者csv変換!$A:$AK,MATCH(E$1,競技者csv変換!$1:$1,0),0)),"",IF(VLOOKUP($A7,競技者csv変換!$A:$AK,MATCH(E$1,競技者csv変換!$1:$1,0),0)="","",VLOOKUP($A7,競技者csv変換!$A:$AK,MATCH(E$1,競技者csv変換!$1:$1,0),0)))</f>
        <v/>
      </c>
      <c r="F7" s="189" t="str">
        <f>IF(ISERROR(VLOOKUP($A7,競技者csv変換!$A:$AK,MATCH(F$1,競技者csv変換!$1:$1,0),0)),"",IF(VLOOKUP($A7,競技者csv変換!$A:$AK,MATCH(F$1,競技者csv変換!$1:$1,0),0)="","",VLOOKUP($A7,競技者csv変換!$A:$AK,MATCH(F$1,競技者csv変換!$1:$1,0),0)))</f>
        <v/>
      </c>
      <c r="G7" s="189" t="str">
        <f>IF(ISERROR(VLOOKUP($A7,競技者csv変換!$A:$AK,MATCH(G$1,競技者csv変換!$1:$1,0),0)),"",IF(VLOOKUP($A7,競技者csv変換!$A:$AK,MATCH(G$1,競技者csv変換!$1:$1,0),0)="","",VLOOKUP($A7,競技者csv変換!$A:$AK,MATCH(G$1,競技者csv変換!$1:$1,0),0)))</f>
        <v/>
      </c>
      <c r="H7" s="189" t="str">
        <f>IF(ISERROR(VLOOKUP($A7,競技者csv変換!$A:$AK,MATCH(H$1,競技者csv変換!$1:$1,0),0)),"",IF(VLOOKUP($A7,競技者csv変換!$A:$AK,MATCH(H$1,競技者csv変換!$1:$1,0),0)="","",VLOOKUP($A7,競技者csv変換!$A:$AK,MATCH(H$1,競技者csv変換!$1:$1,0),0)))</f>
        <v/>
      </c>
      <c r="I7" s="189" t="str">
        <f>IF(ISERROR(VLOOKUP($A7,競技者csv変換!$A:$AK,MATCH(I$1,競技者csv変換!$1:$1,0),0)),"",IF(VLOOKUP($A7,競技者csv変換!$A:$AK,MATCH(I$1,競技者csv変換!$1:$1,0),0)="","",VLOOKUP($A7,競技者csv変換!$A:$AK,MATCH(I$1,競技者csv変換!$1:$1,0),0)))</f>
        <v/>
      </c>
      <c r="J7" s="189" t="str">
        <f>IF(ISERROR(VLOOKUP($A7,競技者csv変換!$A:$AK,MATCH(J$1,競技者csv変換!$1:$1,0),0)),"",IF(VLOOKUP($A7,競技者csv変換!$A:$AK,MATCH(J$1,競技者csv変換!$1:$1,0),0)="","",VLOOKUP($A7,競技者csv変換!$A:$AK,MATCH(J$1,競技者csv変換!$1:$1,0),0)))</f>
        <v/>
      </c>
      <c r="K7" s="189" t="str">
        <f>IF(ISERROR(VLOOKUP($A7,競技者csv変換!$A:$AK,MATCH(K$1,競技者csv変換!$1:$1,0),0)),"",IF(VLOOKUP($A7,競技者csv変換!$A:$AK,MATCH(K$1,競技者csv変換!$1:$1,0),0)="","",VLOOKUP($A7,競技者csv変換!$A:$AK,MATCH(K$1,競技者csv変換!$1:$1,0),0)))</f>
        <v/>
      </c>
      <c r="L7" s="189" t="str">
        <f>IF(ISERROR(VLOOKUP($A7,競技者csv変換!$A:$AK,MATCH(L$1,競技者csv変換!$1:$1,0),0)),"",IF(VLOOKUP($A7,競技者csv変換!$A:$AK,MATCH(L$1,競技者csv変換!$1:$1,0),0)="","",VLOOKUP($A7,競技者csv変換!$A:$AK,MATCH(L$1,競技者csv変換!$1:$1,0),0)))</f>
        <v/>
      </c>
      <c r="M7" s="189" t="str">
        <f>IF(ISERROR(VLOOKUP($A7,競技者csv変換!$A:$AK,MATCH(M$1,競技者csv変換!$1:$1,0),0)),"",IF(VLOOKUP($A7,競技者csv変換!$A:$AK,MATCH(M$1,競技者csv変換!$1:$1,0),0)="","",VLOOKUP($A7,競技者csv変換!$A:$AK,MATCH(M$1,競技者csv変換!$1:$1,0),0)))</f>
        <v/>
      </c>
      <c r="N7" s="189" t="str">
        <f>IF(ISERROR(VLOOKUP($A7,競技者csv変換!$A:$AK,MATCH(N$1,競技者csv変換!$1:$1,0),0)),"",IF(VLOOKUP($A7,競技者csv変換!$A:$AK,MATCH(N$1,競技者csv変換!$1:$1,0),0)="","",VLOOKUP($A7,競技者csv変換!$A:$AK,MATCH(N$1,競技者csv変換!$1:$1,0),0)))</f>
        <v/>
      </c>
      <c r="O7" s="189" t="str">
        <f>IF(ISERROR(VLOOKUP($A7,競技者csv変換!$A:$AK,MATCH(O$1,競技者csv変換!$1:$1,0),0)),"",IF(VLOOKUP($A7,競技者csv変換!$A:$AK,MATCH(O$1,競技者csv変換!$1:$1,0),0)="","",VLOOKUP($A7,競技者csv変換!$A:$AK,MATCH(O$1,競技者csv変換!$1:$1,0),0)))</f>
        <v/>
      </c>
      <c r="P7" s="189" t="str">
        <f>IF(ISERROR(VLOOKUP($A7,競技者csv変換!$A:$AK,MATCH(P$1,競技者csv変換!$1:$1,0),0)),"",IF(VLOOKUP($A7,競技者csv変換!$A:$AK,MATCH(P$1,競技者csv変換!$1:$1,0),0)="","",VLOOKUP($A7,競技者csv変換!$A:$AK,MATCH(P$1,競技者csv変換!$1:$1,0),0)))</f>
        <v/>
      </c>
      <c r="Q7" s="189" t="str">
        <f>IF(ISERROR(VLOOKUP($A7,競技者csv変換!$A:$AK,MATCH(Q$1,競技者csv変換!$1:$1,0),0)),"",IF(VLOOKUP($A7,競技者csv変換!$A:$AK,MATCH(Q$1,競技者csv変換!$1:$1,0),0)="","",VLOOKUP($A7,競技者csv変換!$A:$AK,MATCH(Q$1,競技者csv変換!$1:$1,0),0)))</f>
        <v/>
      </c>
      <c r="R7" s="189" t="str">
        <f>IF(ISERROR(VLOOKUP($A7,競技者csv変換!$A:$AK,MATCH(R$1,競技者csv変換!$1:$1,0),0)),"",IF(VLOOKUP($A7,競技者csv変換!$A:$AK,MATCH(R$1,競技者csv変換!$1:$1,0),0)="","",VLOOKUP($A7,競技者csv変換!$A:$AK,MATCH(R$1,競技者csv変換!$1:$1,0),0)))</f>
        <v/>
      </c>
      <c r="S7" s="189" t="str">
        <f>IF(ISERROR(VLOOKUP($A7,競技者csv変換!$A:$AK,MATCH(S$1,競技者csv変換!$1:$1,0),0)),"",IF(VLOOKUP($A7,競技者csv変換!$A:$AK,MATCH(S$1,競技者csv変換!$1:$1,0),0)="","",VLOOKUP($A7,競技者csv変換!$A:$AK,MATCH(S$1,競技者csv変換!$1:$1,0),0)))</f>
        <v/>
      </c>
      <c r="T7" s="189" t="str">
        <f>IF(ISERROR(VLOOKUP($A7,競技者csv変換!$A:$AK,MATCH(T$1,競技者csv変換!$1:$1,0),0)),"",IF(VLOOKUP($A7,競技者csv変換!$A:$AK,MATCH(T$1,競技者csv変換!$1:$1,0),0)="","",VLOOKUP($A7,競技者csv変換!$A:$AK,MATCH(T$1,競技者csv変換!$1:$1,0),0)))</f>
        <v/>
      </c>
      <c r="U7" s="189" t="str">
        <f>IF(ISERROR(VLOOKUP($A7,競技者csv変換!$A:$AK,MATCH(U$1,競技者csv変換!$1:$1,0),0)),"",IF(VLOOKUP($A7,競技者csv変換!$A:$AK,MATCH(U$1,競技者csv変換!$1:$1,0),0)="","",VLOOKUP($A7,競技者csv変換!$A:$AK,MATCH(U$1,競技者csv変換!$1:$1,0),0)))</f>
        <v/>
      </c>
      <c r="V7" s="189" t="str">
        <f>IF(ISERROR(VLOOKUP($A7,競技者csv変換!$A:$AK,MATCH(V$1,競技者csv変換!$1:$1,0),0)),"",IF(VLOOKUP($A7,競技者csv変換!$A:$AK,MATCH(V$1,競技者csv変換!$1:$1,0),0)="","",VLOOKUP($A7,競技者csv変換!$A:$AK,MATCH(V$1,競技者csv変換!$1:$1,0),0)))</f>
        <v/>
      </c>
      <c r="W7" s="189" t="str">
        <f>IF(ISERROR(VLOOKUP($A7,競技者csv変換!$A:$AK,MATCH(W$1,競技者csv変換!$1:$1,0),0)),"",IF(VLOOKUP($A7,競技者csv変換!$A:$AK,MATCH(W$1,競技者csv変換!$1:$1,0),0)="","",VLOOKUP($A7,競技者csv変換!$A:$AK,MATCH(W$1,競技者csv変換!$1:$1,0),0)))</f>
        <v/>
      </c>
      <c r="X7" s="189" t="str">
        <f>IF(ISERROR(VLOOKUP($A7,競技者csv変換!$A:$AK,MATCH(X$1,競技者csv変換!$1:$1,0),0)),"",IF(VLOOKUP($A7,競技者csv変換!$A:$AK,MATCH(X$1,競技者csv変換!$1:$1,0),0)="","",VLOOKUP($A7,競技者csv変換!$A:$AK,MATCH(X$1,競技者csv変換!$1:$1,0),0)))</f>
        <v/>
      </c>
      <c r="Y7" s="189" t="str">
        <f>IF(ISERROR(VLOOKUP($A7,競技者csv変換!$A:$AK,MATCH(Y$1,競技者csv変換!$1:$1,0),0)),"",IF(VLOOKUP($A7,競技者csv変換!$A:$AK,MATCH(Y$1,競技者csv変換!$1:$1,0),0)="","",VLOOKUP($A7,競技者csv変換!$A:$AK,MATCH(Y$1,競技者csv変換!$1:$1,0),0)))</f>
        <v/>
      </c>
      <c r="Z7" s="189" t="str">
        <f>IF(ISERROR(VLOOKUP($A7,競技者csv変換!$A:$AK,MATCH(Z$1,競技者csv変換!$1:$1,0),0)),"",IF(VLOOKUP($A7,競技者csv変換!$A:$AK,MATCH(Z$1,競技者csv変換!$1:$1,0),0)="","",VLOOKUP($A7,競技者csv変換!$A:$AK,MATCH(Z$1,競技者csv変換!$1:$1,0),0)))</f>
        <v/>
      </c>
      <c r="AA7" s="189" t="str">
        <f>IF(ISERROR(VLOOKUP($A7,競技者csv変換!$A:$AK,MATCH(AA$1,競技者csv変換!$1:$1,0),0)),"",IF(VLOOKUP($A7,競技者csv変換!$A:$AK,MATCH(AA$1,競技者csv変換!$1:$1,0),0)="","",VLOOKUP($A7,競技者csv変換!$A:$AK,MATCH(AA$1,競技者csv変換!$1:$1,0),0)))</f>
        <v/>
      </c>
      <c r="AB7" s="189" t="str">
        <f>IF(ISERROR(VLOOKUP($A7,競技者csv変換!$A:$AK,MATCH(AB$1,競技者csv変換!$1:$1,0),0)),"",IF(VLOOKUP($A7,競技者csv変換!$A:$AK,MATCH(AB$1,競技者csv変換!$1:$1,0),0)="","",VLOOKUP($A7,競技者csv変換!$A:$AK,MATCH(AB$1,競技者csv変換!$1:$1,0),0)))</f>
        <v/>
      </c>
      <c r="AC7" s="189" t="str">
        <f>IF(ISERROR(VLOOKUP($A7,競技者csv変換!$A:$AK,MATCH(AC$1,競技者csv変換!$1:$1,0),0)),"",IF(VLOOKUP($A7,競技者csv変換!$A:$AK,MATCH(AC$1,競技者csv変換!$1:$1,0),0)="","",VLOOKUP($A7,競技者csv変換!$A:$AK,MATCH(AC$1,競技者csv変換!$1:$1,0),0)))</f>
        <v/>
      </c>
      <c r="AD7" s="76" t="str">
        <f>IF(ISERROR(VLOOKUP($A7,競技者csv変換!$A:$AK,MATCH(AD$1,競技者csv変換!$1:$1,0),0)),"",IF(VLOOKUP($A7,競技者csv変換!$A:$AK,MATCH(AD$1,競技者csv変換!$1:$1,0),0)="","",VLOOKUP($A7,競技者csv変換!$A:$AK,MATCH(AD$1,競技者csv変換!$1:$1,0),0)))</f>
        <v/>
      </c>
      <c r="AE7" s="76" t="str">
        <f>IF(ISERROR(VLOOKUP($A7,競技者csv変換!$A:$AK,MATCH(AE$1,競技者csv変換!$1:$1,0),0)),"",IF(VLOOKUP($A7,競技者csv変換!$A:$AK,MATCH(AE$1,競技者csv変換!$1:$1,0),0)="","",VLOOKUP($A7,競技者csv変換!$A:$AK,MATCH(AE$1,競技者csv変換!$1:$1,0),0)))</f>
        <v/>
      </c>
      <c r="AF7" s="76" t="str">
        <f>IF(ISERROR(VLOOKUP($A7,競技者csv変換!$A:$AK,MATCH(AF$1,競技者csv変換!$1:$1,0),0)),"",IF(VLOOKUP($A7,競技者csv変換!$A:$AK,MATCH(AF$1,競技者csv変換!$1:$1,0),0)="","",VLOOKUP($A7,競技者csv変換!$A:$AK,MATCH(AF$1,競技者csv変換!$1:$1,0),0)))</f>
        <v/>
      </c>
      <c r="AG7" s="76" t="str">
        <f>IF(ISERROR(VLOOKUP($A7,競技者csv変換!$A:$AK,MATCH(AG$1,競技者csv変換!$1:$1,0),0)),"",IF(VLOOKUP($A7,競技者csv変換!$A:$AK,MATCH(AG$1,競技者csv変換!$1:$1,0),0)="","",VLOOKUP($A7,競技者csv変換!$A:$AK,MATCH(AG$1,競技者csv変換!$1:$1,0),0)))</f>
        <v/>
      </c>
      <c r="AH7" s="76" t="str">
        <f>IF(ISERROR(VLOOKUP($A7,競技者csv変換!$A:$AK,MATCH(AH$1,競技者csv変換!$1:$1,0),0)),"",IF(VLOOKUP($A7,競技者csv変換!$A:$AK,MATCH(AH$1,競技者csv変換!$1:$1,0),0)="","",VLOOKUP($A7,競技者csv変換!$A:$AK,MATCH(AH$1,競技者csv変換!$1:$1,0),0)))</f>
        <v/>
      </c>
      <c r="AI7" s="76" t="str">
        <f>IF(ISERROR(VLOOKUP($A7,競技者csv変換!$A:$AK,MATCH(AI$1,競技者csv変換!$1:$1,0),0)),"",IF(VLOOKUP($A7,競技者csv変換!$A:$AK,MATCH(AI$1,競技者csv変換!$1:$1,0),0)="","",VLOOKUP($A7,競技者csv変換!$A:$AK,MATCH(AI$1,競技者csv変換!$1:$1,0),0)))</f>
        <v/>
      </c>
      <c r="AJ7" s="76" t="str">
        <f>IF(ISERROR(VLOOKUP($A7,競技者csv変換!$A:$AK,MATCH(AJ$1,競技者csv変換!$1:$1,0),0)),"",IF(VLOOKUP($A7,競技者csv変換!$A:$AK,MATCH(AJ$1,競技者csv変換!$1:$1,0),0)="","",VLOOKUP($A7,競技者csv変換!$A:$AK,MATCH(AJ$1,競技者csv変換!$1:$1,0),0)))</f>
        <v/>
      </c>
      <c r="AK7" s="76" t="str">
        <f>IF(ISERROR(VLOOKUP($A7,競技者csv変換!$A:$AK,MATCH(AK$1,競技者csv変換!$1:$1,0),0)),"",IF(VLOOKUP($A7,競技者csv変換!$A:$AK,MATCH(AK$1,競技者csv変換!$1:$1,0),0)="","",VLOOKUP($A7,競技者csv変換!$A:$AK,MATCH(AK$1,競技者csv変換!$1:$1,0),0)))</f>
        <v/>
      </c>
    </row>
    <row r="8" spans="1:37" ht="18" customHeight="1">
      <c r="A8" s="76" t="str">
        <f t="shared" si="0"/>
        <v/>
      </c>
      <c r="B8" s="189" t="str">
        <f>IF(ISERROR(VLOOKUP($A8,競技者csv変換!$A:$AK,MATCH(B$1,競技者csv変換!$1:$1,0),0)),"",IF(VLOOKUP($A8,競技者csv変換!$A:$AK,MATCH(B$1,競技者csv変換!$1:$1,0),0)="","",VLOOKUP($A8,競技者csv変換!$A:$AK,MATCH(B$1,競技者csv変換!$1:$1,0),0)))</f>
        <v/>
      </c>
      <c r="C8" s="189" t="str">
        <f>IF(ISERROR(VLOOKUP($A8,競技者csv変換!$A:$AK,MATCH(C$1,競技者csv変換!$1:$1,0),0)),"",IF(VLOOKUP($A8,競技者csv変換!$A:$AK,MATCH(C$1,競技者csv変換!$1:$1,0),0)="","",VLOOKUP($A8,競技者csv変換!$A:$AK,MATCH(C$1,競技者csv変換!$1:$1,0),0)))</f>
        <v/>
      </c>
      <c r="D8" s="189" t="str">
        <f>IF(ISERROR(VLOOKUP($A8,競技者csv変換!$A:$AK,MATCH(D$1,競技者csv変換!$1:$1,0),0)),"",IF(VLOOKUP($A8,競技者csv変換!$A:$AK,MATCH(D$1,競技者csv変換!$1:$1,0),0)="","",VLOOKUP($A8,競技者csv変換!$A:$AK,MATCH(D$1,競技者csv変換!$1:$1,0),0)))</f>
        <v/>
      </c>
      <c r="E8" s="189" t="str">
        <f>IF(ISERROR(VLOOKUP($A8,競技者csv変換!$A:$AK,MATCH(E$1,競技者csv変換!$1:$1,0),0)),"",IF(VLOOKUP($A8,競技者csv変換!$A:$AK,MATCH(E$1,競技者csv変換!$1:$1,0),0)="","",VLOOKUP($A8,競技者csv変換!$A:$AK,MATCH(E$1,競技者csv変換!$1:$1,0),0)))</f>
        <v/>
      </c>
      <c r="F8" s="189" t="str">
        <f>IF(ISERROR(VLOOKUP($A8,競技者csv変換!$A:$AK,MATCH(F$1,競技者csv変換!$1:$1,0),0)),"",IF(VLOOKUP($A8,競技者csv変換!$A:$AK,MATCH(F$1,競技者csv変換!$1:$1,0),0)="","",VLOOKUP($A8,競技者csv変換!$A:$AK,MATCH(F$1,競技者csv変換!$1:$1,0),0)))</f>
        <v/>
      </c>
      <c r="G8" s="189" t="str">
        <f>IF(ISERROR(VLOOKUP($A8,競技者csv変換!$A:$AK,MATCH(G$1,競技者csv変換!$1:$1,0),0)),"",IF(VLOOKUP($A8,競技者csv変換!$A:$AK,MATCH(G$1,競技者csv変換!$1:$1,0),0)="","",VLOOKUP($A8,競技者csv変換!$A:$AK,MATCH(G$1,競技者csv変換!$1:$1,0),0)))</f>
        <v/>
      </c>
      <c r="H8" s="189" t="str">
        <f>IF(ISERROR(VLOOKUP($A8,競技者csv変換!$A:$AK,MATCH(H$1,競技者csv変換!$1:$1,0),0)),"",IF(VLOOKUP($A8,競技者csv変換!$A:$AK,MATCH(H$1,競技者csv変換!$1:$1,0),0)="","",VLOOKUP($A8,競技者csv変換!$A:$AK,MATCH(H$1,競技者csv変換!$1:$1,0),0)))</f>
        <v/>
      </c>
      <c r="I8" s="189" t="str">
        <f>IF(ISERROR(VLOOKUP($A8,競技者csv変換!$A:$AK,MATCH(I$1,競技者csv変換!$1:$1,0),0)),"",IF(VLOOKUP($A8,競技者csv変換!$A:$AK,MATCH(I$1,競技者csv変換!$1:$1,0),0)="","",VLOOKUP($A8,競技者csv変換!$A:$AK,MATCH(I$1,競技者csv変換!$1:$1,0),0)))</f>
        <v/>
      </c>
      <c r="J8" s="189" t="str">
        <f>IF(ISERROR(VLOOKUP($A8,競技者csv変換!$A:$AK,MATCH(J$1,競技者csv変換!$1:$1,0),0)),"",IF(VLOOKUP($A8,競技者csv変換!$A:$AK,MATCH(J$1,競技者csv変換!$1:$1,0),0)="","",VLOOKUP($A8,競技者csv変換!$A:$AK,MATCH(J$1,競技者csv変換!$1:$1,0),0)))</f>
        <v/>
      </c>
      <c r="K8" s="189" t="str">
        <f>IF(ISERROR(VLOOKUP($A8,競技者csv変換!$A:$AK,MATCH(K$1,競技者csv変換!$1:$1,0),0)),"",IF(VLOOKUP($A8,競技者csv変換!$A:$AK,MATCH(K$1,競技者csv変換!$1:$1,0),0)="","",VLOOKUP($A8,競技者csv変換!$A:$AK,MATCH(K$1,競技者csv変換!$1:$1,0),0)))</f>
        <v/>
      </c>
      <c r="L8" s="189" t="str">
        <f>IF(ISERROR(VLOOKUP($A8,競技者csv変換!$A:$AK,MATCH(L$1,競技者csv変換!$1:$1,0),0)),"",IF(VLOOKUP($A8,競技者csv変換!$A:$AK,MATCH(L$1,競技者csv変換!$1:$1,0),0)="","",VLOOKUP($A8,競技者csv変換!$A:$AK,MATCH(L$1,競技者csv変換!$1:$1,0),0)))</f>
        <v/>
      </c>
      <c r="M8" s="189" t="str">
        <f>IF(ISERROR(VLOOKUP($A8,競技者csv変換!$A:$AK,MATCH(M$1,競技者csv変換!$1:$1,0),0)),"",IF(VLOOKUP($A8,競技者csv変換!$A:$AK,MATCH(M$1,競技者csv変換!$1:$1,0),0)="","",VLOOKUP($A8,競技者csv変換!$A:$AK,MATCH(M$1,競技者csv変換!$1:$1,0),0)))</f>
        <v/>
      </c>
      <c r="N8" s="189" t="str">
        <f>IF(ISERROR(VLOOKUP($A8,競技者csv変換!$A:$AK,MATCH(N$1,競技者csv変換!$1:$1,0),0)),"",IF(VLOOKUP($A8,競技者csv変換!$A:$AK,MATCH(N$1,競技者csv変換!$1:$1,0),0)="","",VLOOKUP($A8,競技者csv変換!$A:$AK,MATCH(N$1,競技者csv変換!$1:$1,0),0)))</f>
        <v/>
      </c>
      <c r="O8" s="189" t="str">
        <f>IF(ISERROR(VLOOKUP($A8,競技者csv変換!$A:$AK,MATCH(O$1,競技者csv変換!$1:$1,0),0)),"",IF(VLOOKUP($A8,競技者csv変換!$A:$AK,MATCH(O$1,競技者csv変換!$1:$1,0),0)="","",VLOOKUP($A8,競技者csv変換!$A:$AK,MATCH(O$1,競技者csv変換!$1:$1,0),0)))</f>
        <v/>
      </c>
      <c r="P8" s="189" t="str">
        <f>IF(ISERROR(VLOOKUP($A8,競技者csv変換!$A:$AK,MATCH(P$1,競技者csv変換!$1:$1,0),0)),"",IF(VLOOKUP($A8,競技者csv変換!$A:$AK,MATCH(P$1,競技者csv変換!$1:$1,0),0)="","",VLOOKUP($A8,競技者csv変換!$A:$AK,MATCH(P$1,競技者csv変換!$1:$1,0),0)))</f>
        <v/>
      </c>
      <c r="Q8" s="189" t="str">
        <f>IF(ISERROR(VLOOKUP($A8,競技者csv変換!$A:$AK,MATCH(Q$1,競技者csv変換!$1:$1,0),0)),"",IF(VLOOKUP($A8,競技者csv変換!$A:$AK,MATCH(Q$1,競技者csv変換!$1:$1,0),0)="","",VLOOKUP($A8,競技者csv変換!$A:$AK,MATCH(Q$1,競技者csv変換!$1:$1,0),0)))</f>
        <v/>
      </c>
      <c r="R8" s="189" t="str">
        <f>IF(ISERROR(VLOOKUP($A8,競技者csv変換!$A:$AK,MATCH(R$1,競技者csv変換!$1:$1,0),0)),"",IF(VLOOKUP($A8,競技者csv変換!$A:$AK,MATCH(R$1,競技者csv変換!$1:$1,0),0)="","",VLOOKUP($A8,競技者csv変換!$A:$AK,MATCH(R$1,競技者csv変換!$1:$1,0),0)))</f>
        <v/>
      </c>
      <c r="S8" s="189" t="str">
        <f>IF(ISERROR(VLOOKUP($A8,競技者csv変換!$A:$AK,MATCH(S$1,競技者csv変換!$1:$1,0),0)),"",IF(VLOOKUP($A8,競技者csv変換!$A:$AK,MATCH(S$1,競技者csv変換!$1:$1,0),0)="","",VLOOKUP($A8,競技者csv変換!$A:$AK,MATCH(S$1,競技者csv変換!$1:$1,0),0)))</f>
        <v/>
      </c>
      <c r="T8" s="189" t="str">
        <f>IF(ISERROR(VLOOKUP($A8,競技者csv変換!$A:$AK,MATCH(T$1,競技者csv変換!$1:$1,0),0)),"",IF(VLOOKUP($A8,競技者csv変換!$A:$AK,MATCH(T$1,競技者csv変換!$1:$1,0),0)="","",VLOOKUP($A8,競技者csv変換!$A:$AK,MATCH(T$1,競技者csv変換!$1:$1,0),0)))</f>
        <v/>
      </c>
      <c r="U8" s="189" t="str">
        <f>IF(ISERROR(VLOOKUP($A8,競技者csv変換!$A:$AK,MATCH(U$1,競技者csv変換!$1:$1,0),0)),"",IF(VLOOKUP($A8,競技者csv変換!$A:$AK,MATCH(U$1,競技者csv変換!$1:$1,0),0)="","",VLOOKUP($A8,競技者csv変換!$A:$AK,MATCH(U$1,競技者csv変換!$1:$1,0),0)))</f>
        <v/>
      </c>
      <c r="V8" s="189" t="str">
        <f>IF(ISERROR(VLOOKUP($A8,競技者csv変換!$A:$AK,MATCH(V$1,競技者csv変換!$1:$1,0),0)),"",IF(VLOOKUP($A8,競技者csv変換!$A:$AK,MATCH(V$1,競技者csv変換!$1:$1,0),0)="","",VLOOKUP($A8,競技者csv変換!$A:$AK,MATCH(V$1,競技者csv変換!$1:$1,0),0)))</f>
        <v/>
      </c>
      <c r="W8" s="189" t="str">
        <f>IF(ISERROR(VLOOKUP($A8,競技者csv変換!$A:$AK,MATCH(W$1,競技者csv変換!$1:$1,0),0)),"",IF(VLOOKUP($A8,競技者csv変換!$A:$AK,MATCH(W$1,競技者csv変換!$1:$1,0),0)="","",VLOOKUP($A8,競技者csv変換!$A:$AK,MATCH(W$1,競技者csv変換!$1:$1,0),0)))</f>
        <v/>
      </c>
      <c r="X8" s="189" t="str">
        <f>IF(ISERROR(VLOOKUP($A8,競技者csv変換!$A:$AK,MATCH(X$1,競技者csv変換!$1:$1,0),0)),"",IF(VLOOKUP($A8,競技者csv変換!$A:$AK,MATCH(X$1,競技者csv変換!$1:$1,0),0)="","",VLOOKUP($A8,競技者csv変換!$A:$AK,MATCH(X$1,競技者csv変換!$1:$1,0),0)))</f>
        <v/>
      </c>
      <c r="Y8" s="189" t="str">
        <f>IF(ISERROR(VLOOKUP($A8,競技者csv変換!$A:$AK,MATCH(Y$1,競技者csv変換!$1:$1,0),0)),"",IF(VLOOKUP($A8,競技者csv変換!$A:$AK,MATCH(Y$1,競技者csv変換!$1:$1,0),0)="","",VLOOKUP($A8,競技者csv変換!$A:$AK,MATCH(Y$1,競技者csv変換!$1:$1,0),0)))</f>
        <v/>
      </c>
      <c r="Z8" s="189" t="str">
        <f>IF(ISERROR(VLOOKUP($A8,競技者csv変換!$A:$AK,MATCH(Z$1,競技者csv変換!$1:$1,0),0)),"",IF(VLOOKUP($A8,競技者csv変換!$A:$AK,MATCH(Z$1,競技者csv変換!$1:$1,0),0)="","",VLOOKUP($A8,競技者csv変換!$A:$AK,MATCH(Z$1,競技者csv変換!$1:$1,0),0)))</f>
        <v/>
      </c>
      <c r="AA8" s="189" t="str">
        <f>IF(ISERROR(VLOOKUP($A8,競技者csv変換!$A:$AK,MATCH(AA$1,競技者csv変換!$1:$1,0),0)),"",IF(VLOOKUP($A8,競技者csv変換!$A:$AK,MATCH(AA$1,競技者csv変換!$1:$1,0),0)="","",VLOOKUP($A8,競技者csv変換!$A:$AK,MATCH(AA$1,競技者csv変換!$1:$1,0),0)))</f>
        <v/>
      </c>
      <c r="AB8" s="189" t="str">
        <f>IF(ISERROR(VLOOKUP($A8,競技者csv変換!$A:$AK,MATCH(AB$1,競技者csv変換!$1:$1,0),0)),"",IF(VLOOKUP($A8,競技者csv変換!$A:$AK,MATCH(AB$1,競技者csv変換!$1:$1,0),0)="","",VLOOKUP($A8,競技者csv変換!$A:$AK,MATCH(AB$1,競技者csv変換!$1:$1,0),0)))</f>
        <v/>
      </c>
      <c r="AC8" s="189" t="str">
        <f>IF(ISERROR(VLOOKUP($A8,競技者csv変換!$A:$AK,MATCH(AC$1,競技者csv変換!$1:$1,0),0)),"",IF(VLOOKUP($A8,競技者csv変換!$A:$AK,MATCH(AC$1,競技者csv変換!$1:$1,0),0)="","",VLOOKUP($A8,競技者csv変換!$A:$AK,MATCH(AC$1,競技者csv変換!$1:$1,0),0)))</f>
        <v/>
      </c>
      <c r="AD8" s="76" t="str">
        <f>IF(ISERROR(VLOOKUP($A8,競技者csv変換!$A:$AK,MATCH(AD$1,競技者csv変換!$1:$1,0),0)),"",IF(VLOOKUP($A8,競技者csv変換!$A:$AK,MATCH(AD$1,競技者csv変換!$1:$1,0),0)="","",VLOOKUP($A8,競技者csv変換!$A:$AK,MATCH(AD$1,競技者csv変換!$1:$1,0),0)))</f>
        <v/>
      </c>
      <c r="AE8" s="76" t="str">
        <f>IF(ISERROR(VLOOKUP($A8,競技者csv変換!$A:$AK,MATCH(AE$1,競技者csv変換!$1:$1,0),0)),"",IF(VLOOKUP($A8,競技者csv変換!$A:$AK,MATCH(AE$1,競技者csv変換!$1:$1,0),0)="","",VLOOKUP($A8,競技者csv変換!$A:$AK,MATCH(AE$1,競技者csv変換!$1:$1,0),0)))</f>
        <v/>
      </c>
      <c r="AF8" s="76" t="str">
        <f>IF(ISERROR(VLOOKUP($A8,競技者csv変換!$A:$AK,MATCH(AF$1,競技者csv変換!$1:$1,0),0)),"",IF(VLOOKUP($A8,競技者csv変換!$A:$AK,MATCH(AF$1,競技者csv変換!$1:$1,0),0)="","",VLOOKUP($A8,競技者csv変換!$A:$AK,MATCH(AF$1,競技者csv変換!$1:$1,0),0)))</f>
        <v/>
      </c>
      <c r="AG8" s="76" t="str">
        <f>IF(ISERROR(VLOOKUP($A8,競技者csv変換!$A:$AK,MATCH(AG$1,競技者csv変換!$1:$1,0),0)),"",IF(VLOOKUP($A8,競技者csv変換!$A:$AK,MATCH(AG$1,競技者csv変換!$1:$1,0),0)="","",VLOOKUP($A8,競技者csv変換!$A:$AK,MATCH(AG$1,競技者csv変換!$1:$1,0),0)))</f>
        <v/>
      </c>
      <c r="AH8" s="76" t="str">
        <f>IF(ISERROR(VLOOKUP($A8,競技者csv変換!$A:$AK,MATCH(AH$1,競技者csv変換!$1:$1,0),0)),"",IF(VLOOKUP($A8,競技者csv変換!$A:$AK,MATCH(AH$1,競技者csv変換!$1:$1,0),0)="","",VLOOKUP($A8,競技者csv変換!$A:$AK,MATCH(AH$1,競技者csv変換!$1:$1,0),0)))</f>
        <v/>
      </c>
      <c r="AI8" s="76" t="str">
        <f>IF(ISERROR(VLOOKUP($A8,競技者csv変換!$A:$AK,MATCH(AI$1,競技者csv変換!$1:$1,0),0)),"",IF(VLOOKUP($A8,競技者csv変換!$A:$AK,MATCH(AI$1,競技者csv変換!$1:$1,0),0)="","",VLOOKUP($A8,競技者csv変換!$A:$AK,MATCH(AI$1,競技者csv変換!$1:$1,0),0)))</f>
        <v/>
      </c>
      <c r="AJ8" s="76" t="str">
        <f>IF(ISERROR(VLOOKUP($A8,競技者csv変換!$A:$AK,MATCH(AJ$1,競技者csv変換!$1:$1,0),0)),"",IF(VLOOKUP($A8,競技者csv変換!$A:$AK,MATCH(AJ$1,競技者csv変換!$1:$1,0),0)="","",VLOOKUP($A8,競技者csv変換!$A:$AK,MATCH(AJ$1,競技者csv変換!$1:$1,0),0)))</f>
        <v/>
      </c>
      <c r="AK8" s="76" t="str">
        <f>IF(ISERROR(VLOOKUP($A8,競技者csv変換!$A:$AK,MATCH(AK$1,競技者csv変換!$1:$1,0),0)),"",IF(VLOOKUP($A8,競技者csv変換!$A:$AK,MATCH(AK$1,競技者csv変換!$1:$1,0),0)="","",VLOOKUP($A8,競技者csv変換!$A:$AK,MATCH(AK$1,競技者csv変換!$1:$1,0),0)))</f>
        <v/>
      </c>
    </row>
    <row r="9" spans="1:37" ht="18" customHeight="1">
      <c r="A9" s="76" t="str">
        <f t="shared" si="0"/>
        <v/>
      </c>
      <c r="B9" s="189" t="str">
        <f>IF(ISERROR(VLOOKUP($A9,競技者csv変換!$A:$AK,MATCH(B$1,競技者csv変換!$1:$1,0),0)),"",IF(VLOOKUP($A9,競技者csv変換!$A:$AK,MATCH(B$1,競技者csv変換!$1:$1,0),0)="","",VLOOKUP($A9,競技者csv変換!$A:$AK,MATCH(B$1,競技者csv変換!$1:$1,0),0)))</f>
        <v/>
      </c>
      <c r="C9" s="189" t="str">
        <f>IF(ISERROR(VLOOKUP($A9,競技者csv変換!$A:$AK,MATCH(C$1,競技者csv変換!$1:$1,0),0)),"",IF(VLOOKUP($A9,競技者csv変換!$A:$AK,MATCH(C$1,競技者csv変換!$1:$1,0),0)="","",VLOOKUP($A9,競技者csv変換!$A:$AK,MATCH(C$1,競技者csv変換!$1:$1,0),0)))</f>
        <v/>
      </c>
      <c r="D9" s="189" t="str">
        <f>IF(ISERROR(VLOOKUP($A9,競技者csv変換!$A:$AK,MATCH(D$1,競技者csv変換!$1:$1,0),0)),"",IF(VLOOKUP($A9,競技者csv変換!$A:$AK,MATCH(D$1,競技者csv変換!$1:$1,0),0)="","",VLOOKUP($A9,競技者csv変換!$A:$AK,MATCH(D$1,競技者csv変換!$1:$1,0),0)))</f>
        <v/>
      </c>
      <c r="E9" s="189" t="str">
        <f>IF(ISERROR(VLOOKUP($A9,競技者csv変換!$A:$AK,MATCH(E$1,競技者csv変換!$1:$1,0),0)),"",IF(VLOOKUP($A9,競技者csv変換!$A:$AK,MATCH(E$1,競技者csv変換!$1:$1,0),0)="","",VLOOKUP($A9,競技者csv変換!$A:$AK,MATCH(E$1,競技者csv変換!$1:$1,0),0)))</f>
        <v/>
      </c>
      <c r="F9" s="189" t="str">
        <f>IF(ISERROR(VLOOKUP($A9,競技者csv変換!$A:$AK,MATCH(F$1,競技者csv変換!$1:$1,0),0)),"",IF(VLOOKUP($A9,競技者csv変換!$A:$AK,MATCH(F$1,競技者csv変換!$1:$1,0),0)="","",VLOOKUP($A9,競技者csv変換!$A:$AK,MATCH(F$1,競技者csv変換!$1:$1,0),0)))</f>
        <v/>
      </c>
      <c r="G9" s="189" t="str">
        <f>IF(ISERROR(VLOOKUP($A9,競技者csv変換!$A:$AK,MATCH(G$1,競技者csv変換!$1:$1,0),0)),"",IF(VLOOKUP($A9,競技者csv変換!$A:$AK,MATCH(G$1,競技者csv変換!$1:$1,0),0)="","",VLOOKUP($A9,競技者csv変換!$A:$AK,MATCH(G$1,競技者csv変換!$1:$1,0),0)))</f>
        <v/>
      </c>
      <c r="H9" s="189" t="str">
        <f>IF(ISERROR(VLOOKUP($A9,競技者csv変換!$A:$AK,MATCH(H$1,競技者csv変換!$1:$1,0),0)),"",IF(VLOOKUP($A9,競技者csv変換!$A:$AK,MATCH(H$1,競技者csv変換!$1:$1,0),0)="","",VLOOKUP($A9,競技者csv変換!$A:$AK,MATCH(H$1,競技者csv変換!$1:$1,0),0)))</f>
        <v/>
      </c>
      <c r="I9" s="189" t="str">
        <f>IF(ISERROR(VLOOKUP($A9,競技者csv変換!$A:$AK,MATCH(I$1,競技者csv変換!$1:$1,0),0)),"",IF(VLOOKUP($A9,競技者csv変換!$A:$AK,MATCH(I$1,競技者csv変換!$1:$1,0),0)="","",VLOOKUP($A9,競技者csv変換!$A:$AK,MATCH(I$1,競技者csv変換!$1:$1,0),0)))</f>
        <v/>
      </c>
      <c r="J9" s="189" t="str">
        <f>IF(ISERROR(VLOOKUP($A9,競技者csv変換!$A:$AK,MATCH(J$1,競技者csv変換!$1:$1,0),0)),"",IF(VLOOKUP($A9,競技者csv変換!$A:$AK,MATCH(J$1,競技者csv変換!$1:$1,0),0)="","",VLOOKUP($A9,競技者csv変換!$A:$AK,MATCH(J$1,競技者csv変換!$1:$1,0),0)))</f>
        <v/>
      </c>
      <c r="K9" s="189" t="str">
        <f>IF(ISERROR(VLOOKUP($A9,競技者csv変換!$A:$AK,MATCH(K$1,競技者csv変換!$1:$1,0),0)),"",IF(VLOOKUP($A9,競技者csv変換!$A:$AK,MATCH(K$1,競技者csv変換!$1:$1,0),0)="","",VLOOKUP($A9,競技者csv変換!$A:$AK,MATCH(K$1,競技者csv変換!$1:$1,0),0)))</f>
        <v/>
      </c>
      <c r="L9" s="189" t="str">
        <f>IF(ISERROR(VLOOKUP($A9,競技者csv変換!$A:$AK,MATCH(L$1,競技者csv変換!$1:$1,0),0)),"",IF(VLOOKUP($A9,競技者csv変換!$A:$AK,MATCH(L$1,競技者csv変換!$1:$1,0),0)="","",VLOOKUP($A9,競技者csv変換!$A:$AK,MATCH(L$1,競技者csv変換!$1:$1,0),0)))</f>
        <v/>
      </c>
      <c r="M9" s="189" t="str">
        <f>IF(ISERROR(VLOOKUP($A9,競技者csv変換!$A:$AK,MATCH(M$1,競技者csv変換!$1:$1,0),0)),"",IF(VLOOKUP($A9,競技者csv変換!$A:$AK,MATCH(M$1,競技者csv変換!$1:$1,0),0)="","",VLOOKUP($A9,競技者csv変換!$A:$AK,MATCH(M$1,競技者csv変換!$1:$1,0),0)))</f>
        <v/>
      </c>
      <c r="N9" s="189" t="str">
        <f>IF(ISERROR(VLOOKUP($A9,競技者csv変換!$A:$AK,MATCH(N$1,競技者csv変換!$1:$1,0),0)),"",IF(VLOOKUP($A9,競技者csv変換!$A:$AK,MATCH(N$1,競技者csv変換!$1:$1,0),0)="","",VLOOKUP($A9,競技者csv変換!$A:$AK,MATCH(N$1,競技者csv変換!$1:$1,0),0)))</f>
        <v/>
      </c>
      <c r="O9" s="189" t="str">
        <f>IF(ISERROR(VLOOKUP($A9,競技者csv変換!$A:$AK,MATCH(O$1,競技者csv変換!$1:$1,0),0)),"",IF(VLOOKUP($A9,競技者csv変換!$A:$AK,MATCH(O$1,競技者csv変換!$1:$1,0),0)="","",VLOOKUP($A9,競技者csv変換!$A:$AK,MATCH(O$1,競技者csv変換!$1:$1,0),0)))</f>
        <v/>
      </c>
      <c r="P9" s="189" t="str">
        <f>IF(ISERROR(VLOOKUP($A9,競技者csv変換!$A:$AK,MATCH(P$1,競技者csv変換!$1:$1,0),0)),"",IF(VLOOKUP($A9,競技者csv変換!$A:$AK,MATCH(P$1,競技者csv変換!$1:$1,0),0)="","",VLOOKUP($A9,競技者csv変換!$A:$AK,MATCH(P$1,競技者csv変換!$1:$1,0),0)))</f>
        <v/>
      </c>
      <c r="Q9" s="189" t="str">
        <f>IF(ISERROR(VLOOKUP($A9,競技者csv変換!$A:$AK,MATCH(Q$1,競技者csv変換!$1:$1,0),0)),"",IF(VLOOKUP($A9,競技者csv変換!$A:$AK,MATCH(Q$1,競技者csv変換!$1:$1,0),0)="","",VLOOKUP($A9,競技者csv変換!$A:$AK,MATCH(Q$1,競技者csv変換!$1:$1,0),0)))</f>
        <v/>
      </c>
      <c r="R9" s="189" t="str">
        <f>IF(ISERROR(VLOOKUP($A9,競技者csv変換!$A:$AK,MATCH(R$1,競技者csv変換!$1:$1,0),0)),"",IF(VLOOKUP($A9,競技者csv変換!$A:$AK,MATCH(R$1,競技者csv変換!$1:$1,0),0)="","",VLOOKUP($A9,競技者csv変換!$A:$AK,MATCH(R$1,競技者csv変換!$1:$1,0),0)))</f>
        <v/>
      </c>
      <c r="S9" s="189" t="str">
        <f>IF(ISERROR(VLOOKUP($A9,競技者csv変換!$A:$AK,MATCH(S$1,競技者csv変換!$1:$1,0),0)),"",IF(VLOOKUP($A9,競技者csv変換!$A:$AK,MATCH(S$1,競技者csv変換!$1:$1,0),0)="","",VLOOKUP($A9,競技者csv変換!$A:$AK,MATCH(S$1,競技者csv変換!$1:$1,0),0)))</f>
        <v/>
      </c>
      <c r="T9" s="189" t="str">
        <f>IF(ISERROR(VLOOKUP($A9,競技者csv変換!$A:$AK,MATCH(T$1,競技者csv変換!$1:$1,0),0)),"",IF(VLOOKUP($A9,競技者csv変換!$A:$AK,MATCH(T$1,競技者csv変換!$1:$1,0),0)="","",VLOOKUP($A9,競技者csv変換!$A:$AK,MATCH(T$1,競技者csv変換!$1:$1,0),0)))</f>
        <v/>
      </c>
      <c r="U9" s="189" t="str">
        <f>IF(ISERROR(VLOOKUP($A9,競技者csv変換!$A:$AK,MATCH(U$1,競技者csv変換!$1:$1,0),0)),"",IF(VLOOKUP($A9,競技者csv変換!$A:$AK,MATCH(U$1,競技者csv変換!$1:$1,0),0)="","",VLOOKUP($A9,競技者csv変換!$A:$AK,MATCH(U$1,競技者csv変換!$1:$1,0),0)))</f>
        <v/>
      </c>
      <c r="V9" s="189" t="str">
        <f>IF(ISERROR(VLOOKUP($A9,競技者csv変換!$A:$AK,MATCH(V$1,競技者csv変換!$1:$1,0),0)),"",IF(VLOOKUP($A9,競技者csv変換!$A:$AK,MATCH(V$1,競技者csv変換!$1:$1,0),0)="","",VLOOKUP($A9,競技者csv変換!$A:$AK,MATCH(V$1,競技者csv変換!$1:$1,0),0)))</f>
        <v/>
      </c>
      <c r="W9" s="189" t="str">
        <f>IF(ISERROR(VLOOKUP($A9,競技者csv変換!$A:$AK,MATCH(W$1,競技者csv変換!$1:$1,0),0)),"",IF(VLOOKUP($A9,競技者csv変換!$A:$AK,MATCH(W$1,競技者csv変換!$1:$1,0),0)="","",VLOOKUP($A9,競技者csv変換!$A:$AK,MATCH(W$1,競技者csv変換!$1:$1,0),0)))</f>
        <v/>
      </c>
      <c r="X9" s="189" t="str">
        <f>IF(ISERROR(VLOOKUP($A9,競技者csv変換!$A:$AK,MATCH(X$1,競技者csv変換!$1:$1,0),0)),"",IF(VLOOKUP($A9,競技者csv変換!$A:$AK,MATCH(X$1,競技者csv変換!$1:$1,0),0)="","",VLOOKUP($A9,競技者csv変換!$A:$AK,MATCH(X$1,競技者csv変換!$1:$1,0),0)))</f>
        <v/>
      </c>
      <c r="Y9" s="189" t="str">
        <f>IF(ISERROR(VLOOKUP($A9,競技者csv変換!$A:$AK,MATCH(Y$1,競技者csv変換!$1:$1,0),0)),"",IF(VLOOKUP($A9,競技者csv変換!$A:$AK,MATCH(Y$1,競技者csv変換!$1:$1,0),0)="","",VLOOKUP($A9,競技者csv変換!$A:$AK,MATCH(Y$1,競技者csv変換!$1:$1,0),0)))</f>
        <v/>
      </c>
      <c r="Z9" s="189" t="str">
        <f>IF(ISERROR(VLOOKUP($A9,競技者csv変換!$A:$AK,MATCH(Z$1,競技者csv変換!$1:$1,0),0)),"",IF(VLOOKUP($A9,競技者csv変換!$A:$AK,MATCH(Z$1,競技者csv変換!$1:$1,0),0)="","",VLOOKUP($A9,競技者csv変換!$A:$AK,MATCH(Z$1,競技者csv変換!$1:$1,0),0)))</f>
        <v/>
      </c>
      <c r="AA9" s="189" t="str">
        <f>IF(ISERROR(VLOOKUP($A9,競技者csv変換!$A:$AK,MATCH(AA$1,競技者csv変換!$1:$1,0),0)),"",IF(VLOOKUP($A9,競技者csv変換!$A:$AK,MATCH(AA$1,競技者csv変換!$1:$1,0),0)="","",VLOOKUP($A9,競技者csv変換!$A:$AK,MATCH(AA$1,競技者csv変換!$1:$1,0),0)))</f>
        <v/>
      </c>
      <c r="AB9" s="189" t="str">
        <f>IF(ISERROR(VLOOKUP($A9,競技者csv変換!$A:$AK,MATCH(AB$1,競技者csv変換!$1:$1,0),0)),"",IF(VLOOKUP($A9,競技者csv変換!$A:$AK,MATCH(AB$1,競技者csv変換!$1:$1,0),0)="","",VLOOKUP($A9,競技者csv変換!$A:$AK,MATCH(AB$1,競技者csv変換!$1:$1,0),0)))</f>
        <v/>
      </c>
      <c r="AC9" s="189" t="str">
        <f>IF(ISERROR(VLOOKUP($A9,競技者csv変換!$A:$AK,MATCH(AC$1,競技者csv変換!$1:$1,0),0)),"",IF(VLOOKUP($A9,競技者csv変換!$A:$AK,MATCH(AC$1,競技者csv変換!$1:$1,0),0)="","",VLOOKUP($A9,競技者csv変換!$A:$AK,MATCH(AC$1,競技者csv変換!$1:$1,0),0)))</f>
        <v/>
      </c>
      <c r="AD9" s="76" t="str">
        <f>IF(ISERROR(VLOOKUP($A9,競技者csv変換!$A:$AK,MATCH(AD$1,競技者csv変換!$1:$1,0),0)),"",IF(VLOOKUP($A9,競技者csv変換!$A:$AK,MATCH(AD$1,競技者csv変換!$1:$1,0),0)="","",VLOOKUP($A9,競技者csv変換!$A:$AK,MATCH(AD$1,競技者csv変換!$1:$1,0),0)))</f>
        <v/>
      </c>
      <c r="AE9" s="76" t="str">
        <f>IF(ISERROR(VLOOKUP($A9,競技者csv変換!$A:$AK,MATCH(AE$1,競技者csv変換!$1:$1,0),0)),"",IF(VLOOKUP($A9,競技者csv変換!$A:$AK,MATCH(AE$1,競技者csv変換!$1:$1,0),0)="","",VLOOKUP($A9,競技者csv変換!$A:$AK,MATCH(AE$1,競技者csv変換!$1:$1,0),0)))</f>
        <v/>
      </c>
      <c r="AF9" s="76" t="str">
        <f>IF(ISERROR(VLOOKUP($A9,競技者csv変換!$A:$AK,MATCH(AF$1,競技者csv変換!$1:$1,0),0)),"",IF(VLOOKUP($A9,競技者csv変換!$A:$AK,MATCH(AF$1,競技者csv変換!$1:$1,0),0)="","",VLOOKUP($A9,競技者csv変換!$A:$AK,MATCH(AF$1,競技者csv変換!$1:$1,0),0)))</f>
        <v/>
      </c>
      <c r="AG9" s="76" t="str">
        <f>IF(ISERROR(VLOOKUP($A9,競技者csv変換!$A:$AK,MATCH(AG$1,競技者csv変換!$1:$1,0),0)),"",IF(VLOOKUP($A9,競技者csv変換!$A:$AK,MATCH(AG$1,競技者csv変換!$1:$1,0),0)="","",VLOOKUP($A9,競技者csv変換!$A:$AK,MATCH(AG$1,競技者csv変換!$1:$1,0),0)))</f>
        <v/>
      </c>
      <c r="AH9" s="76" t="str">
        <f>IF(ISERROR(VLOOKUP($A9,競技者csv変換!$A:$AK,MATCH(AH$1,競技者csv変換!$1:$1,0),0)),"",IF(VLOOKUP($A9,競技者csv変換!$A:$AK,MATCH(AH$1,競技者csv変換!$1:$1,0),0)="","",VLOOKUP($A9,競技者csv変換!$A:$AK,MATCH(AH$1,競技者csv変換!$1:$1,0),0)))</f>
        <v/>
      </c>
      <c r="AI9" s="76" t="str">
        <f>IF(ISERROR(VLOOKUP($A9,競技者csv変換!$A:$AK,MATCH(AI$1,競技者csv変換!$1:$1,0),0)),"",IF(VLOOKUP($A9,競技者csv変換!$A:$AK,MATCH(AI$1,競技者csv変換!$1:$1,0),0)="","",VLOOKUP($A9,競技者csv変換!$A:$AK,MATCH(AI$1,競技者csv変換!$1:$1,0),0)))</f>
        <v/>
      </c>
      <c r="AJ9" s="76" t="str">
        <f>IF(ISERROR(VLOOKUP($A9,競技者csv変換!$A:$AK,MATCH(AJ$1,競技者csv変換!$1:$1,0),0)),"",IF(VLOOKUP($A9,競技者csv変換!$A:$AK,MATCH(AJ$1,競技者csv変換!$1:$1,0),0)="","",VLOOKUP($A9,競技者csv変換!$A:$AK,MATCH(AJ$1,競技者csv変換!$1:$1,0),0)))</f>
        <v/>
      </c>
      <c r="AK9" s="76" t="str">
        <f>IF(ISERROR(VLOOKUP($A9,競技者csv変換!$A:$AK,MATCH(AK$1,競技者csv変換!$1:$1,0),0)),"",IF(VLOOKUP($A9,競技者csv変換!$A:$AK,MATCH(AK$1,競技者csv変換!$1:$1,0),0)="","",VLOOKUP($A9,競技者csv変換!$A:$AK,MATCH(AK$1,競技者csv変換!$1:$1,0),0)))</f>
        <v/>
      </c>
    </row>
    <row r="10" spans="1:37" ht="18" customHeight="1">
      <c r="A10" s="76" t="str">
        <f t="shared" si="0"/>
        <v/>
      </c>
      <c r="B10" s="189" t="str">
        <f>IF(ISERROR(VLOOKUP($A10,競技者csv変換!$A:$AK,MATCH(B$1,競技者csv変換!$1:$1,0),0)),"",IF(VLOOKUP($A10,競技者csv変換!$A:$AK,MATCH(B$1,競技者csv変換!$1:$1,0),0)="","",VLOOKUP($A10,競技者csv変換!$A:$AK,MATCH(B$1,競技者csv変換!$1:$1,0),0)))</f>
        <v/>
      </c>
      <c r="C10" s="189" t="str">
        <f>IF(ISERROR(VLOOKUP($A10,競技者csv変換!$A:$AK,MATCH(C$1,競技者csv変換!$1:$1,0),0)),"",IF(VLOOKUP($A10,競技者csv変換!$A:$AK,MATCH(C$1,競技者csv変換!$1:$1,0),0)="","",VLOOKUP($A10,競技者csv変換!$A:$AK,MATCH(C$1,競技者csv変換!$1:$1,0),0)))</f>
        <v/>
      </c>
      <c r="D10" s="189" t="str">
        <f>IF(ISERROR(VLOOKUP($A10,競技者csv変換!$A:$AK,MATCH(D$1,競技者csv変換!$1:$1,0),0)),"",IF(VLOOKUP($A10,競技者csv変換!$A:$AK,MATCH(D$1,競技者csv変換!$1:$1,0),0)="","",VLOOKUP($A10,競技者csv変換!$A:$AK,MATCH(D$1,競技者csv変換!$1:$1,0),0)))</f>
        <v/>
      </c>
      <c r="E10" s="189" t="str">
        <f>IF(ISERROR(VLOOKUP($A10,競技者csv変換!$A:$AK,MATCH(E$1,競技者csv変換!$1:$1,0),0)),"",IF(VLOOKUP($A10,競技者csv変換!$A:$AK,MATCH(E$1,競技者csv変換!$1:$1,0),0)="","",VLOOKUP($A10,競技者csv変換!$A:$AK,MATCH(E$1,競技者csv変換!$1:$1,0),0)))</f>
        <v/>
      </c>
      <c r="F10" s="189" t="str">
        <f>IF(ISERROR(VLOOKUP($A10,競技者csv変換!$A:$AK,MATCH(F$1,競技者csv変換!$1:$1,0),0)),"",IF(VLOOKUP($A10,競技者csv変換!$A:$AK,MATCH(F$1,競技者csv変換!$1:$1,0),0)="","",VLOOKUP($A10,競技者csv変換!$A:$AK,MATCH(F$1,競技者csv変換!$1:$1,0),0)))</f>
        <v/>
      </c>
      <c r="G10" s="189" t="str">
        <f>IF(ISERROR(VLOOKUP($A10,競技者csv変換!$A:$AK,MATCH(G$1,競技者csv変換!$1:$1,0),0)),"",IF(VLOOKUP($A10,競技者csv変換!$A:$AK,MATCH(G$1,競技者csv変換!$1:$1,0),0)="","",VLOOKUP($A10,競技者csv変換!$A:$AK,MATCH(G$1,競技者csv変換!$1:$1,0),0)))</f>
        <v/>
      </c>
      <c r="H10" s="189" t="str">
        <f>IF(ISERROR(VLOOKUP($A10,競技者csv変換!$A:$AK,MATCH(H$1,競技者csv変換!$1:$1,0),0)),"",IF(VLOOKUP($A10,競技者csv変換!$A:$AK,MATCH(H$1,競技者csv変換!$1:$1,0),0)="","",VLOOKUP($A10,競技者csv変換!$A:$AK,MATCH(H$1,競技者csv変換!$1:$1,0),0)))</f>
        <v/>
      </c>
      <c r="I10" s="189" t="str">
        <f>IF(ISERROR(VLOOKUP($A10,競技者csv変換!$A:$AK,MATCH(I$1,競技者csv変換!$1:$1,0),0)),"",IF(VLOOKUP($A10,競技者csv変換!$A:$AK,MATCH(I$1,競技者csv変換!$1:$1,0),0)="","",VLOOKUP($A10,競技者csv変換!$A:$AK,MATCH(I$1,競技者csv変換!$1:$1,0),0)))</f>
        <v/>
      </c>
      <c r="J10" s="189" t="str">
        <f>IF(ISERROR(VLOOKUP($A10,競技者csv変換!$A:$AK,MATCH(J$1,競技者csv変換!$1:$1,0),0)),"",IF(VLOOKUP($A10,競技者csv変換!$A:$AK,MATCH(J$1,競技者csv変換!$1:$1,0),0)="","",VLOOKUP($A10,競技者csv変換!$A:$AK,MATCH(J$1,競技者csv変換!$1:$1,0),0)))</f>
        <v/>
      </c>
      <c r="K10" s="189" t="str">
        <f>IF(ISERROR(VLOOKUP($A10,競技者csv変換!$A:$AK,MATCH(K$1,競技者csv変換!$1:$1,0),0)),"",IF(VLOOKUP($A10,競技者csv変換!$A:$AK,MATCH(K$1,競技者csv変換!$1:$1,0),0)="","",VLOOKUP($A10,競技者csv変換!$A:$AK,MATCH(K$1,競技者csv変換!$1:$1,0),0)))</f>
        <v/>
      </c>
      <c r="L10" s="189" t="str">
        <f>IF(ISERROR(VLOOKUP($A10,競技者csv変換!$A:$AK,MATCH(L$1,競技者csv変換!$1:$1,0),0)),"",IF(VLOOKUP($A10,競技者csv変換!$A:$AK,MATCH(L$1,競技者csv変換!$1:$1,0),0)="","",VLOOKUP($A10,競技者csv変換!$A:$AK,MATCH(L$1,競技者csv変換!$1:$1,0),0)))</f>
        <v/>
      </c>
      <c r="M10" s="189" t="str">
        <f>IF(ISERROR(VLOOKUP($A10,競技者csv変換!$A:$AK,MATCH(M$1,競技者csv変換!$1:$1,0),0)),"",IF(VLOOKUP($A10,競技者csv変換!$A:$AK,MATCH(M$1,競技者csv変換!$1:$1,0),0)="","",VLOOKUP($A10,競技者csv変換!$A:$AK,MATCH(M$1,競技者csv変換!$1:$1,0),0)))</f>
        <v/>
      </c>
      <c r="N10" s="189" t="str">
        <f>IF(ISERROR(VLOOKUP($A10,競技者csv変換!$A:$AK,MATCH(N$1,競技者csv変換!$1:$1,0),0)),"",IF(VLOOKUP($A10,競技者csv変換!$A:$AK,MATCH(N$1,競技者csv変換!$1:$1,0),0)="","",VLOOKUP($A10,競技者csv変換!$A:$AK,MATCH(N$1,競技者csv変換!$1:$1,0),0)))</f>
        <v/>
      </c>
      <c r="O10" s="189" t="str">
        <f>IF(ISERROR(VLOOKUP($A10,競技者csv変換!$A:$AK,MATCH(O$1,競技者csv変換!$1:$1,0),0)),"",IF(VLOOKUP($A10,競技者csv変換!$A:$AK,MATCH(O$1,競技者csv変換!$1:$1,0),0)="","",VLOOKUP($A10,競技者csv変換!$A:$AK,MATCH(O$1,競技者csv変換!$1:$1,0),0)))</f>
        <v/>
      </c>
      <c r="P10" s="189" t="str">
        <f>IF(ISERROR(VLOOKUP($A10,競技者csv変換!$A:$AK,MATCH(P$1,競技者csv変換!$1:$1,0),0)),"",IF(VLOOKUP($A10,競技者csv変換!$A:$AK,MATCH(P$1,競技者csv変換!$1:$1,0),0)="","",VLOOKUP($A10,競技者csv変換!$A:$AK,MATCH(P$1,競技者csv変換!$1:$1,0),0)))</f>
        <v/>
      </c>
      <c r="Q10" s="189" t="str">
        <f>IF(ISERROR(VLOOKUP($A10,競技者csv変換!$A:$AK,MATCH(Q$1,競技者csv変換!$1:$1,0),0)),"",IF(VLOOKUP($A10,競技者csv変換!$A:$AK,MATCH(Q$1,競技者csv変換!$1:$1,0),0)="","",VLOOKUP($A10,競技者csv変換!$A:$AK,MATCH(Q$1,競技者csv変換!$1:$1,0),0)))</f>
        <v/>
      </c>
      <c r="R10" s="189" t="str">
        <f>IF(ISERROR(VLOOKUP($A10,競技者csv変換!$A:$AK,MATCH(R$1,競技者csv変換!$1:$1,0),0)),"",IF(VLOOKUP($A10,競技者csv変換!$A:$AK,MATCH(R$1,競技者csv変換!$1:$1,0),0)="","",VLOOKUP($A10,競技者csv変換!$A:$AK,MATCH(R$1,競技者csv変換!$1:$1,0),0)))</f>
        <v/>
      </c>
      <c r="S10" s="189" t="str">
        <f>IF(ISERROR(VLOOKUP($A10,競技者csv変換!$A:$AK,MATCH(S$1,競技者csv変換!$1:$1,0),0)),"",IF(VLOOKUP($A10,競技者csv変換!$A:$AK,MATCH(S$1,競技者csv変換!$1:$1,0),0)="","",VLOOKUP($A10,競技者csv変換!$A:$AK,MATCH(S$1,競技者csv変換!$1:$1,0),0)))</f>
        <v/>
      </c>
      <c r="T10" s="189" t="str">
        <f>IF(ISERROR(VLOOKUP($A10,競技者csv変換!$A:$AK,MATCH(T$1,競技者csv変換!$1:$1,0),0)),"",IF(VLOOKUP($A10,競技者csv変換!$A:$AK,MATCH(T$1,競技者csv変換!$1:$1,0),0)="","",VLOOKUP($A10,競技者csv変換!$A:$AK,MATCH(T$1,競技者csv変換!$1:$1,0),0)))</f>
        <v/>
      </c>
      <c r="U10" s="189" t="str">
        <f>IF(ISERROR(VLOOKUP($A10,競技者csv変換!$A:$AK,MATCH(U$1,競技者csv変換!$1:$1,0),0)),"",IF(VLOOKUP($A10,競技者csv変換!$A:$AK,MATCH(U$1,競技者csv変換!$1:$1,0),0)="","",VLOOKUP($A10,競技者csv変換!$A:$AK,MATCH(U$1,競技者csv変換!$1:$1,0),0)))</f>
        <v/>
      </c>
      <c r="V10" s="189" t="str">
        <f>IF(ISERROR(VLOOKUP($A10,競技者csv変換!$A:$AK,MATCH(V$1,競技者csv変換!$1:$1,0),0)),"",IF(VLOOKUP($A10,競技者csv変換!$A:$AK,MATCH(V$1,競技者csv変換!$1:$1,0),0)="","",VLOOKUP($A10,競技者csv変換!$A:$AK,MATCH(V$1,競技者csv変換!$1:$1,0),0)))</f>
        <v/>
      </c>
      <c r="W10" s="189" t="str">
        <f>IF(ISERROR(VLOOKUP($A10,競技者csv変換!$A:$AK,MATCH(W$1,競技者csv変換!$1:$1,0),0)),"",IF(VLOOKUP($A10,競技者csv変換!$A:$AK,MATCH(W$1,競技者csv変換!$1:$1,0),0)="","",VLOOKUP($A10,競技者csv変換!$A:$AK,MATCH(W$1,競技者csv変換!$1:$1,0),0)))</f>
        <v/>
      </c>
      <c r="X10" s="189" t="str">
        <f>IF(ISERROR(VLOOKUP($A10,競技者csv変換!$A:$AK,MATCH(X$1,競技者csv変換!$1:$1,0),0)),"",IF(VLOOKUP($A10,競技者csv変換!$A:$AK,MATCH(X$1,競技者csv変換!$1:$1,0),0)="","",VLOOKUP($A10,競技者csv変換!$A:$AK,MATCH(X$1,競技者csv変換!$1:$1,0),0)))</f>
        <v/>
      </c>
      <c r="Y10" s="189" t="str">
        <f>IF(ISERROR(VLOOKUP($A10,競技者csv変換!$A:$AK,MATCH(Y$1,競技者csv変換!$1:$1,0),0)),"",IF(VLOOKUP($A10,競技者csv変換!$A:$AK,MATCH(Y$1,競技者csv変換!$1:$1,0),0)="","",VLOOKUP($A10,競技者csv変換!$A:$AK,MATCH(Y$1,競技者csv変換!$1:$1,0),0)))</f>
        <v/>
      </c>
      <c r="Z10" s="189" t="str">
        <f>IF(ISERROR(VLOOKUP($A10,競技者csv変換!$A:$AK,MATCH(Z$1,競技者csv変換!$1:$1,0),0)),"",IF(VLOOKUP($A10,競技者csv変換!$A:$AK,MATCH(Z$1,競技者csv変換!$1:$1,0),0)="","",VLOOKUP($A10,競技者csv変換!$A:$AK,MATCH(Z$1,競技者csv変換!$1:$1,0),0)))</f>
        <v/>
      </c>
      <c r="AA10" s="189" t="str">
        <f>IF(ISERROR(VLOOKUP($A10,競技者csv変換!$A:$AK,MATCH(AA$1,競技者csv変換!$1:$1,0),0)),"",IF(VLOOKUP($A10,競技者csv変換!$A:$AK,MATCH(AA$1,競技者csv変換!$1:$1,0),0)="","",VLOOKUP($A10,競技者csv変換!$A:$AK,MATCH(AA$1,競技者csv変換!$1:$1,0),0)))</f>
        <v/>
      </c>
      <c r="AB10" s="189" t="str">
        <f>IF(ISERROR(VLOOKUP($A10,競技者csv変換!$A:$AK,MATCH(AB$1,競技者csv変換!$1:$1,0),0)),"",IF(VLOOKUP($A10,競技者csv変換!$A:$AK,MATCH(AB$1,競技者csv変換!$1:$1,0),0)="","",VLOOKUP($A10,競技者csv変換!$A:$AK,MATCH(AB$1,競技者csv変換!$1:$1,0),0)))</f>
        <v/>
      </c>
      <c r="AC10" s="189" t="str">
        <f>IF(ISERROR(VLOOKUP($A10,競技者csv変換!$A:$AK,MATCH(AC$1,競技者csv変換!$1:$1,0),0)),"",IF(VLOOKUP($A10,競技者csv変換!$A:$AK,MATCH(AC$1,競技者csv変換!$1:$1,0),0)="","",VLOOKUP($A10,競技者csv変換!$A:$AK,MATCH(AC$1,競技者csv変換!$1:$1,0),0)))</f>
        <v/>
      </c>
      <c r="AD10" s="76" t="str">
        <f>IF(ISERROR(VLOOKUP($A10,競技者csv変換!$A:$AK,MATCH(AD$1,競技者csv変換!$1:$1,0),0)),"",IF(VLOOKUP($A10,競技者csv変換!$A:$AK,MATCH(AD$1,競技者csv変換!$1:$1,0),0)="","",VLOOKUP($A10,競技者csv変換!$A:$AK,MATCH(AD$1,競技者csv変換!$1:$1,0),0)))</f>
        <v/>
      </c>
      <c r="AE10" s="76" t="str">
        <f>IF(ISERROR(VLOOKUP($A10,競技者csv変換!$A:$AK,MATCH(AE$1,競技者csv変換!$1:$1,0),0)),"",IF(VLOOKUP($A10,競技者csv変換!$A:$AK,MATCH(AE$1,競技者csv変換!$1:$1,0),0)="","",VLOOKUP($A10,競技者csv変換!$A:$AK,MATCH(AE$1,競技者csv変換!$1:$1,0),0)))</f>
        <v/>
      </c>
      <c r="AF10" s="76" t="str">
        <f>IF(ISERROR(VLOOKUP($A10,競技者csv変換!$A:$AK,MATCH(AF$1,競技者csv変換!$1:$1,0),0)),"",IF(VLOOKUP($A10,競技者csv変換!$A:$AK,MATCH(AF$1,競技者csv変換!$1:$1,0),0)="","",VLOOKUP($A10,競技者csv変換!$A:$AK,MATCH(AF$1,競技者csv変換!$1:$1,0),0)))</f>
        <v/>
      </c>
      <c r="AG10" s="76" t="str">
        <f>IF(ISERROR(VLOOKUP($A10,競技者csv変換!$A:$AK,MATCH(AG$1,競技者csv変換!$1:$1,0),0)),"",IF(VLOOKUP($A10,競技者csv変換!$A:$AK,MATCH(AG$1,競技者csv変換!$1:$1,0),0)="","",VLOOKUP($A10,競技者csv変換!$A:$AK,MATCH(AG$1,競技者csv変換!$1:$1,0),0)))</f>
        <v/>
      </c>
      <c r="AH10" s="76" t="str">
        <f>IF(ISERROR(VLOOKUP($A10,競技者csv変換!$A:$AK,MATCH(AH$1,競技者csv変換!$1:$1,0),0)),"",IF(VLOOKUP($A10,競技者csv変換!$A:$AK,MATCH(AH$1,競技者csv変換!$1:$1,0),0)="","",VLOOKUP($A10,競技者csv変換!$A:$AK,MATCH(AH$1,競技者csv変換!$1:$1,0),0)))</f>
        <v/>
      </c>
      <c r="AI10" s="76" t="str">
        <f>IF(ISERROR(VLOOKUP($A10,競技者csv変換!$A:$AK,MATCH(AI$1,競技者csv変換!$1:$1,0),0)),"",IF(VLOOKUP($A10,競技者csv変換!$A:$AK,MATCH(AI$1,競技者csv変換!$1:$1,0),0)="","",VLOOKUP($A10,競技者csv変換!$A:$AK,MATCH(AI$1,競技者csv変換!$1:$1,0),0)))</f>
        <v/>
      </c>
      <c r="AJ10" s="76" t="str">
        <f>IF(ISERROR(VLOOKUP($A10,競技者csv変換!$A:$AK,MATCH(AJ$1,競技者csv変換!$1:$1,0),0)),"",IF(VLOOKUP($A10,競技者csv変換!$A:$AK,MATCH(AJ$1,競技者csv変換!$1:$1,0),0)="","",VLOOKUP($A10,競技者csv変換!$A:$AK,MATCH(AJ$1,競技者csv変換!$1:$1,0),0)))</f>
        <v/>
      </c>
      <c r="AK10" s="76" t="str">
        <f>IF(ISERROR(VLOOKUP($A10,競技者csv変換!$A:$AK,MATCH(AK$1,競技者csv変換!$1:$1,0),0)),"",IF(VLOOKUP($A10,競技者csv変換!$A:$AK,MATCH(AK$1,競技者csv変換!$1:$1,0),0)="","",VLOOKUP($A10,競技者csv変換!$A:$AK,MATCH(AK$1,競技者csv変換!$1:$1,0),0)))</f>
        <v/>
      </c>
    </row>
    <row r="11" spans="1:37" ht="18" customHeight="1">
      <c r="A11" s="76" t="str">
        <f t="shared" si="0"/>
        <v/>
      </c>
      <c r="B11" s="189" t="str">
        <f>IF(ISERROR(VLOOKUP($A11,競技者csv変換!$A:$AK,MATCH(B$1,競技者csv変換!$1:$1,0),0)),"",IF(VLOOKUP($A11,競技者csv変換!$A:$AK,MATCH(B$1,競技者csv変換!$1:$1,0),0)="","",VLOOKUP($A11,競技者csv変換!$A:$AK,MATCH(B$1,競技者csv変換!$1:$1,0),0)))</f>
        <v/>
      </c>
      <c r="C11" s="189" t="str">
        <f>IF(ISERROR(VLOOKUP($A11,競技者csv変換!$A:$AK,MATCH(C$1,競技者csv変換!$1:$1,0),0)),"",IF(VLOOKUP($A11,競技者csv変換!$A:$AK,MATCH(C$1,競技者csv変換!$1:$1,0),0)="","",VLOOKUP($A11,競技者csv変換!$A:$AK,MATCH(C$1,競技者csv変換!$1:$1,0),0)))</f>
        <v/>
      </c>
      <c r="D11" s="189" t="str">
        <f>IF(ISERROR(VLOOKUP($A11,競技者csv変換!$A:$AK,MATCH(D$1,競技者csv変換!$1:$1,0),0)),"",IF(VLOOKUP($A11,競技者csv変換!$A:$AK,MATCH(D$1,競技者csv変換!$1:$1,0),0)="","",VLOOKUP($A11,競技者csv変換!$A:$AK,MATCH(D$1,競技者csv変換!$1:$1,0),0)))</f>
        <v/>
      </c>
      <c r="E11" s="189" t="str">
        <f>IF(ISERROR(VLOOKUP($A11,競技者csv変換!$A:$AK,MATCH(E$1,競技者csv変換!$1:$1,0),0)),"",IF(VLOOKUP($A11,競技者csv変換!$A:$AK,MATCH(E$1,競技者csv変換!$1:$1,0),0)="","",VLOOKUP($A11,競技者csv変換!$A:$AK,MATCH(E$1,競技者csv変換!$1:$1,0),0)))</f>
        <v/>
      </c>
      <c r="F11" s="189" t="str">
        <f>IF(ISERROR(VLOOKUP($A11,競技者csv変換!$A:$AK,MATCH(F$1,競技者csv変換!$1:$1,0),0)),"",IF(VLOOKUP($A11,競技者csv変換!$A:$AK,MATCH(F$1,競技者csv変換!$1:$1,0),0)="","",VLOOKUP($A11,競技者csv変換!$A:$AK,MATCH(F$1,競技者csv変換!$1:$1,0),0)))</f>
        <v/>
      </c>
      <c r="G11" s="189" t="str">
        <f>IF(ISERROR(VLOOKUP($A11,競技者csv変換!$A:$AK,MATCH(G$1,競技者csv変換!$1:$1,0),0)),"",IF(VLOOKUP($A11,競技者csv変換!$A:$AK,MATCH(G$1,競技者csv変換!$1:$1,0),0)="","",VLOOKUP($A11,競技者csv変換!$A:$AK,MATCH(G$1,競技者csv変換!$1:$1,0),0)))</f>
        <v/>
      </c>
      <c r="H11" s="189" t="str">
        <f>IF(ISERROR(VLOOKUP($A11,競技者csv変換!$A:$AK,MATCH(H$1,競技者csv変換!$1:$1,0),0)),"",IF(VLOOKUP($A11,競技者csv変換!$A:$AK,MATCH(H$1,競技者csv変換!$1:$1,0),0)="","",VLOOKUP($A11,競技者csv変換!$A:$AK,MATCH(H$1,競技者csv変換!$1:$1,0),0)))</f>
        <v/>
      </c>
      <c r="I11" s="189" t="str">
        <f>IF(ISERROR(VLOOKUP($A11,競技者csv変換!$A:$AK,MATCH(I$1,競技者csv変換!$1:$1,0),0)),"",IF(VLOOKUP($A11,競技者csv変換!$A:$AK,MATCH(I$1,競技者csv変換!$1:$1,0),0)="","",VLOOKUP($A11,競技者csv変換!$A:$AK,MATCH(I$1,競技者csv変換!$1:$1,0),0)))</f>
        <v/>
      </c>
      <c r="J11" s="189" t="str">
        <f>IF(ISERROR(VLOOKUP($A11,競技者csv変換!$A:$AK,MATCH(J$1,競技者csv変換!$1:$1,0),0)),"",IF(VLOOKUP($A11,競技者csv変換!$A:$AK,MATCH(J$1,競技者csv変換!$1:$1,0),0)="","",VLOOKUP($A11,競技者csv変換!$A:$AK,MATCH(J$1,競技者csv変換!$1:$1,0),0)))</f>
        <v/>
      </c>
      <c r="K11" s="189" t="str">
        <f>IF(ISERROR(VLOOKUP($A11,競技者csv変換!$A:$AK,MATCH(K$1,競技者csv変換!$1:$1,0),0)),"",IF(VLOOKUP($A11,競技者csv変換!$A:$AK,MATCH(K$1,競技者csv変換!$1:$1,0),0)="","",VLOOKUP($A11,競技者csv変換!$A:$AK,MATCH(K$1,競技者csv変換!$1:$1,0),0)))</f>
        <v/>
      </c>
      <c r="L11" s="189" t="str">
        <f>IF(ISERROR(VLOOKUP($A11,競技者csv変換!$A:$AK,MATCH(L$1,競技者csv変換!$1:$1,0),0)),"",IF(VLOOKUP($A11,競技者csv変換!$A:$AK,MATCH(L$1,競技者csv変換!$1:$1,0),0)="","",VLOOKUP($A11,競技者csv変換!$A:$AK,MATCH(L$1,競技者csv変換!$1:$1,0),0)))</f>
        <v/>
      </c>
      <c r="M11" s="189" t="str">
        <f>IF(ISERROR(VLOOKUP($A11,競技者csv変換!$A:$AK,MATCH(M$1,競技者csv変換!$1:$1,0),0)),"",IF(VLOOKUP($A11,競技者csv変換!$A:$AK,MATCH(M$1,競技者csv変換!$1:$1,0),0)="","",VLOOKUP($A11,競技者csv変換!$A:$AK,MATCH(M$1,競技者csv変換!$1:$1,0),0)))</f>
        <v/>
      </c>
      <c r="N11" s="189" t="str">
        <f>IF(ISERROR(VLOOKUP($A11,競技者csv変換!$A:$AK,MATCH(N$1,競技者csv変換!$1:$1,0),0)),"",IF(VLOOKUP($A11,競技者csv変換!$A:$AK,MATCH(N$1,競技者csv変換!$1:$1,0),0)="","",VLOOKUP($A11,競技者csv変換!$A:$AK,MATCH(N$1,競技者csv変換!$1:$1,0),0)))</f>
        <v/>
      </c>
      <c r="O11" s="189" t="str">
        <f>IF(ISERROR(VLOOKUP($A11,競技者csv変換!$A:$AK,MATCH(O$1,競技者csv変換!$1:$1,0),0)),"",IF(VLOOKUP($A11,競技者csv変換!$A:$AK,MATCH(O$1,競技者csv変換!$1:$1,0),0)="","",VLOOKUP($A11,競技者csv変換!$A:$AK,MATCH(O$1,競技者csv変換!$1:$1,0),0)))</f>
        <v/>
      </c>
      <c r="P11" s="189" t="str">
        <f>IF(ISERROR(VLOOKUP($A11,競技者csv変換!$A:$AK,MATCH(P$1,競技者csv変換!$1:$1,0),0)),"",IF(VLOOKUP($A11,競技者csv変換!$A:$AK,MATCH(P$1,競技者csv変換!$1:$1,0),0)="","",VLOOKUP($A11,競技者csv変換!$A:$AK,MATCH(P$1,競技者csv変換!$1:$1,0),0)))</f>
        <v/>
      </c>
      <c r="Q11" s="189" t="str">
        <f>IF(ISERROR(VLOOKUP($A11,競技者csv変換!$A:$AK,MATCH(Q$1,競技者csv変換!$1:$1,0),0)),"",IF(VLOOKUP($A11,競技者csv変換!$A:$AK,MATCH(Q$1,競技者csv変換!$1:$1,0),0)="","",VLOOKUP($A11,競技者csv変換!$A:$AK,MATCH(Q$1,競技者csv変換!$1:$1,0),0)))</f>
        <v/>
      </c>
      <c r="R11" s="189" t="str">
        <f>IF(ISERROR(VLOOKUP($A11,競技者csv変換!$A:$AK,MATCH(R$1,競技者csv変換!$1:$1,0),0)),"",IF(VLOOKUP($A11,競技者csv変換!$A:$AK,MATCH(R$1,競技者csv変換!$1:$1,0),0)="","",VLOOKUP($A11,競技者csv変換!$A:$AK,MATCH(R$1,競技者csv変換!$1:$1,0),0)))</f>
        <v/>
      </c>
      <c r="S11" s="189" t="str">
        <f>IF(ISERROR(VLOOKUP($A11,競技者csv変換!$A:$AK,MATCH(S$1,競技者csv変換!$1:$1,0),0)),"",IF(VLOOKUP($A11,競技者csv変換!$A:$AK,MATCH(S$1,競技者csv変換!$1:$1,0),0)="","",VLOOKUP($A11,競技者csv変換!$A:$AK,MATCH(S$1,競技者csv変換!$1:$1,0),0)))</f>
        <v/>
      </c>
      <c r="T11" s="189" t="str">
        <f>IF(ISERROR(VLOOKUP($A11,競技者csv変換!$A:$AK,MATCH(T$1,競技者csv変換!$1:$1,0),0)),"",IF(VLOOKUP($A11,競技者csv変換!$A:$AK,MATCH(T$1,競技者csv変換!$1:$1,0),0)="","",VLOOKUP($A11,競技者csv変換!$A:$AK,MATCH(T$1,競技者csv変換!$1:$1,0),0)))</f>
        <v/>
      </c>
      <c r="U11" s="189" t="str">
        <f>IF(ISERROR(VLOOKUP($A11,競技者csv変換!$A:$AK,MATCH(U$1,競技者csv変換!$1:$1,0),0)),"",IF(VLOOKUP($A11,競技者csv変換!$A:$AK,MATCH(U$1,競技者csv変換!$1:$1,0),0)="","",VLOOKUP($A11,競技者csv変換!$A:$AK,MATCH(U$1,競技者csv変換!$1:$1,0),0)))</f>
        <v/>
      </c>
      <c r="V11" s="189" t="str">
        <f>IF(ISERROR(VLOOKUP($A11,競技者csv変換!$A:$AK,MATCH(V$1,競技者csv変換!$1:$1,0),0)),"",IF(VLOOKUP($A11,競技者csv変換!$A:$AK,MATCH(V$1,競技者csv変換!$1:$1,0),0)="","",VLOOKUP($A11,競技者csv変換!$A:$AK,MATCH(V$1,競技者csv変換!$1:$1,0),0)))</f>
        <v/>
      </c>
      <c r="W11" s="189" t="str">
        <f>IF(ISERROR(VLOOKUP($A11,競技者csv変換!$A:$AK,MATCH(W$1,競技者csv変換!$1:$1,0),0)),"",IF(VLOOKUP($A11,競技者csv変換!$A:$AK,MATCH(W$1,競技者csv変換!$1:$1,0),0)="","",VLOOKUP($A11,競技者csv変換!$A:$AK,MATCH(W$1,競技者csv変換!$1:$1,0),0)))</f>
        <v/>
      </c>
      <c r="X11" s="189" t="str">
        <f>IF(ISERROR(VLOOKUP($A11,競技者csv変換!$A:$AK,MATCH(X$1,競技者csv変換!$1:$1,0),0)),"",IF(VLOOKUP($A11,競技者csv変換!$A:$AK,MATCH(X$1,競技者csv変換!$1:$1,0),0)="","",VLOOKUP($A11,競技者csv変換!$A:$AK,MATCH(X$1,競技者csv変換!$1:$1,0),0)))</f>
        <v/>
      </c>
      <c r="Y11" s="189" t="str">
        <f>IF(ISERROR(VLOOKUP($A11,競技者csv変換!$A:$AK,MATCH(Y$1,競技者csv変換!$1:$1,0),0)),"",IF(VLOOKUP($A11,競技者csv変換!$A:$AK,MATCH(Y$1,競技者csv変換!$1:$1,0),0)="","",VLOOKUP($A11,競技者csv変換!$A:$AK,MATCH(Y$1,競技者csv変換!$1:$1,0),0)))</f>
        <v/>
      </c>
      <c r="Z11" s="189" t="str">
        <f>IF(ISERROR(VLOOKUP($A11,競技者csv変換!$A:$AK,MATCH(Z$1,競技者csv変換!$1:$1,0),0)),"",IF(VLOOKUP($A11,競技者csv変換!$A:$AK,MATCH(Z$1,競技者csv変換!$1:$1,0),0)="","",VLOOKUP($A11,競技者csv変換!$A:$AK,MATCH(Z$1,競技者csv変換!$1:$1,0),0)))</f>
        <v/>
      </c>
      <c r="AA11" s="189" t="str">
        <f>IF(ISERROR(VLOOKUP($A11,競技者csv変換!$A:$AK,MATCH(AA$1,競技者csv変換!$1:$1,0),0)),"",IF(VLOOKUP($A11,競技者csv変換!$A:$AK,MATCH(AA$1,競技者csv変換!$1:$1,0),0)="","",VLOOKUP($A11,競技者csv変換!$A:$AK,MATCH(AA$1,競技者csv変換!$1:$1,0),0)))</f>
        <v/>
      </c>
      <c r="AB11" s="189" t="str">
        <f>IF(ISERROR(VLOOKUP($A11,競技者csv変換!$A:$AK,MATCH(AB$1,競技者csv変換!$1:$1,0),0)),"",IF(VLOOKUP($A11,競技者csv変換!$A:$AK,MATCH(AB$1,競技者csv変換!$1:$1,0),0)="","",VLOOKUP($A11,競技者csv変換!$A:$AK,MATCH(AB$1,競技者csv変換!$1:$1,0),0)))</f>
        <v/>
      </c>
      <c r="AC11" s="189" t="str">
        <f>IF(ISERROR(VLOOKUP($A11,競技者csv変換!$A:$AK,MATCH(AC$1,競技者csv変換!$1:$1,0),0)),"",IF(VLOOKUP($A11,競技者csv変換!$A:$AK,MATCH(AC$1,競技者csv変換!$1:$1,0),0)="","",VLOOKUP($A11,競技者csv変換!$A:$AK,MATCH(AC$1,競技者csv変換!$1:$1,0),0)))</f>
        <v/>
      </c>
      <c r="AD11" s="76" t="str">
        <f>IF(ISERROR(VLOOKUP($A11,競技者csv変換!$A:$AK,MATCH(AD$1,競技者csv変換!$1:$1,0),0)),"",IF(VLOOKUP($A11,競技者csv変換!$A:$AK,MATCH(AD$1,競技者csv変換!$1:$1,0),0)="","",VLOOKUP($A11,競技者csv変換!$A:$AK,MATCH(AD$1,競技者csv変換!$1:$1,0),0)))</f>
        <v/>
      </c>
      <c r="AE11" s="76" t="str">
        <f>IF(ISERROR(VLOOKUP($A11,競技者csv変換!$A:$AK,MATCH(AE$1,競技者csv変換!$1:$1,0),0)),"",IF(VLOOKUP($A11,競技者csv変換!$A:$AK,MATCH(AE$1,競技者csv変換!$1:$1,0),0)="","",VLOOKUP($A11,競技者csv変換!$A:$AK,MATCH(AE$1,競技者csv変換!$1:$1,0),0)))</f>
        <v/>
      </c>
      <c r="AF11" s="76" t="str">
        <f>IF(ISERROR(VLOOKUP($A11,競技者csv変換!$A:$AK,MATCH(AF$1,競技者csv変換!$1:$1,0),0)),"",IF(VLOOKUP($A11,競技者csv変換!$A:$AK,MATCH(AF$1,競技者csv変換!$1:$1,0),0)="","",VLOOKUP($A11,競技者csv変換!$A:$AK,MATCH(AF$1,競技者csv変換!$1:$1,0),0)))</f>
        <v/>
      </c>
      <c r="AG11" s="76" t="str">
        <f>IF(ISERROR(VLOOKUP($A11,競技者csv変換!$A:$AK,MATCH(AG$1,競技者csv変換!$1:$1,0),0)),"",IF(VLOOKUP($A11,競技者csv変換!$A:$AK,MATCH(AG$1,競技者csv変換!$1:$1,0),0)="","",VLOOKUP($A11,競技者csv変換!$A:$AK,MATCH(AG$1,競技者csv変換!$1:$1,0),0)))</f>
        <v/>
      </c>
      <c r="AH11" s="76" t="str">
        <f>IF(ISERROR(VLOOKUP($A11,競技者csv変換!$A:$AK,MATCH(AH$1,競技者csv変換!$1:$1,0),0)),"",IF(VLOOKUP($A11,競技者csv変換!$A:$AK,MATCH(AH$1,競技者csv変換!$1:$1,0),0)="","",VLOOKUP($A11,競技者csv変換!$A:$AK,MATCH(AH$1,競技者csv変換!$1:$1,0),0)))</f>
        <v/>
      </c>
      <c r="AI11" s="76" t="str">
        <f>IF(ISERROR(VLOOKUP($A11,競技者csv変換!$A:$AK,MATCH(AI$1,競技者csv変換!$1:$1,0),0)),"",IF(VLOOKUP($A11,競技者csv変換!$A:$AK,MATCH(AI$1,競技者csv変換!$1:$1,0),0)="","",VLOOKUP($A11,競技者csv変換!$A:$AK,MATCH(AI$1,競技者csv変換!$1:$1,0),0)))</f>
        <v/>
      </c>
      <c r="AJ11" s="76" t="str">
        <f>IF(ISERROR(VLOOKUP($A11,競技者csv変換!$A:$AK,MATCH(AJ$1,競技者csv変換!$1:$1,0),0)),"",IF(VLOOKUP($A11,競技者csv変換!$A:$AK,MATCH(AJ$1,競技者csv変換!$1:$1,0),0)="","",VLOOKUP($A11,競技者csv変換!$A:$AK,MATCH(AJ$1,競技者csv変換!$1:$1,0),0)))</f>
        <v/>
      </c>
      <c r="AK11" s="76" t="str">
        <f>IF(ISERROR(VLOOKUP($A11,競技者csv変換!$A:$AK,MATCH(AK$1,競技者csv変換!$1:$1,0),0)),"",IF(VLOOKUP($A11,競技者csv変換!$A:$AK,MATCH(AK$1,競技者csv変換!$1:$1,0),0)="","",VLOOKUP($A11,競技者csv変換!$A:$AK,MATCH(AK$1,競技者csv変換!$1:$1,0),0)))</f>
        <v/>
      </c>
    </row>
    <row r="12" spans="1:37" ht="18" customHeight="1">
      <c r="A12" s="76" t="str">
        <f t="shared" si="0"/>
        <v/>
      </c>
      <c r="B12" s="189" t="str">
        <f>IF(ISERROR(VLOOKUP($A12,競技者csv変換!$A:$AK,MATCH(B$1,競技者csv変換!$1:$1,0),0)),"",IF(VLOOKUP($A12,競技者csv変換!$A:$AK,MATCH(B$1,競技者csv変換!$1:$1,0),0)="","",VLOOKUP($A12,競技者csv変換!$A:$AK,MATCH(B$1,競技者csv変換!$1:$1,0),0)))</f>
        <v/>
      </c>
      <c r="C12" s="189" t="str">
        <f>IF(ISERROR(VLOOKUP($A12,競技者csv変換!$A:$AK,MATCH(C$1,競技者csv変換!$1:$1,0),0)),"",IF(VLOOKUP($A12,競技者csv変換!$A:$AK,MATCH(C$1,競技者csv変換!$1:$1,0),0)="","",VLOOKUP($A12,競技者csv変換!$A:$AK,MATCH(C$1,競技者csv変換!$1:$1,0),0)))</f>
        <v/>
      </c>
      <c r="D12" s="189" t="str">
        <f>IF(ISERROR(VLOOKUP($A12,競技者csv変換!$A:$AK,MATCH(D$1,競技者csv変換!$1:$1,0),0)),"",IF(VLOOKUP($A12,競技者csv変換!$A:$AK,MATCH(D$1,競技者csv変換!$1:$1,0),0)="","",VLOOKUP($A12,競技者csv変換!$A:$AK,MATCH(D$1,競技者csv変換!$1:$1,0),0)))</f>
        <v/>
      </c>
      <c r="E12" s="189" t="str">
        <f>IF(ISERROR(VLOOKUP($A12,競技者csv変換!$A:$AK,MATCH(E$1,競技者csv変換!$1:$1,0),0)),"",IF(VLOOKUP($A12,競技者csv変換!$A:$AK,MATCH(E$1,競技者csv変換!$1:$1,0),0)="","",VLOOKUP($A12,競技者csv変換!$A:$AK,MATCH(E$1,競技者csv変換!$1:$1,0),0)))</f>
        <v/>
      </c>
      <c r="F12" s="189" t="str">
        <f>IF(ISERROR(VLOOKUP($A12,競技者csv変換!$A:$AK,MATCH(F$1,競技者csv変換!$1:$1,0),0)),"",IF(VLOOKUP($A12,競技者csv変換!$A:$AK,MATCH(F$1,競技者csv変換!$1:$1,0),0)="","",VLOOKUP($A12,競技者csv変換!$A:$AK,MATCH(F$1,競技者csv変換!$1:$1,0),0)))</f>
        <v/>
      </c>
      <c r="G12" s="189" t="str">
        <f>IF(ISERROR(VLOOKUP($A12,競技者csv変換!$A:$AK,MATCH(G$1,競技者csv変換!$1:$1,0),0)),"",IF(VLOOKUP($A12,競技者csv変換!$A:$AK,MATCH(G$1,競技者csv変換!$1:$1,0),0)="","",VLOOKUP($A12,競技者csv変換!$A:$AK,MATCH(G$1,競技者csv変換!$1:$1,0),0)))</f>
        <v/>
      </c>
      <c r="H12" s="189" t="str">
        <f>IF(ISERROR(VLOOKUP($A12,競技者csv変換!$A:$AK,MATCH(H$1,競技者csv変換!$1:$1,0),0)),"",IF(VLOOKUP($A12,競技者csv変換!$A:$AK,MATCH(H$1,競技者csv変換!$1:$1,0),0)="","",VLOOKUP($A12,競技者csv変換!$A:$AK,MATCH(H$1,競技者csv変換!$1:$1,0),0)))</f>
        <v/>
      </c>
      <c r="I12" s="189" t="str">
        <f>IF(ISERROR(VLOOKUP($A12,競技者csv変換!$A:$AK,MATCH(I$1,競技者csv変換!$1:$1,0),0)),"",IF(VLOOKUP($A12,競技者csv変換!$A:$AK,MATCH(I$1,競技者csv変換!$1:$1,0),0)="","",VLOOKUP($A12,競技者csv変換!$A:$AK,MATCH(I$1,競技者csv変換!$1:$1,0),0)))</f>
        <v/>
      </c>
      <c r="J12" s="189" t="str">
        <f>IF(ISERROR(VLOOKUP($A12,競技者csv変換!$A:$AK,MATCH(J$1,競技者csv変換!$1:$1,0),0)),"",IF(VLOOKUP($A12,競技者csv変換!$A:$AK,MATCH(J$1,競技者csv変換!$1:$1,0),0)="","",VLOOKUP($A12,競技者csv変換!$A:$AK,MATCH(J$1,競技者csv変換!$1:$1,0),0)))</f>
        <v/>
      </c>
      <c r="K12" s="189" t="str">
        <f>IF(ISERROR(VLOOKUP($A12,競技者csv変換!$A:$AK,MATCH(K$1,競技者csv変換!$1:$1,0),0)),"",IF(VLOOKUP($A12,競技者csv変換!$A:$AK,MATCH(K$1,競技者csv変換!$1:$1,0),0)="","",VLOOKUP($A12,競技者csv変換!$A:$AK,MATCH(K$1,競技者csv変換!$1:$1,0),0)))</f>
        <v/>
      </c>
      <c r="L12" s="189" t="str">
        <f>IF(ISERROR(VLOOKUP($A12,競技者csv変換!$A:$AK,MATCH(L$1,競技者csv変換!$1:$1,0),0)),"",IF(VLOOKUP($A12,競技者csv変換!$A:$AK,MATCH(L$1,競技者csv変換!$1:$1,0),0)="","",VLOOKUP($A12,競技者csv変換!$A:$AK,MATCH(L$1,競技者csv変換!$1:$1,0),0)))</f>
        <v/>
      </c>
      <c r="M12" s="189" t="str">
        <f>IF(ISERROR(VLOOKUP($A12,競技者csv変換!$A:$AK,MATCH(M$1,競技者csv変換!$1:$1,0),0)),"",IF(VLOOKUP($A12,競技者csv変換!$A:$AK,MATCH(M$1,競技者csv変換!$1:$1,0),0)="","",VLOOKUP($A12,競技者csv変換!$A:$AK,MATCH(M$1,競技者csv変換!$1:$1,0),0)))</f>
        <v/>
      </c>
      <c r="N12" s="189" t="str">
        <f>IF(ISERROR(VLOOKUP($A12,競技者csv変換!$A:$AK,MATCH(N$1,競技者csv変換!$1:$1,0),0)),"",IF(VLOOKUP($A12,競技者csv変換!$A:$AK,MATCH(N$1,競技者csv変換!$1:$1,0),0)="","",VLOOKUP($A12,競技者csv変換!$A:$AK,MATCH(N$1,競技者csv変換!$1:$1,0),0)))</f>
        <v/>
      </c>
      <c r="O12" s="189" t="str">
        <f>IF(ISERROR(VLOOKUP($A12,競技者csv変換!$A:$AK,MATCH(O$1,競技者csv変換!$1:$1,0),0)),"",IF(VLOOKUP($A12,競技者csv変換!$A:$AK,MATCH(O$1,競技者csv変換!$1:$1,0),0)="","",VLOOKUP($A12,競技者csv変換!$A:$AK,MATCH(O$1,競技者csv変換!$1:$1,0),0)))</f>
        <v/>
      </c>
      <c r="P12" s="189" t="str">
        <f>IF(ISERROR(VLOOKUP($A12,競技者csv変換!$A:$AK,MATCH(P$1,競技者csv変換!$1:$1,0),0)),"",IF(VLOOKUP($A12,競技者csv変換!$A:$AK,MATCH(P$1,競技者csv変換!$1:$1,0),0)="","",VLOOKUP($A12,競技者csv変換!$A:$AK,MATCH(P$1,競技者csv変換!$1:$1,0),0)))</f>
        <v/>
      </c>
      <c r="Q12" s="189" t="str">
        <f>IF(ISERROR(VLOOKUP($A12,競技者csv変換!$A:$AK,MATCH(Q$1,競技者csv変換!$1:$1,0),0)),"",IF(VLOOKUP($A12,競技者csv変換!$A:$AK,MATCH(Q$1,競技者csv変換!$1:$1,0),0)="","",VLOOKUP($A12,競技者csv変換!$A:$AK,MATCH(Q$1,競技者csv変換!$1:$1,0),0)))</f>
        <v/>
      </c>
      <c r="R12" s="189" t="str">
        <f>IF(ISERROR(VLOOKUP($A12,競技者csv変換!$A:$AK,MATCH(R$1,競技者csv変換!$1:$1,0),0)),"",IF(VLOOKUP($A12,競技者csv変換!$A:$AK,MATCH(R$1,競技者csv変換!$1:$1,0),0)="","",VLOOKUP($A12,競技者csv変換!$A:$AK,MATCH(R$1,競技者csv変換!$1:$1,0),0)))</f>
        <v/>
      </c>
      <c r="S12" s="189" t="str">
        <f>IF(ISERROR(VLOOKUP($A12,競技者csv変換!$A:$AK,MATCH(S$1,競技者csv変換!$1:$1,0),0)),"",IF(VLOOKUP($A12,競技者csv変換!$A:$AK,MATCH(S$1,競技者csv変換!$1:$1,0),0)="","",VLOOKUP($A12,競技者csv変換!$A:$AK,MATCH(S$1,競技者csv変換!$1:$1,0),0)))</f>
        <v/>
      </c>
      <c r="T12" s="189" t="str">
        <f>IF(ISERROR(VLOOKUP($A12,競技者csv変換!$A:$AK,MATCH(T$1,競技者csv変換!$1:$1,0),0)),"",IF(VLOOKUP($A12,競技者csv変換!$A:$AK,MATCH(T$1,競技者csv変換!$1:$1,0),0)="","",VLOOKUP($A12,競技者csv変換!$A:$AK,MATCH(T$1,競技者csv変換!$1:$1,0),0)))</f>
        <v/>
      </c>
      <c r="U12" s="189" t="str">
        <f>IF(ISERROR(VLOOKUP($A12,競技者csv変換!$A:$AK,MATCH(U$1,競技者csv変換!$1:$1,0),0)),"",IF(VLOOKUP($A12,競技者csv変換!$A:$AK,MATCH(U$1,競技者csv変換!$1:$1,0),0)="","",VLOOKUP($A12,競技者csv変換!$A:$AK,MATCH(U$1,競技者csv変換!$1:$1,0),0)))</f>
        <v/>
      </c>
      <c r="V12" s="189" t="str">
        <f>IF(ISERROR(VLOOKUP($A12,競技者csv変換!$A:$AK,MATCH(V$1,競技者csv変換!$1:$1,0),0)),"",IF(VLOOKUP($A12,競技者csv変換!$A:$AK,MATCH(V$1,競技者csv変換!$1:$1,0),0)="","",VLOOKUP($A12,競技者csv変換!$A:$AK,MATCH(V$1,競技者csv変換!$1:$1,0),0)))</f>
        <v/>
      </c>
      <c r="W12" s="189" t="str">
        <f>IF(ISERROR(VLOOKUP($A12,競技者csv変換!$A:$AK,MATCH(W$1,競技者csv変換!$1:$1,0),0)),"",IF(VLOOKUP($A12,競技者csv変換!$A:$AK,MATCH(W$1,競技者csv変換!$1:$1,0),0)="","",VLOOKUP($A12,競技者csv変換!$A:$AK,MATCH(W$1,競技者csv変換!$1:$1,0),0)))</f>
        <v/>
      </c>
      <c r="X12" s="189" t="str">
        <f>IF(ISERROR(VLOOKUP($A12,競技者csv変換!$A:$AK,MATCH(X$1,競技者csv変換!$1:$1,0),0)),"",IF(VLOOKUP($A12,競技者csv変換!$A:$AK,MATCH(X$1,競技者csv変換!$1:$1,0),0)="","",VLOOKUP($A12,競技者csv変換!$A:$AK,MATCH(X$1,競技者csv変換!$1:$1,0),0)))</f>
        <v/>
      </c>
      <c r="Y12" s="189" t="str">
        <f>IF(ISERROR(VLOOKUP($A12,競技者csv変換!$A:$AK,MATCH(Y$1,競技者csv変換!$1:$1,0),0)),"",IF(VLOOKUP($A12,競技者csv変換!$A:$AK,MATCH(Y$1,競技者csv変換!$1:$1,0),0)="","",VLOOKUP($A12,競技者csv変換!$A:$AK,MATCH(Y$1,競技者csv変換!$1:$1,0),0)))</f>
        <v/>
      </c>
      <c r="Z12" s="189" t="str">
        <f>IF(ISERROR(VLOOKUP($A12,競技者csv変換!$A:$AK,MATCH(Z$1,競技者csv変換!$1:$1,0),0)),"",IF(VLOOKUP($A12,競技者csv変換!$A:$AK,MATCH(Z$1,競技者csv変換!$1:$1,0),0)="","",VLOOKUP($A12,競技者csv変換!$A:$AK,MATCH(Z$1,競技者csv変換!$1:$1,0),0)))</f>
        <v/>
      </c>
      <c r="AA12" s="189" t="str">
        <f>IF(ISERROR(VLOOKUP($A12,競技者csv変換!$A:$AK,MATCH(AA$1,競技者csv変換!$1:$1,0),0)),"",IF(VLOOKUP($A12,競技者csv変換!$A:$AK,MATCH(AA$1,競技者csv変換!$1:$1,0),0)="","",VLOOKUP($A12,競技者csv変換!$A:$AK,MATCH(AA$1,競技者csv変換!$1:$1,0),0)))</f>
        <v/>
      </c>
      <c r="AB12" s="189" t="str">
        <f>IF(ISERROR(VLOOKUP($A12,競技者csv変換!$A:$AK,MATCH(AB$1,競技者csv変換!$1:$1,0),0)),"",IF(VLOOKUP($A12,競技者csv変換!$A:$AK,MATCH(AB$1,競技者csv変換!$1:$1,0),0)="","",VLOOKUP($A12,競技者csv変換!$A:$AK,MATCH(AB$1,競技者csv変換!$1:$1,0),0)))</f>
        <v/>
      </c>
      <c r="AC12" s="189" t="str">
        <f>IF(ISERROR(VLOOKUP($A12,競技者csv変換!$A:$AK,MATCH(AC$1,競技者csv変換!$1:$1,0),0)),"",IF(VLOOKUP($A12,競技者csv変換!$A:$AK,MATCH(AC$1,競技者csv変換!$1:$1,0),0)="","",VLOOKUP($A12,競技者csv変換!$A:$AK,MATCH(AC$1,競技者csv変換!$1:$1,0),0)))</f>
        <v/>
      </c>
      <c r="AD12" s="76" t="str">
        <f>IF(ISERROR(VLOOKUP($A12,競技者csv変換!$A:$AK,MATCH(AD$1,競技者csv変換!$1:$1,0),0)),"",IF(VLOOKUP($A12,競技者csv変換!$A:$AK,MATCH(AD$1,競技者csv変換!$1:$1,0),0)="","",VLOOKUP($A12,競技者csv変換!$A:$AK,MATCH(AD$1,競技者csv変換!$1:$1,0),0)))</f>
        <v/>
      </c>
      <c r="AE12" s="76" t="str">
        <f>IF(ISERROR(VLOOKUP($A12,競技者csv変換!$A:$AK,MATCH(AE$1,競技者csv変換!$1:$1,0),0)),"",IF(VLOOKUP($A12,競技者csv変換!$A:$AK,MATCH(AE$1,競技者csv変換!$1:$1,0),0)="","",VLOOKUP($A12,競技者csv変換!$A:$AK,MATCH(AE$1,競技者csv変換!$1:$1,0),0)))</f>
        <v/>
      </c>
      <c r="AF12" s="76" t="str">
        <f>IF(ISERROR(VLOOKUP($A12,競技者csv変換!$A:$AK,MATCH(AF$1,競技者csv変換!$1:$1,0),0)),"",IF(VLOOKUP($A12,競技者csv変換!$A:$AK,MATCH(AF$1,競技者csv変換!$1:$1,0),0)="","",VLOOKUP($A12,競技者csv変換!$A:$AK,MATCH(AF$1,競技者csv変換!$1:$1,0),0)))</f>
        <v/>
      </c>
      <c r="AG12" s="76" t="str">
        <f>IF(ISERROR(VLOOKUP($A12,競技者csv変換!$A:$AK,MATCH(AG$1,競技者csv変換!$1:$1,0),0)),"",IF(VLOOKUP($A12,競技者csv変換!$A:$AK,MATCH(AG$1,競技者csv変換!$1:$1,0),0)="","",VLOOKUP($A12,競技者csv変換!$A:$AK,MATCH(AG$1,競技者csv変換!$1:$1,0),0)))</f>
        <v/>
      </c>
      <c r="AH12" s="76" t="str">
        <f>IF(ISERROR(VLOOKUP($A12,競技者csv変換!$A:$AK,MATCH(AH$1,競技者csv変換!$1:$1,0),0)),"",IF(VLOOKUP($A12,競技者csv変換!$A:$AK,MATCH(AH$1,競技者csv変換!$1:$1,0),0)="","",VLOOKUP($A12,競技者csv変換!$A:$AK,MATCH(AH$1,競技者csv変換!$1:$1,0),0)))</f>
        <v/>
      </c>
      <c r="AI12" s="76" t="str">
        <f>IF(ISERROR(VLOOKUP($A12,競技者csv変換!$A:$AK,MATCH(AI$1,競技者csv変換!$1:$1,0),0)),"",IF(VLOOKUP($A12,競技者csv変換!$A:$AK,MATCH(AI$1,競技者csv変換!$1:$1,0),0)="","",VLOOKUP($A12,競技者csv変換!$A:$AK,MATCH(AI$1,競技者csv変換!$1:$1,0),0)))</f>
        <v/>
      </c>
      <c r="AJ12" s="76" t="str">
        <f>IF(ISERROR(VLOOKUP($A12,競技者csv変換!$A:$AK,MATCH(AJ$1,競技者csv変換!$1:$1,0),0)),"",IF(VLOOKUP($A12,競技者csv変換!$A:$AK,MATCH(AJ$1,競技者csv変換!$1:$1,0),0)="","",VLOOKUP($A12,競技者csv変換!$A:$AK,MATCH(AJ$1,競技者csv変換!$1:$1,0),0)))</f>
        <v/>
      </c>
      <c r="AK12" s="76" t="str">
        <f>IF(ISERROR(VLOOKUP($A12,競技者csv変換!$A:$AK,MATCH(AK$1,競技者csv変換!$1:$1,0),0)),"",IF(VLOOKUP($A12,競技者csv変換!$A:$AK,MATCH(AK$1,競技者csv変換!$1:$1,0),0)="","",VLOOKUP($A12,競技者csv変換!$A:$AK,MATCH(AK$1,競技者csv変換!$1:$1,0),0)))</f>
        <v/>
      </c>
    </row>
    <row r="13" spans="1:37" ht="18" customHeight="1">
      <c r="A13" s="76" t="str">
        <f t="shared" si="0"/>
        <v/>
      </c>
      <c r="B13" s="189" t="str">
        <f>IF(ISERROR(VLOOKUP($A13,競技者csv変換!$A:$AK,MATCH(B$1,競技者csv変換!$1:$1,0),0)),"",IF(VLOOKUP($A13,競技者csv変換!$A:$AK,MATCH(B$1,競技者csv変換!$1:$1,0),0)="","",VLOOKUP($A13,競技者csv変換!$A:$AK,MATCH(B$1,競技者csv変換!$1:$1,0),0)))</f>
        <v/>
      </c>
      <c r="C13" s="189" t="str">
        <f>IF(ISERROR(VLOOKUP($A13,競技者csv変換!$A:$AK,MATCH(C$1,競技者csv変換!$1:$1,0),0)),"",IF(VLOOKUP($A13,競技者csv変換!$A:$AK,MATCH(C$1,競技者csv変換!$1:$1,0),0)="","",VLOOKUP($A13,競技者csv変換!$A:$AK,MATCH(C$1,競技者csv変換!$1:$1,0),0)))</f>
        <v/>
      </c>
      <c r="D13" s="189" t="str">
        <f>IF(ISERROR(VLOOKUP($A13,競技者csv変換!$A:$AK,MATCH(D$1,競技者csv変換!$1:$1,0),0)),"",IF(VLOOKUP($A13,競技者csv変換!$A:$AK,MATCH(D$1,競技者csv変換!$1:$1,0),0)="","",VLOOKUP($A13,競技者csv変換!$A:$AK,MATCH(D$1,競技者csv変換!$1:$1,0),0)))</f>
        <v/>
      </c>
      <c r="E13" s="189" t="str">
        <f>IF(ISERROR(VLOOKUP($A13,競技者csv変換!$A:$AK,MATCH(E$1,競技者csv変換!$1:$1,0),0)),"",IF(VLOOKUP($A13,競技者csv変換!$A:$AK,MATCH(E$1,競技者csv変換!$1:$1,0),0)="","",VLOOKUP($A13,競技者csv変換!$A:$AK,MATCH(E$1,競技者csv変換!$1:$1,0),0)))</f>
        <v/>
      </c>
      <c r="F13" s="189" t="str">
        <f>IF(ISERROR(VLOOKUP($A13,競技者csv変換!$A:$AK,MATCH(F$1,競技者csv変換!$1:$1,0),0)),"",IF(VLOOKUP($A13,競技者csv変換!$A:$AK,MATCH(F$1,競技者csv変換!$1:$1,0),0)="","",VLOOKUP($A13,競技者csv変換!$A:$AK,MATCH(F$1,競技者csv変換!$1:$1,0),0)))</f>
        <v/>
      </c>
      <c r="G13" s="189" t="str">
        <f>IF(ISERROR(VLOOKUP($A13,競技者csv変換!$A:$AK,MATCH(G$1,競技者csv変換!$1:$1,0),0)),"",IF(VLOOKUP($A13,競技者csv変換!$A:$AK,MATCH(G$1,競技者csv変換!$1:$1,0),0)="","",VLOOKUP($A13,競技者csv変換!$A:$AK,MATCH(G$1,競技者csv変換!$1:$1,0),0)))</f>
        <v/>
      </c>
      <c r="H13" s="189" t="str">
        <f>IF(ISERROR(VLOOKUP($A13,競技者csv変換!$A:$AK,MATCH(H$1,競技者csv変換!$1:$1,0),0)),"",IF(VLOOKUP($A13,競技者csv変換!$A:$AK,MATCH(H$1,競技者csv変換!$1:$1,0),0)="","",VLOOKUP($A13,競技者csv変換!$A:$AK,MATCH(H$1,競技者csv変換!$1:$1,0),0)))</f>
        <v/>
      </c>
      <c r="I13" s="189" t="str">
        <f>IF(ISERROR(VLOOKUP($A13,競技者csv変換!$A:$AK,MATCH(I$1,競技者csv変換!$1:$1,0),0)),"",IF(VLOOKUP($A13,競技者csv変換!$A:$AK,MATCH(I$1,競技者csv変換!$1:$1,0),0)="","",VLOOKUP($A13,競技者csv変換!$A:$AK,MATCH(I$1,競技者csv変換!$1:$1,0),0)))</f>
        <v/>
      </c>
      <c r="J13" s="189" t="str">
        <f>IF(ISERROR(VLOOKUP($A13,競技者csv変換!$A:$AK,MATCH(J$1,競技者csv変換!$1:$1,0),0)),"",IF(VLOOKUP($A13,競技者csv変換!$A:$AK,MATCH(J$1,競技者csv変換!$1:$1,0),0)="","",VLOOKUP($A13,競技者csv変換!$A:$AK,MATCH(J$1,競技者csv変換!$1:$1,0),0)))</f>
        <v/>
      </c>
      <c r="K13" s="189" t="str">
        <f>IF(ISERROR(VLOOKUP($A13,競技者csv変換!$A:$AK,MATCH(K$1,競技者csv変換!$1:$1,0),0)),"",IF(VLOOKUP($A13,競技者csv変換!$A:$AK,MATCH(K$1,競技者csv変換!$1:$1,0),0)="","",VLOOKUP($A13,競技者csv変換!$A:$AK,MATCH(K$1,競技者csv変換!$1:$1,0),0)))</f>
        <v/>
      </c>
      <c r="L13" s="189" t="str">
        <f>IF(ISERROR(VLOOKUP($A13,競技者csv変換!$A:$AK,MATCH(L$1,競技者csv変換!$1:$1,0),0)),"",IF(VLOOKUP($A13,競技者csv変換!$A:$AK,MATCH(L$1,競技者csv変換!$1:$1,0),0)="","",VLOOKUP($A13,競技者csv変換!$A:$AK,MATCH(L$1,競技者csv変換!$1:$1,0),0)))</f>
        <v/>
      </c>
      <c r="M13" s="189" t="str">
        <f>IF(ISERROR(VLOOKUP($A13,競技者csv変換!$A:$AK,MATCH(M$1,競技者csv変換!$1:$1,0),0)),"",IF(VLOOKUP($A13,競技者csv変換!$A:$AK,MATCH(M$1,競技者csv変換!$1:$1,0),0)="","",VLOOKUP($A13,競技者csv変換!$A:$AK,MATCH(M$1,競技者csv変換!$1:$1,0),0)))</f>
        <v/>
      </c>
      <c r="N13" s="189" t="str">
        <f>IF(ISERROR(VLOOKUP($A13,競技者csv変換!$A:$AK,MATCH(N$1,競技者csv変換!$1:$1,0),0)),"",IF(VLOOKUP($A13,競技者csv変換!$A:$AK,MATCH(N$1,競技者csv変換!$1:$1,0),0)="","",VLOOKUP($A13,競技者csv変換!$A:$AK,MATCH(N$1,競技者csv変換!$1:$1,0),0)))</f>
        <v/>
      </c>
      <c r="O13" s="189" t="str">
        <f>IF(ISERROR(VLOOKUP($A13,競技者csv変換!$A:$AK,MATCH(O$1,競技者csv変換!$1:$1,0),0)),"",IF(VLOOKUP($A13,競技者csv変換!$A:$AK,MATCH(O$1,競技者csv変換!$1:$1,0),0)="","",VLOOKUP($A13,競技者csv変換!$A:$AK,MATCH(O$1,競技者csv変換!$1:$1,0),0)))</f>
        <v/>
      </c>
      <c r="P13" s="189" t="str">
        <f>IF(ISERROR(VLOOKUP($A13,競技者csv変換!$A:$AK,MATCH(P$1,競技者csv変換!$1:$1,0),0)),"",IF(VLOOKUP($A13,競技者csv変換!$A:$AK,MATCH(P$1,競技者csv変換!$1:$1,0),0)="","",VLOOKUP($A13,競技者csv変換!$A:$AK,MATCH(P$1,競技者csv変換!$1:$1,0),0)))</f>
        <v/>
      </c>
      <c r="Q13" s="189" t="str">
        <f>IF(ISERROR(VLOOKUP($A13,競技者csv変換!$A:$AK,MATCH(Q$1,競技者csv変換!$1:$1,0),0)),"",IF(VLOOKUP($A13,競技者csv変換!$A:$AK,MATCH(Q$1,競技者csv変換!$1:$1,0),0)="","",VLOOKUP($A13,競技者csv変換!$A:$AK,MATCH(Q$1,競技者csv変換!$1:$1,0),0)))</f>
        <v/>
      </c>
      <c r="R13" s="189" t="str">
        <f>IF(ISERROR(VLOOKUP($A13,競技者csv変換!$A:$AK,MATCH(R$1,競技者csv変換!$1:$1,0),0)),"",IF(VLOOKUP($A13,競技者csv変換!$A:$AK,MATCH(R$1,競技者csv変換!$1:$1,0),0)="","",VLOOKUP($A13,競技者csv変換!$A:$AK,MATCH(R$1,競技者csv変換!$1:$1,0),0)))</f>
        <v/>
      </c>
      <c r="S13" s="189" t="str">
        <f>IF(ISERROR(VLOOKUP($A13,競技者csv変換!$A:$AK,MATCH(S$1,競技者csv変換!$1:$1,0),0)),"",IF(VLOOKUP($A13,競技者csv変換!$A:$AK,MATCH(S$1,競技者csv変換!$1:$1,0),0)="","",VLOOKUP($A13,競技者csv変換!$A:$AK,MATCH(S$1,競技者csv変換!$1:$1,0),0)))</f>
        <v/>
      </c>
      <c r="T13" s="189" t="str">
        <f>IF(ISERROR(VLOOKUP($A13,競技者csv変換!$A:$AK,MATCH(T$1,競技者csv変換!$1:$1,0),0)),"",IF(VLOOKUP($A13,競技者csv変換!$A:$AK,MATCH(T$1,競技者csv変換!$1:$1,0),0)="","",VLOOKUP($A13,競技者csv変換!$A:$AK,MATCH(T$1,競技者csv変換!$1:$1,0),0)))</f>
        <v/>
      </c>
      <c r="U13" s="189" t="str">
        <f>IF(ISERROR(VLOOKUP($A13,競技者csv変換!$A:$AK,MATCH(U$1,競技者csv変換!$1:$1,0),0)),"",IF(VLOOKUP($A13,競技者csv変換!$A:$AK,MATCH(U$1,競技者csv変換!$1:$1,0),0)="","",VLOOKUP($A13,競技者csv変換!$A:$AK,MATCH(U$1,競技者csv変換!$1:$1,0),0)))</f>
        <v/>
      </c>
      <c r="V13" s="189" t="str">
        <f>IF(ISERROR(VLOOKUP($A13,競技者csv変換!$A:$AK,MATCH(V$1,競技者csv変換!$1:$1,0),0)),"",IF(VLOOKUP($A13,競技者csv変換!$A:$AK,MATCH(V$1,競技者csv変換!$1:$1,0),0)="","",VLOOKUP($A13,競技者csv変換!$A:$AK,MATCH(V$1,競技者csv変換!$1:$1,0),0)))</f>
        <v/>
      </c>
      <c r="W13" s="189" t="str">
        <f>IF(ISERROR(VLOOKUP($A13,競技者csv変換!$A:$AK,MATCH(W$1,競技者csv変換!$1:$1,0),0)),"",IF(VLOOKUP($A13,競技者csv変換!$A:$AK,MATCH(W$1,競技者csv変換!$1:$1,0),0)="","",VLOOKUP($A13,競技者csv変換!$A:$AK,MATCH(W$1,競技者csv変換!$1:$1,0),0)))</f>
        <v/>
      </c>
      <c r="X13" s="189" t="str">
        <f>IF(ISERROR(VLOOKUP($A13,競技者csv変換!$A:$AK,MATCH(X$1,競技者csv変換!$1:$1,0),0)),"",IF(VLOOKUP($A13,競技者csv変換!$A:$AK,MATCH(X$1,競技者csv変換!$1:$1,0),0)="","",VLOOKUP($A13,競技者csv変換!$A:$AK,MATCH(X$1,競技者csv変換!$1:$1,0),0)))</f>
        <v/>
      </c>
      <c r="Y13" s="189" t="str">
        <f>IF(ISERROR(VLOOKUP($A13,競技者csv変換!$A:$AK,MATCH(Y$1,競技者csv変換!$1:$1,0),0)),"",IF(VLOOKUP($A13,競技者csv変換!$A:$AK,MATCH(Y$1,競技者csv変換!$1:$1,0),0)="","",VLOOKUP($A13,競技者csv変換!$A:$AK,MATCH(Y$1,競技者csv変換!$1:$1,0),0)))</f>
        <v/>
      </c>
      <c r="Z13" s="189" t="str">
        <f>IF(ISERROR(VLOOKUP($A13,競技者csv変換!$A:$AK,MATCH(Z$1,競技者csv変換!$1:$1,0),0)),"",IF(VLOOKUP($A13,競技者csv変換!$A:$AK,MATCH(Z$1,競技者csv変換!$1:$1,0),0)="","",VLOOKUP($A13,競技者csv変換!$A:$AK,MATCH(Z$1,競技者csv変換!$1:$1,0),0)))</f>
        <v/>
      </c>
      <c r="AA13" s="189" t="str">
        <f>IF(ISERROR(VLOOKUP($A13,競技者csv変換!$A:$AK,MATCH(AA$1,競技者csv変換!$1:$1,0),0)),"",IF(VLOOKUP($A13,競技者csv変換!$A:$AK,MATCH(AA$1,競技者csv変換!$1:$1,0),0)="","",VLOOKUP($A13,競技者csv変換!$A:$AK,MATCH(AA$1,競技者csv変換!$1:$1,0),0)))</f>
        <v/>
      </c>
      <c r="AB13" s="189" t="str">
        <f>IF(ISERROR(VLOOKUP($A13,競技者csv変換!$A:$AK,MATCH(AB$1,競技者csv変換!$1:$1,0),0)),"",IF(VLOOKUP($A13,競技者csv変換!$A:$AK,MATCH(AB$1,競技者csv変換!$1:$1,0),0)="","",VLOOKUP($A13,競技者csv変換!$A:$AK,MATCH(AB$1,競技者csv変換!$1:$1,0),0)))</f>
        <v/>
      </c>
      <c r="AC13" s="189" t="str">
        <f>IF(ISERROR(VLOOKUP($A13,競技者csv変換!$A:$AK,MATCH(AC$1,競技者csv変換!$1:$1,0),0)),"",IF(VLOOKUP($A13,競技者csv変換!$A:$AK,MATCH(AC$1,競技者csv変換!$1:$1,0),0)="","",VLOOKUP($A13,競技者csv変換!$A:$AK,MATCH(AC$1,競技者csv変換!$1:$1,0),0)))</f>
        <v/>
      </c>
      <c r="AD13" s="76" t="str">
        <f>IF(ISERROR(VLOOKUP($A13,競技者csv変換!$A:$AK,MATCH(AD$1,競技者csv変換!$1:$1,0),0)),"",IF(VLOOKUP($A13,競技者csv変換!$A:$AK,MATCH(AD$1,競技者csv変換!$1:$1,0),0)="","",VLOOKUP($A13,競技者csv変換!$A:$AK,MATCH(AD$1,競技者csv変換!$1:$1,0),0)))</f>
        <v/>
      </c>
      <c r="AE13" s="76" t="str">
        <f>IF(ISERROR(VLOOKUP($A13,競技者csv変換!$A:$AK,MATCH(AE$1,競技者csv変換!$1:$1,0),0)),"",IF(VLOOKUP($A13,競技者csv変換!$A:$AK,MATCH(AE$1,競技者csv変換!$1:$1,0),0)="","",VLOOKUP($A13,競技者csv変換!$A:$AK,MATCH(AE$1,競技者csv変換!$1:$1,0),0)))</f>
        <v/>
      </c>
      <c r="AF13" s="76" t="str">
        <f>IF(ISERROR(VLOOKUP($A13,競技者csv変換!$A:$AK,MATCH(AF$1,競技者csv変換!$1:$1,0),0)),"",IF(VLOOKUP($A13,競技者csv変換!$A:$AK,MATCH(AF$1,競技者csv変換!$1:$1,0),0)="","",VLOOKUP($A13,競技者csv変換!$A:$AK,MATCH(AF$1,競技者csv変換!$1:$1,0),0)))</f>
        <v/>
      </c>
      <c r="AG13" s="76" t="str">
        <f>IF(ISERROR(VLOOKUP($A13,競技者csv変換!$A:$AK,MATCH(AG$1,競技者csv変換!$1:$1,0),0)),"",IF(VLOOKUP($A13,競技者csv変換!$A:$AK,MATCH(AG$1,競技者csv変換!$1:$1,0),0)="","",VLOOKUP($A13,競技者csv変換!$A:$AK,MATCH(AG$1,競技者csv変換!$1:$1,0),0)))</f>
        <v/>
      </c>
      <c r="AH13" s="76" t="str">
        <f>IF(ISERROR(VLOOKUP($A13,競技者csv変換!$A:$AK,MATCH(AH$1,競技者csv変換!$1:$1,0),0)),"",IF(VLOOKUP($A13,競技者csv変換!$A:$AK,MATCH(AH$1,競技者csv変換!$1:$1,0),0)="","",VLOOKUP($A13,競技者csv変換!$A:$AK,MATCH(AH$1,競技者csv変換!$1:$1,0),0)))</f>
        <v/>
      </c>
      <c r="AI13" s="76" t="str">
        <f>IF(ISERROR(VLOOKUP($A13,競技者csv変換!$A:$AK,MATCH(AI$1,競技者csv変換!$1:$1,0),0)),"",IF(VLOOKUP($A13,競技者csv変換!$A:$AK,MATCH(AI$1,競技者csv変換!$1:$1,0),0)="","",VLOOKUP($A13,競技者csv変換!$A:$AK,MATCH(AI$1,競技者csv変換!$1:$1,0),0)))</f>
        <v/>
      </c>
      <c r="AJ13" s="76" t="str">
        <f>IF(ISERROR(VLOOKUP($A13,競技者csv変換!$A:$AK,MATCH(AJ$1,競技者csv変換!$1:$1,0),0)),"",IF(VLOOKUP($A13,競技者csv変換!$A:$AK,MATCH(AJ$1,競技者csv変換!$1:$1,0),0)="","",VLOOKUP($A13,競技者csv変換!$A:$AK,MATCH(AJ$1,競技者csv変換!$1:$1,0),0)))</f>
        <v/>
      </c>
      <c r="AK13" s="76" t="str">
        <f>IF(ISERROR(VLOOKUP($A13,競技者csv変換!$A:$AK,MATCH(AK$1,競技者csv変換!$1:$1,0),0)),"",IF(VLOOKUP($A13,競技者csv変換!$A:$AK,MATCH(AK$1,競技者csv変換!$1:$1,0),0)="","",VLOOKUP($A13,競技者csv変換!$A:$AK,MATCH(AK$1,競技者csv変換!$1:$1,0),0)))</f>
        <v/>
      </c>
    </row>
    <row r="14" spans="1:37" ht="18" customHeight="1">
      <c r="A14" s="76" t="str">
        <f t="shared" si="0"/>
        <v/>
      </c>
      <c r="B14" s="189" t="str">
        <f>IF(ISERROR(VLOOKUP($A14,競技者csv変換!$A:$AK,MATCH(B$1,競技者csv変換!$1:$1,0),0)),"",IF(VLOOKUP($A14,競技者csv変換!$A:$AK,MATCH(B$1,競技者csv変換!$1:$1,0),0)="","",VLOOKUP($A14,競技者csv変換!$A:$AK,MATCH(B$1,競技者csv変換!$1:$1,0),0)))</f>
        <v/>
      </c>
      <c r="C14" s="189" t="str">
        <f>IF(ISERROR(VLOOKUP($A14,競技者csv変換!$A:$AK,MATCH(C$1,競技者csv変換!$1:$1,0),0)),"",IF(VLOOKUP($A14,競技者csv変換!$A:$AK,MATCH(C$1,競技者csv変換!$1:$1,0),0)="","",VLOOKUP($A14,競技者csv変換!$A:$AK,MATCH(C$1,競技者csv変換!$1:$1,0),0)))</f>
        <v/>
      </c>
      <c r="D14" s="189" t="str">
        <f>IF(ISERROR(VLOOKUP($A14,競技者csv変換!$A:$AK,MATCH(D$1,競技者csv変換!$1:$1,0),0)),"",IF(VLOOKUP($A14,競技者csv変換!$A:$AK,MATCH(D$1,競技者csv変換!$1:$1,0),0)="","",VLOOKUP($A14,競技者csv変換!$A:$AK,MATCH(D$1,競技者csv変換!$1:$1,0),0)))</f>
        <v/>
      </c>
      <c r="E14" s="189" t="str">
        <f>IF(ISERROR(VLOOKUP($A14,競技者csv変換!$A:$AK,MATCH(E$1,競技者csv変換!$1:$1,0),0)),"",IF(VLOOKUP($A14,競技者csv変換!$A:$AK,MATCH(E$1,競技者csv変換!$1:$1,0),0)="","",VLOOKUP($A14,競技者csv変換!$A:$AK,MATCH(E$1,競技者csv変換!$1:$1,0),0)))</f>
        <v/>
      </c>
      <c r="F14" s="189" t="str">
        <f>IF(ISERROR(VLOOKUP($A14,競技者csv変換!$A:$AK,MATCH(F$1,競技者csv変換!$1:$1,0),0)),"",IF(VLOOKUP($A14,競技者csv変換!$A:$AK,MATCH(F$1,競技者csv変換!$1:$1,0),0)="","",VLOOKUP($A14,競技者csv変換!$A:$AK,MATCH(F$1,競技者csv変換!$1:$1,0),0)))</f>
        <v/>
      </c>
      <c r="G14" s="189" t="str">
        <f>IF(ISERROR(VLOOKUP($A14,競技者csv変換!$A:$AK,MATCH(G$1,競技者csv変換!$1:$1,0),0)),"",IF(VLOOKUP($A14,競技者csv変換!$A:$AK,MATCH(G$1,競技者csv変換!$1:$1,0),0)="","",VLOOKUP($A14,競技者csv変換!$A:$AK,MATCH(G$1,競技者csv変換!$1:$1,0),0)))</f>
        <v/>
      </c>
      <c r="H14" s="189" t="str">
        <f>IF(ISERROR(VLOOKUP($A14,競技者csv変換!$A:$AK,MATCH(H$1,競技者csv変換!$1:$1,0),0)),"",IF(VLOOKUP($A14,競技者csv変換!$A:$AK,MATCH(H$1,競技者csv変換!$1:$1,0),0)="","",VLOOKUP($A14,競技者csv変換!$A:$AK,MATCH(H$1,競技者csv変換!$1:$1,0),0)))</f>
        <v/>
      </c>
      <c r="I14" s="189" t="str">
        <f>IF(ISERROR(VLOOKUP($A14,競技者csv変換!$A:$AK,MATCH(I$1,競技者csv変換!$1:$1,0),0)),"",IF(VLOOKUP($A14,競技者csv変換!$A:$AK,MATCH(I$1,競技者csv変換!$1:$1,0),0)="","",VLOOKUP($A14,競技者csv変換!$A:$AK,MATCH(I$1,競技者csv変換!$1:$1,0),0)))</f>
        <v/>
      </c>
      <c r="J14" s="189" t="str">
        <f>IF(ISERROR(VLOOKUP($A14,競技者csv変換!$A:$AK,MATCH(J$1,競技者csv変換!$1:$1,0),0)),"",IF(VLOOKUP($A14,競技者csv変換!$A:$AK,MATCH(J$1,競技者csv変換!$1:$1,0),0)="","",VLOOKUP($A14,競技者csv変換!$A:$AK,MATCH(J$1,競技者csv変換!$1:$1,0),0)))</f>
        <v/>
      </c>
      <c r="K14" s="189" t="str">
        <f>IF(ISERROR(VLOOKUP($A14,競技者csv変換!$A:$AK,MATCH(K$1,競技者csv変換!$1:$1,0),0)),"",IF(VLOOKUP($A14,競技者csv変換!$A:$AK,MATCH(K$1,競技者csv変換!$1:$1,0),0)="","",VLOOKUP($A14,競技者csv変換!$A:$AK,MATCH(K$1,競技者csv変換!$1:$1,0),0)))</f>
        <v/>
      </c>
      <c r="L14" s="189" t="str">
        <f>IF(ISERROR(VLOOKUP($A14,競技者csv変換!$A:$AK,MATCH(L$1,競技者csv変換!$1:$1,0),0)),"",IF(VLOOKUP($A14,競技者csv変換!$A:$AK,MATCH(L$1,競技者csv変換!$1:$1,0),0)="","",VLOOKUP($A14,競技者csv変換!$A:$AK,MATCH(L$1,競技者csv変換!$1:$1,0),0)))</f>
        <v/>
      </c>
      <c r="M14" s="189" t="str">
        <f>IF(ISERROR(VLOOKUP($A14,競技者csv変換!$A:$AK,MATCH(M$1,競技者csv変換!$1:$1,0),0)),"",IF(VLOOKUP($A14,競技者csv変換!$A:$AK,MATCH(M$1,競技者csv変換!$1:$1,0),0)="","",VLOOKUP($A14,競技者csv変換!$A:$AK,MATCH(M$1,競技者csv変換!$1:$1,0),0)))</f>
        <v/>
      </c>
      <c r="N14" s="189" t="str">
        <f>IF(ISERROR(VLOOKUP($A14,競技者csv変換!$A:$AK,MATCH(N$1,競技者csv変換!$1:$1,0),0)),"",IF(VLOOKUP($A14,競技者csv変換!$A:$AK,MATCH(N$1,競技者csv変換!$1:$1,0),0)="","",VLOOKUP($A14,競技者csv変換!$A:$AK,MATCH(N$1,競技者csv変換!$1:$1,0),0)))</f>
        <v/>
      </c>
      <c r="O14" s="189" t="str">
        <f>IF(ISERROR(VLOOKUP($A14,競技者csv変換!$A:$AK,MATCH(O$1,競技者csv変換!$1:$1,0),0)),"",IF(VLOOKUP($A14,競技者csv変換!$A:$AK,MATCH(O$1,競技者csv変換!$1:$1,0),0)="","",VLOOKUP($A14,競技者csv変換!$A:$AK,MATCH(O$1,競技者csv変換!$1:$1,0),0)))</f>
        <v/>
      </c>
      <c r="P14" s="189" t="str">
        <f>IF(ISERROR(VLOOKUP($A14,競技者csv変換!$A:$AK,MATCH(P$1,競技者csv変換!$1:$1,0),0)),"",IF(VLOOKUP($A14,競技者csv変換!$A:$AK,MATCH(P$1,競技者csv変換!$1:$1,0),0)="","",VLOOKUP($A14,競技者csv変換!$A:$AK,MATCH(P$1,競技者csv変換!$1:$1,0),0)))</f>
        <v/>
      </c>
      <c r="Q14" s="189" t="str">
        <f>IF(ISERROR(VLOOKUP($A14,競技者csv変換!$A:$AK,MATCH(Q$1,競技者csv変換!$1:$1,0),0)),"",IF(VLOOKUP($A14,競技者csv変換!$A:$AK,MATCH(Q$1,競技者csv変換!$1:$1,0),0)="","",VLOOKUP($A14,競技者csv変換!$A:$AK,MATCH(Q$1,競技者csv変換!$1:$1,0),0)))</f>
        <v/>
      </c>
      <c r="R14" s="189" t="str">
        <f>IF(ISERROR(VLOOKUP($A14,競技者csv変換!$A:$AK,MATCH(R$1,競技者csv変換!$1:$1,0),0)),"",IF(VLOOKUP($A14,競技者csv変換!$A:$AK,MATCH(R$1,競技者csv変換!$1:$1,0),0)="","",VLOOKUP($A14,競技者csv変換!$A:$AK,MATCH(R$1,競技者csv変換!$1:$1,0),0)))</f>
        <v/>
      </c>
      <c r="S14" s="189" t="str">
        <f>IF(ISERROR(VLOOKUP($A14,競技者csv変換!$A:$AK,MATCH(S$1,競技者csv変換!$1:$1,0),0)),"",IF(VLOOKUP($A14,競技者csv変換!$A:$AK,MATCH(S$1,競技者csv変換!$1:$1,0),0)="","",VLOOKUP($A14,競技者csv変換!$A:$AK,MATCH(S$1,競技者csv変換!$1:$1,0),0)))</f>
        <v/>
      </c>
      <c r="T14" s="189" t="str">
        <f>IF(ISERROR(VLOOKUP($A14,競技者csv変換!$A:$AK,MATCH(T$1,競技者csv変換!$1:$1,0),0)),"",IF(VLOOKUP($A14,競技者csv変換!$A:$AK,MATCH(T$1,競技者csv変換!$1:$1,0),0)="","",VLOOKUP($A14,競技者csv変換!$A:$AK,MATCH(T$1,競技者csv変換!$1:$1,0),0)))</f>
        <v/>
      </c>
      <c r="U14" s="189" t="str">
        <f>IF(ISERROR(VLOOKUP($A14,競技者csv変換!$A:$AK,MATCH(U$1,競技者csv変換!$1:$1,0),0)),"",IF(VLOOKUP($A14,競技者csv変換!$A:$AK,MATCH(U$1,競技者csv変換!$1:$1,0),0)="","",VLOOKUP($A14,競技者csv変換!$A:$AK,MATCH(U$1,競技者csv変換!$1:$1,0),0)))</f>
        <v/>
      </c>
      <c r="V14" s="189" t="str">
        <f>IF(ISERROR(VLOOKUP($A14,競技者csv変換!$A:$AK,MATCH(V$1,競技者csv変換!$1:$1,0),0)),"",IF(VLOOKUP($A14,競技者csv変換!$A:$AK,MATCH(V$1,競技者csv変換!$1:$1,0),0)="","",VLOOKUP($A14,競技者csv変換!$A:$AK,MATCH(V$1,競技者csv変換!$1:$1,0),0)))</f>
        <v/>
      </c>
      <c r="W14" s="189" t="str">
        <f>IF(ISERROR(VLOOKUP($A14,競技者csv変換!$A:$AK,MATCH(W$1,競技者csv変換!$1:$1,0),0)),"",IF(VLOOKUP($A14,競技者csv変換!$A:$AK,MATCH(W$1,競技者csv変換!$1:$1,0),0)="","",VLOOKUP($A14,競技者csv変換!$A:$AK,MATCH(W$1,競技者csv変換!$1:$1,0),0)))</f>
        <v/>
      </c>
      <c r="X14" s="189" t="str">
        <f>IF(ISERROR(VLOOKUP($A14,競技者csv変換!$A:$AK,MATCH(X$1,競技者csv変換!$1:$1,0),0)),"",IF(VLOOKUP($A14,競技者csv変換!$A:$AK,MATCH(X$1,競技者csv変換!$1:$1,0),0)="","",VLOOKUP($A14,競技者csv変換!$A:$AK,MATCH(X$1,競技者csv変換!$1:$1,0),0)))</f>
        <v/>
      </c>
      <c r="Y14" s="189" t="str">
        <f>IF(ISERROR(VLOOKUP($A14,競技者csv変換!$A:$AK,MATCH(Y$1,競技者csv変換!$1:$1,0),0)),"",IF(VLOOKUP($A14,競技者csv変換!$A:$AK,MATCH(Y$1,競技者csv変換!$1:$1,0),0)="","",VLOOKUP($A14,競技者csv変換!$A:$AK,MATCH(Y$1,競技者csv変換!$1:$1,0),0)))</f>
        <v/>
      </c>
      <c r="Z14" s="189" t="str">
        <f>IF(ISERROR(VLOOKUP($A14,競技者csv変換!$A:$AK,MATCH(Z$1,競技者csv変換!$1:$1,0),0)),"",IF(VLOOKUP($A14,競技者csv変換!$A:$AK,MATCH(Z$1,競技者csv変換!$1:$1,0),0)="","",VLOOKUP($A14,競技者csv変換!$A:$AK,MATCH(Z$1,競技者csv変換!$1:$1,0),0)))</f>
        <v/>
      </c>
      <c r="AA14" s="189" t="str">
        <f>IF(ISERROR(VLOOKUP($A14,競技者csv変換!$A:$AK,MATCH(AA$1,競技者csv変換!$1:$1,0),0)),"",IF(VLOOKUP($A14,競技者csv変換!$A:$AK,MATCH(AA$1,競技者csv変換!$1:$1,0),0)="","",VLOOKUP($A14,競技者csv変換!$A:$AK,MATCH(AA$1,競技者csv変換!$1:$1,0),0)))</f>
        <v/>
      </c>
      <c r="AB14" s="189" t="str">
        <f>IF(ISERROR(VLOOKUP($A14,競技者csv変換!$A:$AK,MATCH(AB$1,競技者csv変換!$1:$1,0),0)),"",IF(VLOOKUP($A14,競技者csv変換!$A:$AK,MATCH(AB$1,競技者csv変換!$1:$1,0),0)="","",VLOOKUP($A14,競技者csv変換!$A:$AK,MATCH(AB$1,競技者csv変換!$1:$1,0),0)))</f>
        <v/>
      </c>
      <c r="AC14" s="189" t="str">
        <f>IF(ISERROR(VLOOKUP($A14,競技者csv変換!$A:$AK,MATCH(AC$1,競技者csv変換!$1:$1,0),0)),"",IF(VLOOKUP($A14,競技者csv変換!$A:$AK,MATCH(AC$1,競技者csv変換!$1:$1,0),0)="","",VLOOKUP($A14,競技者csv変換!$A:$AK,MATCH(AC$1,競技者csv変換!$1:$1,0),0)))</f>
        <v/>
      </c>
      <c r="AD14" s="76" t="str">
        <f>IF(ISERROR(VLOOKUP($A14,競技者csv変換!$A:$AK,MATCH(AD$1,競技者csv変換!$1:$1,0),0)),"",IF(VLOOKUP($A14,競技者csv変換!$A:$AK,MATCH(AD$1,競技者csv変換!$1:$1,0),0)="","",VLOOKUP($A14,競技者csv変換!$A:$AK,MATCH(AD$1,競技者csv変換!$1:$1,0),0)))</f>
        <v/>
      </c>
      <c r="AE14" s="76" t="str">
        <f>IF(ISERROR(VLOOKUP($A14,競技者csv変換!$A:$AK,MATCH(AE$1,競技者csv変換!$1:$1,0),0)),"",IF(VLOOKUP($A14,競技者csv変換!$A:$AK,MATCH(AE$1,競技者csv変換!$1:$1,0),0)="","",VLOOKUP($A14,競技者csv変換!$A:$AK,MATCH(AE$1,競技者csv変換!$1:$1,0),0)))</f>
        <v/>
      </c>
      <c r="AF14" s="76" t="str">
        <f>IF(ISERROR(VLOOKUP($A14,競技者csv変換!$A:$AK,MATCH(AF$1,競技者csv変換!$1:$1,0),0)),"",IF(VLOOKUP($A14,競技者csv変換!$A:$AK,MATCH(AF$1,競技者csv変換!$1:$1,0),0)="","",VLOOKUP($A14,競技者csv変換!$A:$AK,MATCH(AF$1,競技者csv変換!$1:$1,0),0)))</f>
        <v/>
      </c>
      <c r="AG14" s="76" t="str">
        <f>IF(ISERROR(VLOOKUP($A14,競技者csv変換!$A:$AK,MATCH(AG$1,競技者csv変換!$1:$1,0),0)),"",IF(VLOOKUP($A14,競技者csv変換!$A:$AK,MATCH(AG$1,競技者csv変換!$1:$1,0),0)="","",VLOOKUP($A14,競技者csv変換!$A:$AK,MATCH(AG$1,競技者csv変換!$1:$1,0),0)))</f>
        <v/>
      </c>
      <c r="AH14" s="76" t="str">
        <f>IF(ISERROR(VLOOKUP($A14,競技者csv変換!$A:$AK,MATCH(AH$1,競技者csv変換!$1:$1,0),0)),"",IF(VLOOKUP($A14,競技者csv変換!$A:$AK,MATCH(AH$1,競技者csv変換!$1:$1,0),0)="","",VLOOKUP($A14,競技者csv変換!$A:$AK,MATCH(AH$1,競技者csv変換!$1:$1,0),0)))</f>
        <v/>
      </c>
      <c r="AI14" s="76" t="str">
        <f>IF(ISERROR(VLOOKUP($A14,競技者csv変換!$A:$AK,MATCH(AI$1,競技者csv変換!$1:$1,0),0)),"",IF(VLOOKUP($A14,競技者csv変換!$A:$AK,MATCH(AI$1,競技者csv変換!$1:$1,0),0)="","",VLOOKUP($A14,競技者csv変換!$A:$AK,MATCH(AI$1,競技者csv変換!$1:$1,0),0)))</f>
        <v/>
      </c>
      <c r="AJ14" s="76" t="str">
        <f>IF(ISERROR(VLOOKUP($A14,競技者csv変換!$A:$AK,MATCH(AJ$1,競技者csv変換!$1:$1,0),0)),"",IF(VLOOKUP($A14,競技者csv変換!$A:$AK,MATCH(AJ$1,競技者csv変換!$1:$1,0),0)="","",VLOOKUP($A14,競技者csv変換!$A:$AK,MATCH(AJ$1,競技者csv変換!$1:$1,0),0)))</f>
        <v/>
      </c>
      <c r="AK14" s="76" t="str">
        <f>IF(ISERROR(VLOOKUP($A14,競技者csv変換!$A:$AK,MATCH(AK$1,競技者csv変換!$1:$1,0),0)),"",IF(VLOOKUP($A14,競技者csv変換!$A:$AK,MATCH(AK$1,競技者csv変換!$1:$1,0),0)="","",VLOOKUP($A14,競技者csv変換!$A:$AK,MATCH(AK$1,競技者csv変換!$1:$1,0),0)))</f>
        <v/>
      </c>
    </row>
    <row r="15" spans="1:37" ht="18" customHeight="1">
      <c r="A15" s="76" t="str">
        <f t="shared" si="0"/>
        <v/>
      </c>
      <c r="B15" s="189" t="str">
        <f>IF(ISERROR(VLOOKUP($A15,競技者csv変換!$A:$AK,MATCH(B$1,競技者csv変換!$1:$1,0),0)),"",IF(VLOOKUP($A15,競技者csv変換!$A:$AK,MATCH(B$1,競技者csv変換!$1:$1,0),0)="","",VLOOKUP($A15,競技者csv変換!$A:$AK,MATCH(B$1,競技者csv変換!$1:$1,0),0)))</f>
        <v/>
      </c>
      <c r="C15" s="189" t="str">
        <f>IF(ISERROR(VLOOKUP($A15,競技者csv変換!$A:$AK,MATCH(C$1,競技者csv変換!$1:$1,0),0)),"",IF(VLOOKUP($A15,競技者csv変換!$A:$AK,MATCH(C$1,競技者csv変換!$1:$1,0),0)="","",VLOOKUP($A15,競技者csv変換!$A:$AK,MATCH(C$1,競技者csv変換!$1:$1,0),0)))</f>
        <v/>
      </c>
      <c r="D15" s="189" t="str">
        <f>IF(ISERROR(VLOOKUP($A15,競技者csv変換!$A:$AK,MATCH(D$1,競技者csv変換!$1:$1,0),0)),"",IF(VLOOKUP($A15,競技者csv変換!$A:$AK,MATCH(D$1,競技者csv変換!$1:$1,0),0)="","",VLOOKUP($A15,競技者csv変換!$A:$AK,MATCH(D$1,競技者csv変換!$1:$1,0),0)))</f>
        <v/>
      </c>
      <c r="E15" s="189" t="str">
        <f>IF(ISERROR(VLOOKUP($A15,競技者csv変換!$A:$AK,MATCH(E$1,競技者csv変換!$1:$1,0),0)),"",IF(VLOOKUP($A15,競技者csv変換!$A:$AK,MATCH(E$1,競技者csv変換!$1:$1,0),0)="","",VLOOKUP($A15,競技者csv変換!$A:$AK,MATCH(E$1,競技者csv変換!$1:$1,0),0)))</f>
        <v/>
      </c>
      <c r="F15" s="189" t="str">
        <f>IF(ISERROR(VLOOKUP($A15,競技者csv変換!$A:$AK,MATCH(F$1,競技者csv変換!$1:$1,0),0)),"",IF(VLOOKUP($A15,競技者csv変換!$A:$AK,MATCH(F$1,競技者csv変換!$1:$1,0),0)="","",VLOOKUP($A15,競技者csv変換!$A:$AK,MATCH(F$1,競技者csv変換!$1:$1,0),0)))</f>
        <v/>
      </c>
      <c r="G15" s="189" t="str">
        <f>IF(ISERROR(VLOOKUP($A15,競技者csv変換!$A:$AK,MATCH(G$1,競技者csv変換!$1:$1,0),0)),"",IF(VLOOKUP($A15,競技者csv変換!$A:$AK,MATCH(G$1,競技者csv変換!$1:$1,0),0)="","",VLOOKUP($A15,競技者csv変換!$A:$AK,MATCH(G$1,競技者csv変換!$1:$1,0),0)))</f>
        <v/>
      </c>
      <c r="H15" s="189" t="str">
        <f>IF(ISERROR(VLOOKUP($A15,競技者csv変換!$A:$AK,MATCH(H$1,競技者csv変換!$1:$1,0),0)),"",IF(VLOOKUP($A15,競技者csv変換!$A:$AK,MATCH(H$1,競技者csv変換!$1:$1,0),0)="","",VLOOKUP($A15,競技者csv変換!$A:$AK,MATCH(H$1,競技者csv変換!$1:$1,0),0)))</f>
        <v/>
      </c>
      <c r="I15" s="189" t="str">
        <f>IF(ISERROR(VLOOKUP($A15,競技者csv変換!$A:$AK,MATCH(I$1,競技者csv変換!$1:$1,0),0)),"",IF(VLOOKUP($A15,競技者csv変換!$A:$AK,MATCH(I$1,競技者csv変換!$1:$1,0),0)="","",VLOOKUP($A15,競技者csv変換!$A:$AK,MATCH(I$1,競技者csv変換!$1:$1,0),0)))</f>
        <v/>
      </c>
      <c r="J15" s="189" t="str">
        <f>IF(ISERROR(VLOOKUP($A15,競技者csv変換!$A:$AK,MATCH(J$1,競技者csv変換!$1:$1,0),0)),"",IF(VLOOKUP($A15,競技者csv変換!$A:$AK,MATCH(J$1,競技者csv変換!$1:$1,0),0)="","",VLOOKUP($A15,競技者csv変換!$A:$AK,MATCH(J$1,競技者csv変換!$1:$1,0),0)))</f>
        <v/>
      </c>
      <c r="K15" s="189" t="str">
        <f>IF(ISERROR(VLOOKUP($A15,競技者csv変換!$A:$AK,MATCH(K$1,競技者csv変換!$1:$1,0),0)),"",IF(VLOOKUP($A15,競技者csv変換!$A:$AK,MATCH(K$1,競技者csv変換!$1:$1,0),0)="","",VLOOKUP($A15,競技者csv変換!$A:$AK,MATCH(K$1,競技者csv変換!$1:$1,0),0)))</f>
        <v/>
      </c>
      <c r="L15" s="189" t="str">
        <f>IF(ISERROR(VLOOKUP($A15,競技者csv変換!$A:$AK,MATCH(L$1,競技者csv変換!$1:$1,0),0)),"",IF(VLOOKUP($A15,競技者csv変換!$A:$AK,MATCH(L$1,競技者csv変換!$1:$1,0),0)="","",VLOOKUP($A15,競技者csv変換!$A:$AK,MATCH(L$1,競技者csv変換!$1:$1,0),0)))</f>
        <v/>
      </c>
      <c r="M15" s="189" t="str">
        <f>IF(ISERROR(VLOOKUP($A15,競技者csv変換!$A:$AK,MATCH(M$1,競技者csv変換!$1:$1,0),0)),"",IF(VLOOKUP($A15,競技者csv変換!$A:$AK,MATCH(M$1,競技者csv変換!$1:$1,0),0)="","",VLOOKUP($A15,競技者csv変換!$A:$AK,MATCH(M$1,競技者csv変換!$1:$1,0),0)))</f>
        <v/>
      </c>
      <c r="N15" s="189" t="str">
        <f>IF(ISERROR(VLOOKUP($A15,競技者csv変換!$A:$AK,MATCH(N$1,競技者csv変換!$1:$1,0),0)),"",IF(VLOOKUP($A15,競技者csv変換!$A:$AK,MATCH(N$1,競技者csv変換!$1:$1,0),0)="","",VLOOKUP($A15,競技者csv変換!$A:$AK,MATCH(N$1,競技者csv変換!$1:$1,0),0)))</f>
        <v/>
      </c>
      <c r="O15" s="189" t="str">
        <f>IF(ISERROR(VLOOKUP($A15,競技者csv変換!$A:$AK,MATCH(O$1,競技者csv変換!$1:$1,0),0)),"",IF(VLOOKUP($A15,競技者csv変換!$A:$AK,MATCH(O$1,競技者csv変換!$1:$1,0),0)="","",VLOOKUP($A15,競技者csv変換!$A:$AK,MATCH(O$1,競技者csv変換!$1:$1,0),0)))</f>
        <v/>
      </c>
      <c r="P15" s="189" t="str">
        <f>IF(ISERROR(VLOOKUP($A15,競技者csv変換!$A:$AK,MATCH(P$1,競技者csv変換!$1:$1,0),0)),"",IF(VLOOKUP($A15,競技者csv変換!$A:$AK,MATCH(P$1,競技者csv変換!$1:$1,0),0)="","",VLOOKUP($A15,競技者csv変換!$A:$AK,MATCH(P$1,競技者csv変換!$1:$1,0),0)))</f>
        <v/>
      </c>
      <c r="Q15" s="189" t="str">
        <f>IF(ISERROR(VLOOKUP($A15,競技者csv変換!$A:$AK,MATCH(Q$1,競技者csv変換!$1:$1,0),0)),"",IF(VLOOKUP($A15,競技者csv変換!$A:$AK,MATCH(Q$1,競技者csv変換!$1:$1,0),0)="","",VLOOKUP($A15,競技者csv変換!$A:$AK,MATCH(Q$1,競技者csv変換!$1:$1,0),0)))</f>
        <v/>
      </c>
      <c r="R15" s="189" t="str">
        <f>IF(ISERROR(VLOOKUP($A15,競技者csv変換!$A:$AK,MATCH(R$1,競技者csv変換!$1:$1,0),0)),"",IF(VLOOKUP($A15,競技者csv変換!$A:$AK,MATCH(R$1,競技者csv変換!$1:$1,0),0)="","",VLOOKUP($A15,競技者csv変換!$A:$AK,MATCH(R$1,競技者csv変換!$1:$1,0),0)))</f>
        <v/>
      </c>
      <c r="S15" s="189" t="str">
        <f>IF(ISERROR(VLOOKUP($A15,競技者csv変換!$A:$AK,MATCH(S$1,競技者csv変換!$1:$1,0),0)),"",IF(VLOOKUP($A15,競技者csv変換!$A:$AK,MATCH(S$1,競技者csv変換!$1:$1,0),0)="","",VLOOKUP($A15,競技者csv変換!$A:$AK,MATCH(S$1,競技者csv変換!$1:$1,0),0)))</f>
        <v/>
      </c>
      <c r="T15" s="189" t="str">
        <f>IF(ISERROR(VLOOKUP($A15,競技者csv変換!$A:$AK,MATCH(T$1,競技者csv変換!$1:$1,0),0)),"",IF(VLOOKUP($A15,競技者csv変換!$A:$AK,MATCH(T$1,競技者csv変換!$1:$1,0),0)="","",VLOOKUP($A15,競技者csv変換!$A:$AK,MATCH(T$1,競技者csv変換!$1:$1,0),0)))</f>
        <v/>
      </c>
      <c r="U15" s="189" t="str">
        <f>IF(ISERROR(VLOOKUP($A15,競技者csv変換!$A:$AK,MATCH(U$1,競技者csv変換!$1:$1,0),0)),"",IF(VLOOKUP($A15,競技者csv変換!$A:$AK,MATCH(U$1,競技者csv変換!$1:$1,0),0)="","",VLOOKUP($A15,競技者csv変換!$A:$AK,MATCH(U$1,競技者csv変換!$1:$1,0),0)))</f>
        <v/>
      </c>
      <c r="V15" s="189" t="str">
        <f>IF(ISERROR(VLOOKUP($A15,競技者csv変換!$A:$AK,MATCH(V$1,競技者csv変換!$1:$1,0),0)),"",IF(VLOOKUP($A15,競技者csv変換!$A:$AK,MATCH(V$1,競技者csv変換!$1:$1,0),0)="","",VLOOKUP($A15,競技者csv変換!$A:$AK,MATCH(V$1,競技者csv変換!$1:$1,0),0)))</f>
        <v/>
      </c>
      <c r="W15" s="189" t="str">
        <f>IF(ISERROR(VLOOKUP($A15,競技者csv変換!$A:$AK,MATCH(W$1,競技者csv変換!$1:$1,0),0)),"",IF(VLOOKUP($A15,競技者csv変換!$A:$AK,MATCH(W$1,競技者csv変換!$1:$1,0),0)="","",VLOOKUP($A15,競技者csv変換!$A:$AK,MATCH(W$1,競技者csv変換!$1:$1,0),0)))</f>
        <v/>
      </c>
      <c r="X15" s="189" t="str">
        <f>IF(ISERROR(VLOOKUP($A15,競技者csv変換!$A:$AK,MATCH(X$1,競技者csv変換!$1:$1,0),0)),"",IF(VLOOKUP($A15,競技者csv変換!$A:$AK,MATCH(X$1,競技者csv変換!$1:$1,0),0)="","",VLOOKUP($A15,競技者csv変換!$A:$AK,MATCH(X$1,競技者csv変換!$1:$1,0),0)))</f>
        <v/>
      </c>
      <c r="Y15" s="189" t="str">
        <f>IF(ISERROR(VLOOKUP($A15,競技者csv変換!$A:$AK,MATCH(Y$1,競技者csv変換!$1:$1,0),0)),"",IF(VLOOKUP($A15,競技者csv変換!$A:$AK,MATCH(Y$1,競技者csv変換!$1:$1,0),0)="","",VLOOKUP($A15,競技者csv変換!$A:$AK,MATCH(Y$1,競技者csv変換!$1:$1,0),0)))</f>
        <v/>
      </c>
      <c r="Z15" s="189" t="str">
        <f>IF(ISERROR(VLOOKUP($A15,競技者csv変換!$A:$AK,MATCH(Z$1,競技者csv変換!$1:$1,0),0)),"",IF(VLOOKUP($A15,競技者csv変換!$A:$AK,MATCH(Z$1,競技者csv変換!$1:$1,0),0)="","",VLOOKUP($A15,競技者csv変換!$A:$AK,MATCH(Z$1,競技者csv変換!$1:$1,0),0)))</f>
        <v/>
      </c>
      <c r="AA15" s="189" t="str">
        <f>IF(ISERROR(VLOOKUP($A15,競技者csv変換!$A:$AK,MATCH(AA$1,競技者csv変換!$1:$1,0),0)),"",IF(VLOOKUP($A15,競技者csv変換!$A:$AK,MATCH(AA$1,競技者csv変換!$1:$1,0),0)="","",VLOOKUP($A15,競技者csv変換!$A:$AK,MATCH(AA$1,競技者csv変換!$1:$1,0),0)))</f>
        <v/>
      </c>
      <c r="AB15" s="189" t="str">
        <f>IF(ISERROR(VLOOKUP($A15,競技者csv変換!$A:$AK,MATCH(AB$1,競技者csv変換!$1:$1,0),0)),"",IF(VLOOKUP($A15,競技者csv変換!$A:$AK,MATCH(AB$1,競技者csv変換!$1:$1,0),0)="","",VLOOKUP($A15,競技者csv変換!$A:$AK,MATCH(AB$1,競技者csv変換!$1:$1,0),0)))</f>
        <v/>
      </c>
      <c r="AC15" s="189" t="str">
        <f>IF(ISERROR(VLOOKUP($A15,競技者csv変換!$A:$AK,MATCH(AC$1,競技者csv変換!$1:$1,0),0)),"",IF(VLOOKUP($A15,競技者csv変換!$A:$AK,MATCH(AC$1,競技者csv変換!$1:$1,0),0)="","",VLOOKUP($A15,競技者csv変換!$A:$AK,MATCH(AC$1,競技者csv変換!$1:$1,0),0)))</f>
        <v/>
      </c>
      <c r="AD15" s="76" t="str">
        <f>IF(ISERROR(VLOOKUP($A15,競技者csv変換!$A:$AK,MATCH(AD$1,競技者csv変換!$1:$1,0),0)),"",IF(VLOOKUP($A15,競技者csv変換!$A:$AK,MATCH(AD$1,競技者csv変換!$1:$1,0),0)="","",VLOOKUP($A15,競技者csv変換!$A:$AK,MATCH(AD$1,競技者csv変換!$1:$1,0),0)))</f>
        <v/>
      </c>
      <c r="AE15" s="76" t="str">
        <f>IF(ISERROR(VLOOKUP($A15,競技者csv変換!$A:$AK,MATCH(AE$1,競技者csv変換!$1:$1,0),0)),"",IF(VLOOKUP($A15,競技者csv変換!$A:$AK,MATCH(AE$1,競技者csv変換!$1:$1,0),0)="","",VLOOKUP($A15,競技者csv変換!$A:$AK,MATCH(AE$1,競技者csv変換!$1:$1,0),0)))</f>
        <v/>
      </c>
      <c r="AF15" s="76" t="str">
        <f>IF(ISERROR(VLOOKUP($A15,競技者csv変換!$A:$AK,MATCH(AF$1,競技者csv変換!$1:$1,0),0)),"",IF(VLOOKUP($A15,競技者csv変換!$A:$AK,MATCH(AF$1,競技者csv変換!$1:$1,0),0)="","",VLOOKUP($A15,競技者csv変換!$A:$AK,MATCH(AF$1,競技者csv変換!$1:$1,0),0)))</f>
        <v/>
      </c>
      <c r="AG15" s="76" t="str">
        <f>IF(ISERROR(VLOOKUP($A15,競技者csv変換!$A:$AK,MATCH(AG$1,競技者csv変換!$1:$1,0),0)),"",IF(VLOOKUP($A15,競技者csv変換!$A:$AK,MATCH(AG$1,競技者csv変換!$1:$1,0),0)="","",VLOOKUP($A15,競技者csv変換!$A:$AK,MATCH(AG$1,競技者csv変換!$1:$1,0),0)))</f>
        <v/>
      </c>
      <c r="AH15" s="76" t="str">
        <f>IF(ISERROR(VLOOKUP($A15,競技者csv変換!$A:$AK,MATCH(AH$1,競技者csv変換!$1:$1,0),0)),"",IF(VLOOKUP($A15,競技者csv変換!$A:$AK,MATCH(AH$1,競技者csv変換!$1:$1,0),0)="","",VLOOKUP($A15,競技者csv変換!$A:$AK,MATCH(AH$1,競技者csv変換!$1:$1,0),0)))</f>
        <v/>
      </c>
      <c r="AI15" s="76" t="str">
        <f>IF(ISERROR(VLOOKUP($A15,競技者csv変換!$A:$AK,MATCH(AI$1,競技者csv変換!$1:$1,0),0)),"",IF(VLOOKUP($A15,競技者csv変換!$A:$AK,MATCH(AI$1,競技者csv変換!$1:$1,0),0)="","",VLOOKUP($A15,競技者csv変換!$A:$AK,MATCH(AI$1,競技者csv変換!$1:$1,0),0)))</f>
        <v/>
      </c>
      <c r="AJ15" s="76" t="str">
        <f>IF(ISERROR(VLOOKUP($A15,競技者csv変換!$A:$AK,MATCH(AJ$1,競技者csv変換!$1:$1,0),0)),"",IF(VLOOKUP($A15,競技者csv変換!$A:$AK,MATCH(AJ$1,競技者csv変換!$1:$1,0),0)="","",VLOOKUP($A15,競技者csv変換!$A:$AK,MATCH(AJ$1,競技者csv変換!$1:$1,0),0)))</f>
        <v/>
      </c>
      <c r="AK15" s="76" t="str">
        <f>IF(ISERROR(VLOOKUP($A15,競技者csv変換!$A:$AK,MATCH(AK$1,競技者csv変換!$1:$1,0),0)),"",IF(VLOOKUP($A15,競技者csv変換!$A:$AK,MATCH(AK$1,競技者csv変換!$1:$1,0),0)="","",VLOOKUP($A15,競技者csv変換!$A:$AK,MATCH(AK$1,競技者csv変換!$1:$1,0),0)))</f>
        <v/>
      </c>
    </row>
    <row r="16" spans="1:37" ht="18" customHeight="1">
      <c r="A16" s="76" t="str">
        <f t="shared" si="0"/>
        <v/>
      </c>
      <c r="B16" s="189" t="str">
        <f>IF(ISERROR(VLOOKUP($A16,競技者csv変換!$A:$AK,MATCH(B$1,競技者csv変換!$1:$1,0),0)),"",IF(VLOOKUP($A16,競技者csv変換!$A:$AK,MATCH(B$1,競技者csv変換!$1:$1,0),0)="","",VLOOKUP($A16,競技者csv変換!$A:$AK,MATCH(B$1,競技者csv変換!$1:$1,0),0)))</f>
        <v/>
      </c>
      <c r="C16" s="189" t="str">
        <f>IF(ISERROR(VLOOKUP($A16,競技者csv変換!$A:$AK,MATCH(C$1,競技者csv変換!$1:$1,0),0)),"",IF(VLOOKUP($A16,競技者csv変換!$A:$AK,MATCH(C$1,競技者csv変換!$1:$1,0),0)="","",VLOOKUP($A16,競技者csv変換!$A:$AK,MATCH(C$1,競技者csv変換!$1:$1,0),0)))</f>
        <v/>
      </c>
      <c r="D16" s="189" t="str">
        <f>IF(ISERROR(VLOOKUP($A16,競技者csv変換!$A:$AK,MATCH(D$1,競技者csv変換!$1:$1,0),0)),"",IF(VLOOKUP($A16,競技者csv変換!$A:$AK,MATCH(D$1,競技者csv変換!$1:$1,0),0)="","",VLOOKUP($A16,競技者csv変換!$A:$AK,MATCH(D$1,競技者csv変換!$1:$1,0),0)))</f>
        <v/>
      </c>
      <c r="E16" s="189" t="str">
        <f>IF(ISERROR(VLOOKUP($A16,競技者csv変換!$A:$AK,MATCH(E$1,競技者csv変換!$1:$1,0),0)),"",IF(VLOOKUP($A16,競技者csv変換!$A:$AK,MATCH(E$1,競技者csv変換!$1:$1,0),0)="","",VLOOKUP($A16,競技者csv変換!$A:$AK,MATCH(E$1,競技者csv変換!$1:$1,0),0)))</f>
        <v/>
      </c>
      <c r="F16" s="189" t="str">
        <f>IF(ISERROR(VLOOKUP($A16,競技者csv変換!$A:$AK,MATCH(F$1,競技者csv変換!$1:$1,0),0)),"",IF(VLOOKUP($A16,競技者csv変換!$A:$AK,MATCH(F$1,競技者csv変換!$1:$1,0),0)="","",VLOOKUP($A16,競技者csv変換!$A:$AK,MATCH(F$1,競技者csv変換!$1:$1,0),0)))</f>
        <v/>
      </c>
      <c r="G16" s="189" t="str">
        <f>IF(ISERROR(VLOOKUP($A16,競技者csv変換!$A:$AK,MATCH(G$1,競技者csv変換!$1:$1,0),0)),"",IF(VLOOKUP($A16,競技者csv変換!$A:$AK,MATCH(G$1,競技者csv変換!$1:$1,0),0)="","",VLOOKUP($A16,競技者csv変換!$A:$AK,MATCH(G$1,競技者csv変換!$1:$1,0),0)))</f>
        <v/>
      </c>
      <c r="H16" s="189" t="str">
        <f>IF(ISERROR(VLOOKUP($A16,競技者csv変換!$A:$AK,MATCH(H$1,競技者csv変換!$1:$1,0),0)),"",IF(VLOOKUP($A16,競技者csv変換!$A:$AK,MATCH(H$1,競技者csv変換!$1:$1,0),0)="","",VLOOKUP($A16,競技者csv変換!$A:$AK,MATCH(H$1,競技者csv変換!$1:$1,0),0)))</f>
        <v/>
      </c>
      <c r="I16" s="189" t="str">
        <f>IF(ISERROR(VLOOKUP($A16,競技者csv変換!$A:$AK,MATCH(I$1,競技者csv変換!$1:$1,0),0)),"",IF(VLOOKUP($A16,競技者csv変換!$A:$AK,MATCH(I$1,競技者csv変換!$1:$1,0),0)="","",VLOOKUP($A16,競技者csv変換!$A:$AK,MATCH(I$1,競技者csv変換!$1:$1,0),0)))</f>
        <v/>
      </c>
      <c r="J16" s="189" t="str">
        <f>IF(ISERROR(VLOOKUP($A16,競技者csv変換!$A:$AK,MATCH(J$1,競技者csv変換!$1:$1,0),0)),"",IF(VLOOKUP($A16,競技者csv変換!$A:$AK,MATCH(J$1,競技者csv変換!$1:$1,0),0)="","",VLOOKUP($A16,競技者csv変換!$A:$AK,MATCH(J$1,競技者csv変換!$1:$1,0),0)))</f>
        <v/>
      </c>
      <c r="K16" s="189" t="str">
        <f>IF(ISERROR(VLOOKUP($A16,競技者csv変換!$A:$AK,MATCH(K$1,競技者csv変換!$1:$1,0),0)),"",IF(VLOOKUP($A16,競技者csv変換!$A:$AK,MATCH(K$1,競技者csv変換!$1:$1,0),0)="","",VLOOKUP($A16,競技者csv変換!$A:$AK,MATCH(K$1,競技者csv変換!$1:$1,0),0)))</f>
        <v/>
      </c>
      <c r="L16" s="189" t="str">
        <f>IF(ISERROR(VLOOKUP($A16,競技者csv変換!$A:$AK,MATCH(L$1,競技者csv変換!$1:$1,0),0)),"",IF(VLOOKUP($A16,競技者csv変換!$A:$AK,MATCH(L$1,競技者csv変換!$1:$1,0),0)="","",VLOOKUP($A16,競技者csv変換!$A:$AK,MATCH(L$1,競技者csv変換!$1:$1,0),0)))</f>
        <v/>
      </c>
      <c r="M16" s="189" t="str">
        <f>IF(ISERROR(VLOOKUP($A16,競技者csv変換!$A:$AK,MATCH(M$1,競技者csv変換!$1:$1,0),0)),"",IF(VLOOKUP($A16,競技者csv変換!$A:$AK,MATCH(M$1,競技者csv変換!$1:$1,0),0)="","",VLOOKUP($A16,競技者csv変換!$A:$AK,MATCH(M$1,競技者csv変換!$1:$1,0),0)))</f>
        <v/>
      </c>
      <c r="N16" s="189" t="str">
        <f>IF(ISERROR(VLOOKUP($A16,競技者csv変換!$A:$AK,MATCH(N$1,競技者csv変換!$1:$1,0),0)),"",IF(VLOOKUP($A16,競技者csv変換!$A:$AK,MATCH(N$1,競技者csv変換!$1:$1,0),0)="","",VLOOKUP($A16,競技者csv変換!$A:$AK,MATCH(N$1,競技者csv変換!$1:$1,0),0)))</f>
        <v/>
      </c>
      <c r="O16" s="189" t="str">
        <f>IF(ISERROR(VLOOKUP($A16,競技者csv変換!$A:$AK,MATCH(O$1,競技者csv変換!$1:$1,0),0)),"",IF(VLOOKUP($A16,競技者csv変換!$A:$AK,MATCH(O$1,競技者csv変換!$1:$1,0),0)="","",VLOOKUP($A16,競技者csv変換!$A:$AK,MATCH(O$1,競技者csv変換!$1:$1,0),0)))</f>
        <v/>
      </c>
      <c r="P16" s="189" t="str">
        <f>IF(ISERROR(VLOOKUP($A16,競技者csv変換!$A:$AK,MATCH(P$1,競技者csv変換!$1:$1,0),0)),"",IF(VLOOKUP($A16,競技者csv変換!$A:$AK,MATCH(P$1,競技者csv変換!$1:$1,0),0)="","",VLOOKUP($A16,競技者csv変換!$A:$AK,MATCH(P$1,競技者csv変換!$1:$1,0),0)))</f>
        <v/>
      </c>
      <c r="Q16" s="189" t="str">
        <f>IF(ISERROR(VLOOKUP($A16,競技者csv変換!$A:$AK,MATCH(Q$1,競技者csv変換!$1:$1,0),0)),"",IF(VLOOKUP($A16,競技者csv変換!$A:$AK,MATCH(Q$1,競技者csv変換!$1:$1,0),0)="","",VLOOKUP($A16,競技者csv変換!$A:$AK,MATCH(Q$1,競技者csv変換!$1:$1,0),0)))</f>
        <v/>
      </c>
      <c r="R16" s="189" t="str">
        <f>IF(ISERROR(VLOOKUP($A16,競技者csv変換!$A:$AK,MATCH(R$1,競技者csv変換!$1:$1,0),0)),"",IF(VLOOKUP($A16,競技者csv変換!$A:$AK,MATCH(R$1,競技者csv変換!$1:$1,0),0)="","",VLOOKUP($A16,競技者csv変換!$A:$AK,MATCH(R$1,競技者csv変換!$1:$1,0),0)))</f>
        <v/>
      </c>
      <c r="S16" s="189" t="str">
        <f>IF(ISERROR(VLOOKUP($A16,競技者csv変換!$A:$AK,MATCH(S$1,競技者csv変換!$1:$1,0),0)),"",IF(VLOOKUP($A16,競技者csv変換!$A:$AK,MATCH(S$1,競技者csv変換!$1:$1,0),0)="","",VLOOKUP($A16,競技者csv変換!$A:$AK,MATCH(S$1,競技者csv変換!$1:$1,0),0)))</f>
        <v/>
      </c>
      <c r="T16" s="189" t="str">
        <f>IF(ISERROR(VLOOKUP($A16,競技者csv変換!$A:$AK,MATCH(T$1,競技者csv変換!$1:$1,0),0)),"",IF(VLOOKUP($A16,競技者csv変換!$A:$AK,MATCH(T$1,競技者csv変換!$1:$1,0),0)="","",VLOOKUP($A16,競技者csv変換!$A:$AK,MATCH(T$1,競技者csv変換!$1:$1,0),0)))</f>
        <v/>
      </c>
      <c r="U16" s="189" t="str">
        <f>IF(ISERROR(VLOOKUP($A16,競技者csv変換!$A:$AK,MATCH(U$1,競技者csv変換!$1:$1,0),0)),"",IF(VLOOKUP($A16,競技者csv変換!$A:$AK,MATCH(U$1,競技者csv変換!$1:$1,0),0)="","",VLOOKUP($A16,競技者csv変換!$A:$AK,MATCH(U$1,競技者csv変換!$1:$1,0),0)))</f>
        <v/>
      </c>
      <c r="V16" s="189" t="str">
        <f>IF(ISERROR(VLOOKUP($A16,競技者csv変換!$A:$AK,MATCH(V$1,競技者csv変換!$1:$1,0),0)),"",IF(VLOOKUP($A16,競技者csv変換!$A:$AK,MATCH(V$1,競技者csv変換!$1:$1,0),0)="","",VLOOKUP($A16,競技者csv変換!$A:$AK,MATCH(V$1,競技者csv変換!$1:$1,0),0)))</f>
        <v/>
      </c>
      <c r="W16" s="189" t="str">
        <f>IF(ISERROR(VLOOKUP($A16,競技者csv変換!$A:$AK,MATCH(W$1,競技者csv変換!$1:$1,0),0)),"",IF(VLOOKUP($A16,競技者csv変換!$A:$AK,MATCH(W$1,競技者csv変換!$1:$1,0),0)="","",VLOOKUP($A16,競技者csv変換!$A:$AK,MATCH(W$1,競技者csv変換!$1:$1,0),0)))</f>
        <v/>
      </c>
      <c r="X16" s="189" t="str">
        <f>IF(ISERROR(VLOOKUP($A16,競技者csv変換!$A:$AK,MATCH(X$1,競技者csv変換!$1:$1,0),0)),"",IF(VLOOKUP($A16,競技者csv変換!$A:$AK,MATCH(X$1,競技者csv変換!$1:$1,0),0)="","",VLOOKUP($A16,競技者csv変換!$A:$AK,MATCH(X$1,競技者csv変換!$1:$1,0),0)))</f>
        <v/>
      </c>
      <c r="Y16" s="189" t="str">
        <f>IF(ISERROR(VLOOKUP($A16,競技者csv変換!$A:$AK,MATCH(Y$1,競技者csv変換!$1:$1,0),0)),"",IF(VLOOKUP($A16,競技者csv変換!$A:$AK,MATCH(Y$1,競技者csv変換!$1:$1,0),0)="","",VLOOKUP($A16,競技者csv変換!$A:$AK,MATCH(Y$1,競技者csv変換!$1:$1,0),0)))</f>
        <v/>
      </c>
      <c r="Z16" s="189" t="str">
        <f>IF(ISERROR(VLOOKUP($A16,競技者csv変換!$A:$AK,MATCH(Z$1,競技者csv変換!$1:$1,0),0)),"",IF(VLOOKUP($A16,競技者csv変換!$A:$AK,MATCH(Z$1,競技者csv変換!$1:$1,0),0)="","",VLOOKUP($A16,競技者csv変換!$A:$AK,MATCH(Z$1,競技者csv変換!$1:$1,0),0)))</f>
        <v/>
      </c>
      <c r="AA16" s="189" t="str">
        <f>IF(ISERROR(VLOOKUP($A16,競技者csv変換!$A:$AK,MATCH(AA$1,競技者csv変換!$1:$1,0),0)),"",IF(VLOOKUP($A16,競技者csv変換!$A:$AK,MATCH(AA$1,競技者csv変換!$1:$1,0),0)="","",VLOOKUP($A16,競技者csv変換!$A:$AK,MATCH(AA$1,競技者csv変換!$1:$1,0),0)))</f>
        <v/>
      </c>
      <c r="AB16" s="189" t="str">
        <f>IF(ISERROR(VLOOKUP($A16,競技者csv変換!$A:$AK,MATCH(AB$1,競技者csv変換!$1:$1,0),0)),"",IF(VLOOKUP($A16,競技者csv変換!$A:$AK,MATCH(AB$1,競技者csv変換!$1:$1,0),0)="","",VLOOKUP($A16,競技者csv変換!$A:$AK,MATCH(AB$1,競技者csv変換!$1:$1,0),0)))</f>
        <v/>
      </c>
      <c r="AC16" s="189" t="str">
        <f>IF(ISERROR(VLOOKUP($A16,競技者csv変換!$A:$AK,MATCH(AC$1,競技者csv変換!$1:$1,0),0)),"",IF(VLOOKUP($A16,競技者csv変換!$A:$AK,MATCH(AC$1,競技者csv変換!$1:$1,0),0)="","",VLOOKUP($A16,競技者csv変換!$A:$AK,MATCH(AC$1,競技者csv変換!$1:$1,0),0)))</f>
        <v/>
      </c>
      <c r="AD16" s="76" t="str">
        <f>IF(ISERROR(VLOOKUP($A16,競技者csv変換!$A:$AK,MATCH(AD$1,競技者csv変換!$1:$1,0),0)),"",IF(VLOOKUP($A16,競技者csv変換!$A:$AK,MATCH(AD$1,競技者csv変換!$1:$1,0),0)="","",VLOOKUP($A16,競技者csv変換!$A:$AK,MATCH(AD$1,競技者csv変換!$1:$1,0),0)))</f>
        <v/>
      </c>
      <c r="AE16" s="76" t="str">
        <f>IF(ISERROR(VLOOKUP($A16,競技者csv変換!$A:$AK,MATCH(AE$1,競技者csv変換!$1:$1,0),0)),"",IF(VLOOKUP($A16,競技者csv変換!$A:$AK,MATCH(AE$1,競技者csv変換!$1:$1,0),0)="","",VLOOKUP($A16,競技者csv変換!$A:$AK,MATCH(AE$1,競技者csv変換!$1:$1,0),0)))</f>
        <v/>
      </c>
      <c r="AF16" s="76" t="str">
        <f>IF(ISERROR(VLOOKUP($A16,競技者csv変換!$A:$AK,MATCH(AF$1,競技者csv変換!$1:$1,0),0)),"",IF(VLOOKUP($A16,競技者csv変換!$A:$AK,MATCH(AF$1,競技者csv変換!$1:$1,0),0)="","",VLOOKUP($A16,競技者csv変換!$A:$AK,MATCH(AF$1,競技者csv変換!$1:$1,0),0)))</f>
        <v/>
      </c>
      <c r="AG16" s="76" t="str">
        <f>IF(ISERROR(VLOOKUP($A16,競技者csv変換!$A:$AK,MATCH(AG$1,競技者csv変換!$1:$1,0),0)),"",IF(VLOOKUP($A16,競技者csv変換!$A:$AK,MATCH(AG$1,競技者csv変換!$1:$1,0),0)="","",VLOOKUP($A16,競技者csv変換!$A:$AK,MATCH(AG$1,競技者csv変換!$1:$1,0),0)))</f>
        <v/>
      </c>
      <c r="AH16" s="76" t="str">
        <f>IF(ISERROR(VLOOKUP($A16,競技者csv変換!$A:$AK,MATCH(AH$1,競技者csv変換!$1:$1,0),0)),"",IF(VLOOKUP($A16,競技者csv変換!$A:$AK,MATCH(AH$1,競技者csv変換!$1:$1,0),0)="","",VLOOKUP($A16,競技者csv変換!$A:$AK,MATCH(AH$1,競技者csv変換!$1:$1,0),0)))</f>
        <v/>
      </c>
      <c r="AI16" s="76" t="str">
        <f>IF(ISERROR(VLOOKUP($A16,競技者csv変換!$A:$AK,MATCH(AI$1,競技者csv変換!$1:$1,0),0)),"",IF(VLOOKUP($A16,競技者csv変換!$A:$AK,MATCH(AI$1,競技者csv変換!$1:$1,0),0)="","",VLOOKUP($A16,競技者csv変換!$A:$AK,MATCH(AI$1,競技者csv変換!$1:$1,0),0)))</f>
        <v/>
      </c>
      <c r="AJ16" s="76" t="str">
        <f>IF(ISERROR(VLOOKUP($A16,競技者csv変換!$A:$AK,MATCH(AJ$1,競技者csv変換!$1:$1,0),0)),"",IF(VLOOKUP($A16,競技者csv変換!$A:$AK,MATCH(AJ$1,競技者csv変換!$1:$1,0),0)="","",VLOOKUP($A16,競技者csv変換!$A:$AK,MATCH(AJ$1,競技者csv変換!$1:$1,0),0)))</f>
        <v/>
      </c>
      <c r="AK16" s="76" t="str">
        <f>IF(ISERROR(VLOOKUP($A16,競技者csv変換!$A:$AK,MATCH(AK$1,競技者csv変換!$1:$1,0),0)),"",IF(VLOOKUP($A16,競技者csv変換!$A:$AK,MATCH(AK$1,競技者csv変換!$1:$1,0),0)="","",VLOOKUP($A16,競技者csv変換!$A:$AK,MATCH(AK$1,競技者csv変換!$1:$1,0),0)))</f>
        <v/>
      </c>
    </row>
    <row r="17" spans="1:37" ht="18" customHeight="1">
      <c r="A17" s="76" t="str">
        <f t="shared" si="0"/>
        <v/>
      </c>
      <c r="B17" s="189" t="str">
        <f>IF(ISERROR(VLOOKUP($A17,競技者csv変換!$A:$AK,MATCH(B$1,競技者csv変換!$1:$1,0),0)),"",IF(VLOOKUP($A17,競技者csv変換!$A:$AK,MATCH(B$1,競技者csv変換!$1:$1,0),0)="","",VLOOKUP($A17,競技者csv変換!$A:$AK,MATCH(B$1,競技者csv変換!$1:$1,0),0)))</f>
        <v/>
      </c>
      <c r="C17" s="189" t="str">
        <f>IF(ISERROR(VLOOKUP($A17,競技者csv変換!$A:$AK,MATCH(C$1,競技者csv変換!$1:$1,0),0)),"",IF(VLOOKUP($A17,競技者csv変換!$A:$AK,MATCH(C$1,競技者csv変換!$1:$1,0),0)="","",VLOOKUP($A17,競技者csv変換!$A:$AK,MATCH(C$1,競技者csv変換!$1:$1,0),0)))</f>
        <v/>
      </c>
      <c r="D17" s="189" t="str">
        <f>IF(ISERROR(VLOOKUP($A17,競技者csv変換!$A:$AK,MATCH(D$1,競技者csv変換!$1:$1,0),0)),"",IF(VLOOKUP($A17,競技者csv変換!$A:$AK,MATCH(D$1,競技者csv変換!$1:$1,0),0)="","",VLOOKUP($A17,競技者csv変換!$A:$AK,MATCH(D$1,競技者csv変換!$1:$1,0),0)))</f>
        <v/>
      </c>
      <c r="E17" s="189" t="str">
        <f>IF(ISERROR(VLOOKUP($A17,競技者csv変換!$A:$AK,MATCH(E$1,競技者csv変換!$1:$1,0),0)),"",IF(VLOOKUP($A17,競技者csv変換!$A:$AK,MATCH(E$1,競技者csv変換!$1:$1,0),0)="","",VLOOKUP($A17,競技者csv変換!$A:$AK,MATCH(E$1,競技者csv変換!$1:$1,0),0)))</f>
        <v/>
      </c>
      <c r="F17" s="189" t="str">
        <f>IF(ISERROR(VLOOKUP($A17,競技者csv変換!$A:$AK,MATCH(F$1,競技者csv変換!$1:$1,0),0)),"",IF(VLOOKUP($A17,競技者csv変換!$A:$AK,MATCH(F$1,競技者csv変換!$1:$1,0),0)="","",VLOOKUP($A17,競技者csv変換!$A:$AK,MATCH(F$1,競技者csv変換!$1:$1,0),0)))</f>
        <v/>
      </c>
      <c r="G17" s="189" t="str">
        <f>IF(ISERROR(VLOOKUP($A17,競技者csv変換!$A:$AK,MATCH(G$1,競技者csv変換!$1:$1,0),0)),"",IF(VLOOKUP($A17,競技者csv変換!$A:$AK,MATCH(G$1,競技者csv変換!$1:$1,0),0)="","",VLOOKUP($A17,競技者csv変換!$A:$AK,MATCH(G$1,競技者csv変換!$1:$1,0),0)))</f>
        <v/>
      </c>
      <c r="H17" s="189" t="str">
        <f>IF(ISERROR(VLOOKUP($A17,競技者csv変換!$A:$AK,MATCH(H$1,競技者csv変換!$1:$1,0),0)),"",IF(VLOOKUP($A17,競技者csv変換!$A:$AK,MATCH(H$1,競技者csv変換!$1:$1,0),0)="","",VLOOKUP($A17,競技者csv変換!$A:$AK,MATCH(H$1,競技者csv変換!$1:$1,0),0)))</f>
        <v/>
      </c>
      <c r="I17" s="189" t="str">
        <f>IF(ISERROR(VLOOKUP($A17,競技者csv変換!$A:$AK,MATCH(I$1,競技者csv変換!$1:$1,0),0)),"",IF(VLOOKUP($A17,競技者csv変換!$A:$AK,MATCH(I$1,競技者csv変換!$1:$1,0),0)="","",VLOOKUP($A17,競技者csv変換!$A:$AK,MATCH(I$1,競技者csv変換!$1:$1,0),0)))</f>
        <v/>
      </c>
      <c r="J17" s="189" t="str">
        <f>IF(ISERROR(VLOOKUP($A17,競技者csv変換!$A:$AK,MATCH(J$1,競技者csv変換!$1:$1,0),0)),"",IF(VLOOKUP($A17,競技者csv変換!$A:$AK,MATCH(J$1,競技者csv変換!$1:$1,0),0)="","",VLOOKUP($A17,競技者csv変換!$A:$AK,MATCH(J$1,競技者csv変換!$1:$1,0),0)))</f>
        <v/>
      </c>
      <c r="K17" s="189" t="str">
        <f>IF(ISERROR(VLOOKUP($A17,競技者csv変換!$A:$AK,MATCH(K$1,競技者csv変換!$1:$1,0),0)),"",IF(VLOOKUP($A17,競技者csv変換!$A:$AK,MATCH(K$1,競技者csv変換!$1:$1,0),0)="","",VLOOKUP($A17,競技者csv変換!$A:$AK,MATCH(K$1,競技者csv変換!$1:$1,0),0)))</f>
        <v/>
      </c>
      <c r="L17" s="189" t="str">
        <f>IF(ISERROR(VLOOKUP($A17,競技者csv変換!$A:$AK,MATCH(L$1,競技者csv変換!$1:$1,0),0)),"",IF(VLOOKUP($A17,競技者csv変換!$A:$AK,MATCH(L$1,競技者csv変換!$1:$1,0),0)="","",VLOOKUP($A17,競技者csv変換!$A:$AK,MATCH(L$1,競技者csv変換!$1:$1,0),0)))</f>
        <v/>
      </c>
      <c r="M17" s="189" t="str">
        <f>IF(ISERROR(VLOOKUP($A17,競技者csv変換!$A:$AK,MATCH(M$1,競技者csv変換!$1:$1,0),0)),"",IF(VLOOKUP($A17,競技者csv変換!$A:$AK,MATCH(M$1,競技者csv変換!$1:$1,0),0)="","",VLOOKUP($A17,競技者csv変換!$A:$AK,MATCH(M$1,競技者csv変換!$1:$1,0),0)))</f>
        <v/>
      </c>
      <c r="N17" s="189" t="str">
        <f>IF(ISERROR(VLOOKUP($A17,競技者csv変換!$A:$AK,MATCH(N$1,競技者csv変換!$1:$1,0),0)),"",IF(VLOOKUP($A17,競技者csv変換!$A:$AK,MATCH(N$1,競技者csv変換!$1:$1,0),0)="","",VLOOKUP($A17,競技者csv変換!$A:$AK,MATCH(N$1,競技者csv変換!$1:$1,0),0)))</f>
        <v/>
      </c>
      <c r="O17" s="189" t="str">
        <f>IF(ISERROR(VLOOKUP($A17,競技者csv変換!$A:$AK,MATCH(O$1,競技者csv変換!$1:$1,0),0)),"",IF(VLOOKUP($A17,競技者csv変換!$A:$AK,MATCH(O$1,競技者csv変換!$1:$1,0),0)="","",VLOOKUP($A17,競技者csv変換!$A:$AK,MATCH(O$1,競技者csv変換!$1:$1,0),0)))</f>
        <v/>
      </c>
      <c r="P17" s="189" t="str">
        <f>IF(ISERROR(VLOOKUP($A17,競技者csv変換!$A:$AK,MATCH(P$1,競技者csv変換!$1:$1,0),0)),"",IF(VLOOKUP($A17,競技者csv変換!$A:$AK,MATCH(P$1,競技者csv変換!$1:$1,0),0)="","",VLOOKUP($A17,競技者csv変換!$A:$AK,MATCH(P$1,競技者csv変換!$1:$1,0),0)))</f>
        <v/>
      </c>
      <c r="Q17" s="189" t="str">
        <f>IF(ISERROR(VLOOKUP($A17,競技者csv変換!$A:$AK,MATCH(Q$1,競技者csv変換!$1:$1,0),0)),"",IF(VLOOKUP($A17,競技者csv変換!$A:$AK,MATCH(Q$1,競技者csv変換!$1:$1,0),0)="","",VLOOKUP($A17,競技者csv変換!$A:$AK,MATCH(Q$1,競技者csv変換!$1:$1,0),0)))</f>
        <v/>
      </c>
      <c r="R17" s="189" t="str">
        <f>IF(ISERROR(VLOOKUP($A17,競技者csv変換!$A:$AK,MATCH(R$1,競技者csv変換!$1:$1,0),0)),"",IF(VLOOKUP($A17,競技者csv変換!$A:$AK,MATCH(R$1,競技者csv変換!$1:$1,0),0)="","",VLOOKUP($A17,競技者csv変換!$A:$AK,MATCH(R$1,競技者csv変換!$1:$1,0),0)))</f>
        <v/>
      </c>
      <c r="S17" s="189" t="str">
        <f>IF(ISERROR(VLOOKUP($A17,競技者csv変換!$A:$AK,MATCH(S$1,競技者csv変換!$1:$1,0),0)),"",IF(VLOOKUP($A17,競技者csv変換!$A:$AK,MATCH(S$1,競技者csv変換!$1:$1,0),0)="","",VLOOKUP($A17,競技者csv変換!$A:$AK,MATCH(S$1,競技者csv変換!$1:$1,0),0)))</f>
        <v/>
      </c>
      <c r="T17" s="189" t="str">
        <f>IF(ISERROR(VLOOKUP($A17,競技者csv変換!$A:$AK,MATCH(T$1,競技者csv変換!$1:$1,0),0)),"",IF(VLOOKUP($A17,競技者csv変換!$A:$AK,MATCH(T$1,競技者csv変換!$1:$1,0),0)="","",VLOOKUP($A17,競技者csv変換!$A:$AK,MATCH(T$1,競技者csv変換!$1:$1,0),0)))</f>
        <v/>
      </c>
      <c r="U17" s="189" t="str">
        <f>IF(ISERROR(VLOOKUP($A17,競技者csv変換!$A:$AK,MATCH(U$1,競技者csv変換!$1:$1,0),0)),"",IF(VLOOKUP($A17,競技者csv変換!$A:$AK,MATCH(U$1,競技者csv変換!$1:$1,0),0)="","",VLOOKUP($A17,競技者csv変換!$A:$AK,MATCH(U$1,競技者csv変換!$1:$1,0),0)))</f>
        <v/>
      </c>
      <c r="V17" s="189" t="str">
        <f>IF(ISERROR(VLOOKUP($A17,競技者csv変換!$A:$AK,MATCH(V$1,競技者csv変換!$1:$1,0),0)),"",IF(VLOOKUP($A17,競技者csv変換!$A:$AK,MATCH(V$1,競技者csv変換!$1:$1,0),0)="","",VLOOKUP($A17,競技者csv変換!$A:$AK,MATCH(V$1,競技者csv変換!$1:$1,0),0)))</f>
        <v/>
      </c>
      <c r="W17" s="189" t="str">
        <f>IF(ISERROR(VLOOKUP($A17,競技者csv変換!$A:$AK,MATCH(W$1,競技者csv変換!$1:$1,0),0)),"",IF(VLOOKUP($A17,競技者csv変換!$A:$AK,MATCH(W$1,競技者csv変換!$1:$1,0),0)="","",VLOOKUP($A17,競技者csv変換!$A:$AK,MATCH(W$1,競技者csv変換!$1:$1,0),0)))</f>
        <v/>
      </c>
      <c r="X17" s="189" t="str">
        <f>IF(ISERROR(VLOOKUP($A17,競技者csv変換!$A:$AK,MATCH(X$1,競技者csv変換!$1:$1,0),0)),"",IF(VLOOKUP($A17,競技者csv変換!$A:$AK,MATCH(X$1,競技者csv変換!$1:$1,0),0)="","",VLOOKUP($A17,競技者csv変換!$A:$AK,MATCH(X$1,競技者csv変換!$1:$1,0),0)))</f>
        <v/>
      </c>
      <c r="Y17" s="189" t="str">
        <f>IF(ISERROR(VLOOKUP($A17,競技者csv変換!$A:$AK,MATCH(Y$1,競技者csv変換!$1:$1,0),0)),"",IF(VLOOKUP($A17,競技者csv変換!$A:$AK,MATCH(Y$1,競技者csv変換!$1:$1,0),0)="","",VLOOKUP($A17,競技者csv変換!$A:$AK,MATCH(Y$1,競技者csv変換!$1:$1,0),0)))</f>
        <v/>
      </c>
      <c r="Z17" s="189" t="str">
        <f>IF(ISERROR(VLOOKUP($A17,競技者csv変換!$A:$AK,MATCH(Z$1,競技者csv変換!$1:$1,0),0)),"",IF(VLOOKUP($A17,競技者csv変換!$A:$AK,MATCH(Z$1,競技者csv変換!$1:$1,0),0)="","",VLOOKUP($A17,競技者csv変換!$A:$AK,MATCH(Z$1,競技者csv変換!$1:$1,0),0)))</f>
        <v/>
      </c>
      <c r="AA17" s="189" t="str">
        <f>IF(ISERROR(VLOOKUP($A17,競技者csv変換!$A:$AK,MATCH(AA$1,競技者csv変換!$1:$1,0),0)),"",IF(VLOOKUP($A17,競技者csv変換!$A:$AK,MATCH(AA$1,競技者csv変換!$1:$1,0),0)="","",VLOOKUP($A17,競技者csv変換!$A:$AK,MATCH(AA$1,競技者csv変換!$1:$1,0),0)))</f>
        <v/>
      </c>
      <c r="AB17" s="189" t="str">
        <f>IF(ISERROR(VLOOKUP($A17,競技者csv変換!$A:$AK,MATCH(AB$1,競技者csv変換!$1:$1,0),0)),"",IF(VLOOKUP($A17,競技者csv変換!$A:$AK,MATCH(AB$1,競技者csv変換!$1:$1,0),0)="","",VLOOKUP($A17,競技者csv変換!$A:$AK,MATCH(AB$1,競技者csv変換!$1:$1,0),0)))</f>
        <v/>
      </c>
      <c r="AC17" s="189" t="str">
        <f>IF(ISERROR(VLOOKUP($A17,競技者csv変換!$A:$AK,MATCH(AC$1,競技者csv変換!$1:$1,0),0)),"",IF(VLOOKUP($A17,競技者csv変換!$A:$AK,MATCH(AC$1,競技者csv変換!$1:$1,0),0)="","",VLOOKUP($A17,競技者csv変換!$A:$AK,MATCH(AC$1,競技者csv変換!$1:$1,0),0)))</f>
        <v/>
      </c>
      <c r="AD17" s="76" t="str">
        <f>IF(ISERROR(VLOOKUP($A17,競技者csv変換!$A:$AK,MATCH(AD$1,競技者csv変換!$1:$1,0),0)),"",IF(VLOOKUP($A17,競技者csv変換!$A:$AK,MATCH(AD$1,競技者csv変換!$1:$1,0),0)="","",VLOOKUP($A17,競技者csv変換!$A:$AK,MATCH(AD$1,競技者csv変換!$1:$1,0),0)))</f>
        <v/>
      </c>
      <c r="AE17" s="76" t="str">
        <f>IF(ISERROR(VLOOKUP($A17,競技者csv変換!$A:$AK,MATCH(AE$1,競技者csv変換!$1:$1,0),0)),"",IF(VLOOKUP($A17,競技者csv変換!$A:$AK,MATCH(AE$1,競技者csv変換!$1:$1,0),0)="","",VLOOKUP($A17,競技者csv変換!$A:$AK,MATCH(AE$1,競技者csv変換!$1:$1,0),0)))</f>
        <v/>
      </c>
      <c r="AF17" s="76" t="str">
        <f>IF(ISERROR(VLOOKUP($A17,競技者csv変換!$A:$AK,MATCH(AF$1,競技者csv変換!$1:$1,0),0)),"",IF(VLOOKUP($A17,競技者csv変換!$A:$AK,MATCH(AF$1,競技者csv変換!$1:$1,0),0)="","",VLOOKUP($A17,競技者csv変換!$A:$AK,MATCH(AF$1,競技者csv変換!$1:$1,0),0)))</f>
        <v/>
      </c>
      <c r="AG17" s="76" t="str">
        <f>IF(ISERROR(VLOOKUP($A17,競技者csv変換!$A:$AK,MATCH(AG$1,競技者csv変換!$1:$1,0),0)),"",IF(VLOOKUP($A17,競技者csv変換!$A:$AK,MATCH(AG$1,競技者csv変換!$1:$1,0),0)="","",VLOOKUP($A17,競技者csv変換!$A:$AK,MATCH(AG$1,競技者csv変換!$1:$1,0),0)))</f>
        <v/>
      </c>
      <c r="AH17" s="76" t="str">
        <f>IF(ISERROR(VLOOKUP($A17,競技者csv変換!$A:$AK,MATCH(AH$1,競技者csv変換!$1:$1,0),0)),"",IF(VLOOKUP($A17,競技者csv変換!$A:$AK,MATCH(AH$1,競技者csv変換!$1:$1,0),0)="","",VLOOKUP($A17,競技者csv変換!$A:$AK,MATCH(AH$1,競技者csv変換!$1:$1,0),0)))</f>
        <v/>
      </c>
      <c r="AI17" s="76" t="str">
        <f>IF(ISERROR(VLOOKUP($A17,競技者csv変換!$A:$AK,MATCH(AI$1,競技者csv変換!$1:$1,0),0)),"",IF(VLOOKUP($A17,競技者csv変換!$A:$AK,MATCH(AI$1,競技者csv変換!$1:$1,0),0)="","",VLOOKUP($A17,競技者csv変換!$A:$AK,MATCH(AI$1,競技者csv変換!$1:$1,0),0)))</f>
        <v/>
      </c>
      <c r="AJ17" s="76" t="str">
        <f>IF(ISERROR(VLOOKUP($A17,競技者csv変換!$A:$AK,MATCH(AJ$1,競技者csv変換!$1:$1,0),0)),"",IF(VLOOKUP($A17,競技者csv変換!$A:$AK,MATCH(AJ$1,競技者csv変換!$1:$1,0),0)="","",VLOOKUP($A17,競技者csv変換!$A:$AK,MATCH(AJ$1,競技者csv変換!$1:$1,0),0)))</f>
        <v/>
      </c>
      <c r="AK17" s="76" t="str">
        <f>IF(ISERROR(VLOOKUP($A17,競技者csv変換!$A:$AK,MATCH(AK$1,競技者csv変換!$1:$1,0),0)),"",IF(VLOOKUP($A17,競技者csv変換!$A:$AK,MATCH(AK$1,競技者csv変換!$1:$1,0),0)="","",VLOOKUP($A17,競技者csv変換!$A:$AK,MATCH(AK$1,競技者csv変換!$1:$1,0),0)))</f>
        <v/>
      </c>
    </row>
    <row r="18" spans="1:37" ht="18" customHeight="1">
      <c r="A18" s="76" t="str">
        <f t="shared" si="0"/>
        <v/>
      </c>
      <c r="B18" s="189" t="str">
        <f>IF(ISERROR(VLOOKUP($A18,競技者csv変換!$A:$AK,MATCH(B$1,競技者csv変換!$1:$1,0),0)),"",IF(VLOOKUP($A18,競技者csv変換!$A:$AK,MATCH(B$1,競技者csv変換!$1:$1,0),0)="","",VLOOKUP($A18,競技者csv変換!$A:$AK,MATCH(B$1,競技者csv変換!$1:$1,0),0)))</f>
        <v/>
      </c>
      <c r="C18" s="189" t="str">
        <f>IF(ISERROR(VLOOKUP($A18,競技者csv変換!$A:$AK,MATCH(C$1,競技者csv変換!$1:$1,0),0)),"",IF(VLOOKUP($A18,競技者csv変換!$A:$AK,MATCH(C$1,競技者csv変換!$1:$1,0),0)="","",VLOOKUP($A18,競技者csv変換!$A:$AK,MATCH(C$1,競技者csv変換!$1:$1,0),0)))</f>
        <v/>
      </c>
      <c r="D18" s="189" t="str">
        <f>IF(ISERROR(VLOOKUP($A18,競技者csv変換!$A:$AK,MATCH(D$1,競技者csv変換!$1:$1,0),0)),"",IF(VLOOKUP($A18,競技者csv変換!$A:$AK,MATCH(D$1,競技者csv変換!$1:$1,0),0)="","",VLOOKUP($A18,競技者csv変換!$A:$AK,MATCH(D$1,競技者csv変換!$1:$1,0),0)))</f>
        <v/>
      </c>
      <c r="E18" s="189" t="str">
        <f>IF(ISERROR(VLOOKUP($A18,競技者csv変換!$A:$AK,MATCH(E$1,競技者csv変換!$1:$1,0),0)),"",IF(VLOOKUP($A18,競技者csv変換!$A:$AK,MATCH(E$1,競技者csv変換!$1:$1,0),0)="","",VLOOKUP($A18,競技者csv変換!$A:$AK,MATCH(E$1,競技者csv変換!$1:$1,0),0)))</f>
        <v/>
      </c>
      <c r="F18" s="189" t="str">
        <f>IF(ISERROR(VLOOKUP($A18,競技者csv変換!$A:$AK,MATCH(F$1,競技者csv変換!$1:$1,0),0)),"",IF(VLOOKUP($A18,競技者csv変換!$A:$AK,MATCH(F$1,競技者csv変換!$1:$1,0),0)="","",VLOOKUP($A18,競技者csv変換!$A:$AK,MATCH(F$1,競技者csv変換!$1:$1,0),0)))</f>
        <v/>
      </c>
      <c r="G18" s="189" t="str">
        <f>IF(ISERROR(VLOOKUP($A18,競技者csv変換!$A:$AK,MATCH(G$1,競技者csv変換!$1:$1,0),0)),"",IF(VLOOKUP($A18,競技者csv変換!$A:$AK,MATCH(G$1,競技者csv変換!$1:$1,0),0)="","",VLOOKUP($A18,競技者csv変換!$A:$AK,MATCH(G$1,競技者csv変換!$1:$1,0),0)))</f>
        <v/>
      </c>
      <c r="H18" s="189" t="str">
        <f>IF(ISERROR(VLOOKUP($A18,競技者csv変換!$A:$AK,MATCH(H$1,競技者csv変換!$1:$1,0),0)),"",IF(VLOOKUP($A18,競技者csv変換!$A:$AK,MATCH(H$1,競技者csv変換!$1:$1,0),0)="","",VLOOKUP($A18,競技者csv変換!$A:$AK,MATCH(H$1,競技者csv変換!$1:$1,0),0)))</f>
        <v/>
      </c>
      <c r="I18" s="189" t="str">
        <f>IF(ISERROR(VLOOKUP($A18,競技者csv変換!$A:$AK,MATCH(I$1,競技者csv変換!$1:$1,0),0)),"",IF(VLOOKUP($A18,競技者csv変換!$A:$AK,MATCH(I$1,競技者csv変換!$1:$1,0),0)="","",VLOOKUP($A18,競技者csv変換!$A:$AK,MATCH(I$1,競技者csv変換!$1:$1,0),0)))</f>
        <v/>
      </c>
      <c r="J18" s="189" t="str">
        <f>IF(ISERROR(VLOOKUP($A18,競技者csv変換!$A:$AK,MATCH(J$1,競技者csv変換!$1:$1,0),0)),"",IF(VLOOKUP($A18,競技者csv変換!$A:$AK,MATCH(J$1,競技者csv変換!$1:$1,0),0)="","",VLOOKUP($A18,競技者csv変換!$A:$AK,MATCH(J$1,競技者csv変換!$1:$1,0),0)))</f>
        <v/>
      </c>
      <c r="K18" s="189" t="str">
        <f>IF(ISERROR(VLOOKUP($A18,競技者csv変換!$A:$AK,MATCH(K$1,競技者csv変換!$1:$1,0),0)),"",IF(VLOOKUP($A18,競技者csv変換!$A:$AK,MATCH(K$1,競技者csv変換!$1:$1,0),0)="","",VLOOKUP($A18,競技者csv変換!$A:$AK,MATCH(K$1,競技者csv変換!$1:$1,0),0)))</f>
        <v/>
      </c>
      <c r="L18" s="189" t="str">
        <f>IF(ISERROR(VLOOKUP($A18,競技者csv変換!$A:$AK,MATCH(L$1,競技者csv変換!$1:$1,0),0)),"",IF(VLOOKUP($A18,競技者csv変換!$A:$AK,MATCH(L$1,競技者csv変換!$1:$1,0),0)="","",VLOOKUP($A18,競技者csv変換!$A:$AK,MATCH(L$1,競技者csv変換!$1:$1,0),0)))</f>
        <v/>
      </c>
      <c r="M18" s="189" t="str">
        <f>IF(ISERROR(VLOOKUP($A18,競技者csv変換!$A:$AK,MATCH(M$1,競技者csv変換!$1:$1,0),0)),"",IF(VLOOKUP($A18,競技者csv変換!$A:$AK,MATCH(M$1,競技者csv変換!$1:$1,0),0)="","",VLOOKUP($A18,競技者csv変換!$A:$AK,MATCH(M$1,競技者csv変換!$1:$1,0),0)))</f>
        <v/>
      </c>
      <c r="N18" s="189" t="str">
        <f>IF(ISERROR(VLOOKUP($A18,競技者csv変換!$A:$AK,MATCH(N$1,競技者csv変換!$1:$1,0),0)),"",IF(VLOOKUP($A18,競技者csv変換!$A:$AK,MATCH(N$1,競技者csv変換!$1:$1,0),0)="","",VLOOKUP($A18,競技者csv変換!$A:$AK,MATCH(N$1,競技者csv変換!$1:$1,0),0)))</f>
        <v/>
      </c>
      <c r="O18" s="189" t="str">
        <f>IF(ISERROR(VLOOKUP($A18,競技者csv変換!$A:$AK,MATCH(O$1,競技者csv変換!$1:$1,0),0)),"",IF(VLOOKUP($A18,競技者csv変換!$A:$AK,MATCH(O$1,競技者csv変換!$1:$1,0),0)="","",VLOOKUP($A18,競技者csv変換!$A:$AK,MATCH(O$1,競技者csv変換!$1:$1,0),0)))</f>
        <v/>
      </c>
      <c r="P18" s="189" t="str">
        <f>IF(ISERROR(VLOOKUP($A18,競技者csv変換!$A:$AK,MATCH(P$1,競技者csv変換!$1:$1,0),0)),"",IF(VLOOKUP($A18,競技者csv変換!$A:$AK,MATCH(P$1,競技者csv変換!$1:$1,0),0)="","",VLOOKUP($A18,競技者csv変換!$A:$AK,MATCH(P$1,競技者csv変換!$1:$1,0),0)))</f>
        <v/>
      </c>
      <c r="Q18" s="189" t="str">
        <f>IF(ISERROR(VLOOKUP($A18,競技者csv変換!$A:$AK,MATCH(Q$1,競技者csv変換!$1:$1,0),0)),"",IF(VLOOKUP($A18,競技者csv変換!$A:$AK,MATCH(Q$1,競技者csv変換!$1:$1,0),0)="","",VLOOKUP($A18,競技者csv変換!$A:$AK,MATCH(Q$1,競技者csv変換!$1:$1,0),0)))</f>
        <v/>
      </c>
      <c r="R18" s="189" t="str">
        <f>IF(ISERROR(VLOOKUP($A18,競技者csv変換!$A:$AK,MATCH(R$1,競技者csv変換!$1:$1,0),0)),"",IF(VLOOKUP($A18,競技者csv変換!$A:$AK,MATCH(R$1,競技者csv変換!$1:$1,0),0)="","",VLOOKUP($A18,競技者csv変換!$A:$AK,MATCH(R$1,競技者csv変換!$1:$1,0),0)))</f>
        <v/>
      </c>
      <c r="S18" s="189" t="str">
        <f>IF(ISERROR(VLOOKUP($A18,競技者csv変換!$A:$AK,MATCH(S$1,競技者csv変換!$1:$1,0),0)),"",IF(VLOOKUP($A18,競技者csv変換!$A:$AK,MATCH(S$1,競技者csv変換!$1:$1,0),0)="","",VLOOKUP($A18,競技者csv変換!$A:$AK,MATCH(S$1,競技者csv変換!$1:$1,0),0)))</f>
        <v/>
      </c>
      <c r="T18" s="189" t="str">
        <f>IF(ISERROR(VLOOKUP($A18,競技者csv変換!$A:$AK,MATCH(T$1,競技者csv変換!$1:$1,0),0)),"",IF(VLOOKUP($A18,競技者csv変換!$A:$AK,MATCH(T$1,競技者csv変換!$1:$1,0),0)="","",VLOOKUP($A18,競技者csv変換!$A:$AK,MATCH(T$1,競技者csv変換!$1:$1,0),0)))</f>
        <v/>
      </c>
      <c r="U18" s="189" t="str">
        <f>IF(ISERROR(VLOOKUP($A18,競技者csv変換!$A:$AK,MATCH(U$1,競技者csv変換!$1:$1,0),0)),"",IF(VLOOKUP($A18,競技者csv変換!$A:$AK,MATCH(U$1,競技者csv変換!$1:$1,0),0)="","",VLOOKUP($A18,競技者csv変換!$A:$AK,MATCH(U$1,競技者csv変換!$1:$1,0),0)))</f>
        <v/>
      </c>
      <c r="V18" s="189" t="str">
        <f>IF(ISERROR(VLOOKUP($A18,競技者csv変換!$A:$AK,MATCH(V$1,競技者csv変換!$1:$1,0),0)),"",IF(VLOOKUP($A18,競技者csv変換!$A:$AK,MATCH(V$1,競技者csv変換!$1:$1,0),0)="","",VLOOKUP($A18,競技者csv変換!$A:$AK,MATCH(V$1,競技者csv変換!$1:$1,0),0)))</f>
        <v/>
      </c>
      <c r="W18" s="189" t="str">
        <f>IF(ISERROR(VLOOKUP($A18,競技者csv変換!$A:$AK,MATCH(W$1,競技者csv変換!$1:$1,0),0)),"",IF(VLOOKUP($A18,競技者csv変換!$A:$AK,MATCH(W$1,競技者csv変換!$1:$1,0),0)="","",VLOOKUP($A18,競技者csv変換!$A:$AK,MATCH(W$1,競技者csv変換!$1:$1,0),0)))</f>
        <v/>
      </c>
      <c r="X18" s="189" t="str">
        <f>IF(ISERROR(VLOOKUP($A18,競技者csv変換!$A:$AK,MATCH(X$1,競技者csv変換!$1:$1,0),0)),"",IF(VLOOKUP($A18,競技者csv変換!$A:$AK,MATCH(X$1,競技者csv変換!$1:$1,0),0)="","",VLOOKUP($A18,競技者csv変換!$A:$AK,MATCH(X$1,競技者csv変換!$1:$1,0),0)))</f>
        <v/>
      </c>
      <c r="Y18" s="189" t="str">
        <f>IF(ISERROR(VLOOKUP($A18,競技者csv変換!$A:$AK,MATCH(Y$1,競技者csv変換!$1:$1,0),0)),"",IF(VLOOKUP($A18,競技者csv変換!$A:$AK,MATCH(Y$1,競技者csv変換!$1:$1,0),0)="","",VLOOKUP($A18,競技者csv変換!$A:$AK,MATCH(Y$1,競技者csv変換!$1:$1,0),0)))</f>
        <v/>
      </c>
      <c r="Z18" s="189" t="str">
        <f>IF(ISERROR(VLOOKUP($A18,競技者csv変換!$A:$AK,MATCH(Z$1,競技者csv変換!$1:$1,0),0)),"",IF(VLOOKUP($A18,競技者csv変換!$A:$AK,MATCH(Z$1,競技者csv変換!$1:$1,0),0)="","",VLOOKUP($A18,競技者csv変換!$A:$AK,MATCH(Z$1,競技者csv変換!$1:$1,0),0)))</f>
        <v/>
      </c>
      <c r="AA18" s="189" t="str">
        <f>IF(ISERROR(VLOOKUP($A18,競技者csv変換!$A:$AK,MATCH(AA$1,競技者csv変換!$1:$1,0),0)),"",IF(VLOOKUP($A18,競技者csv変換!$A:$AK,MATCH(AA$1,競技者csv変換!$1:$1,0),0)="","",VLOOKUP($A18,競技者csv変換!$A:$AK,MATCH(AA$1,競技者csv変換!$1:$1,0),0)))</f>
        <v/>
      </c>
      <c r="AB18" s="189" t="str">
        <f>IF(ISERROR(VLOOKUP($A18,競技者csv変換!$A:$AK,MATCH(AB$1,競技者csv変換!$1:$1,0),0)),"",IF(VLOOKUP($A18,競技者csv変換!$A:$AK,MATCH(AB$1,競技者csv変換!$1:$1,0),0)="","",VLOOKUP($A18,競技者csv変換!$A:$AK,MATCH(AB$1,競技者csv変換!$1:$1,0),0)))</f>
        <v/>
      </c>
      <c r="AC18" s="189" t="str">
        <f>IF(ISERROR(VLOOKUP($A18,競技者csv変換!$A:$AK,MATCH(AC$1,競技者csv変換!$1:$1,0),0)),"",IF(VLOOKUP($A18,競技者csv変換!$A:$AK,MATCH(AC$1,競技者csv変換!$1:$1,0),0)="","",VLOOKUP($A18,競技者csv変換!$A:$AK,MATCH(AC$1,競技者csv変換!$1:$1,0),0)))</f>
        <v/>
      </c>
      <c r="AD18" s="76" t="str">
        <f>IF(ISERROR(VLOOKUP($A18,競技者csv変換!$A:$AK,MATCH(AD$1,競技者csv変換!$1:$1,0),0)),"",IF(VLOOKUP($A18,競技者csv変換!$A:$AK,MATCH(AD$1,競技者csv変換!$1:$1,0),0)="","",VLOOKUP($A18,競技者csv変換!$A:$AK,MATCH(AD$1,競技者csv変換!$1:$1,0),0)))</f>
        <v/>
      </c>
      <c r="AE18" s="76" t="str">
        <f>IF(ISERROR(VLOOKUP($A18,競技者csv変換!$A:$AK,MATCH(AE$1,競技者csv変換!$1:$1,0),0)),"",IF(VLOOKUP($A18,競技者csv変換!$A:$AK,MATCH(AE$1,競技者csv変換!$1:$1,0),0)="","",VLOOKUP($A18,競技者csv変換!$A:$AK,MATCH(AE$1,競技者csv変換!$1:$1,0),0)))</f>
        <v/>
      </c>
      <c r="AF18" s="76" t="str">
        <f>IF(ISERROR(VLOOKUP($A18,競技者csv変換!$A:$AK,MATCH(AF$1,競技者csv変換!$1:$1,0),0)),"",IF(VLOOKUP($A18,競技者csv変換!$A:$AK,MATCH(AF$1,競技者csv変換!$1:$1,0),0)="","",VLOOKUP($A18,競技者csv変換!$A:$AK,MATCH(AF$1,競技者csv変換!$1:$1,0),0)))</f>
        <v/>
      </c>
      <c r="AG18" s="76" t="str">
        <f>IF(ISERROR(VLOOKUP($A18,競技者csv変換!$A:$AK,MATCH(AG$1,競技者csv変換!$1:$1,0),0)),"",IF(VLOOKUP($A18,競技者csv変換!$A:$AK,MATCH(AG$1,競技者csv変換!$1:$1,0),0)="","",VLOOKUP($A18,競技者csv変換!$A:$AK,MATCH(AG$1,競技者csv変換!$1:$1,0),0)))</f>
        <v/>
      </c>
      <c r="AH18" s="76" t="str">
        <f>IF(ISERROR(VLOOKUP($A18,競技者csv変換!$A:$AK,MATCH(AH$1,競技者csv変換!$1:$1,0),0)),"",IF(VLOOKUP($A18,競技者csv変換!$A:$AK,MATCH(AH$1,競技者csv変換!$1:$1,0),0)="","",VLOOKUP($A18,競技者csv変換!$A:$AK,MATCH(AH$1,競技者csv変換!$1:$1,0),0)))</f>
        <v/>
      </c>
      <c r="AI18" s="76" t="str">
        <f>IF(ISERROR(VLOOKUP($A18,競技者csv変換!$A:$AK,MATCH(AI$1,競技者csv変換!$1:$1,0),0)),"",IF(VLOOKUP($A18,競技者csv変換!$A:$AK,MATCH(AI$1,競技者csv変換!$1:$1,0),0)="","",VLOOKUP($A18,競技者csv変換!$A:$AK,MATCH(AI$1,競技者csv変換!$1:$1,0),0)))</f>
        <v/>
      </c>
      <c r="AJ18" s="76" t="str">
        <f>IF(ISERROR(VLOOKUP($A18,競技者csv変換!$A:$AK,MATCH(AJ$1,競技者csv変換!$1:$1,0),0)),"",IF(VLOOKUP($A18,競技者csv変換!$A:$AK,MATCH(AJ$1,競技者csv変換!$1:$1,0),0)="","",VLOOKUP($A18,競技者csv変換!$A:$AK,MATCH(AJ$1,競技者csv変換!$1:$1,0),0)))</f>
        <v/>
      </c>
      <c r="AK18" s="76" t="str">
        <f>IF(ISERROR(VLOOKUP($A18,競技者csv変換!$A:$AK,MATCH(AK$1,競技者csv変換!$1:$1,0),0)),"",IF(VLOOKUP($A18,競技者csv変換!$A:$AK,MATCH(AK$1,競技者csv変換!$1:$1,0),0)="","",VLOOKUP($A18,競技者csv変換!$A:$AK,MATCH(AK$1,競技者csv変換!$1:$1,0),0)))</f>
        <v/>
      </c>
    </row>
    <row r="19" spans="1:37" ht="18" customHeight="1">
      <c r="A19" s="76" t="str">
        <f t="shared" si="0"/>
        <v/>
      </c>
      <c r="B19" s="189" t="str">
        <f>IF(ISERROR(VLOOKUP($A19,競技者csv変換!$A:$AK,MATCH(B$1,競技者csv変換!$1:$1,0),0)),"",IF(VLOOKUP($A19,競技者csv変換!$A:$AK,MATCH(B$1,競技者csv変換!$1:$1,0),0)="","",VLOOKUP($A19,競技者csv変換!$A:$AK,MATCH(B$1,競技者csv変換!$1:$1,0),0)))</f>
        <v/>
      </c>
      <c r="C19" s="189" t="str">
        <f>IF(ISERROR(VLOOKUP($A19,競技者csv変換!$A:$AK,MATCH(C$1,競技者csv変換!$1:$1,0),0)),"",IF(VLOOKUP($A19,競技者csv変換!$A:$AK,MATCH(C$1,競技者csv変換!$1:$1,0),0)="","",VLOOKUP($A19,競技者csv変換!$A:$AK,MATCH(C$1,競技者csv変換!$1:$1,0),0)))</f>
        <v/>
      </c>
      <c r="D19" s="189" t="str">
        <f>IF(ISERROR(VLOOKUP($A19,競技者csv変換!$A:$AK,MATCH(D$1,競技者csv変換!$1:$1,0),0)),"",IF(VLOOKUP($A19,競技者csv変換!$A:$AK,MATCH(D$1,競技者csv変換!$1:$1,0),0)="","",VLOOKUP($A19,競技者csv変換!$A:$AK,MATCH(D$1,競技者csv変換!$1:$1,0),0)))</f>
        <v/>
      </c>
      <c r="E19" s="189" t="str">
        <f>IF(ISERROR(VLOOKUP($A19,競技者csv変換!$A:$AK,MATCH(E$1,競技者csv変換!$1:$1,0),0)),"",IF(VLOOKUP($A19,競技者csv変換!$A:$AK,MATCH(E$1,競技者csv変換!$1:$1,0),0)="","",VLOOKUP($A19,競技者csv変換!$A:$AK,MATCH(E$1,競技者csv変換!$1:$1,0),0)))</f>
        <v/>
      </c>
      <c r="F19" s="189" t="str">
        <f>IF(ISERROR(VLOOKUP($A19,競技者csv変換!$A:$AK,MATCH(F$1,競技者csv変換!$1:$1,0),0)),"",IF(VLOOKUP($A19,競技者csv変換!$A:$AK,MATCH(F$1,競技者csv変換!$1:$1,0),0)="","",VLOOKUP($A19,競技者csv変換!$A:$AK,MATCH(F$1,競技者csv変換!$1:$1,0),0)))</f>
        <v/>
      </c>
      <c r="G19" s="189" t="str">
        <f>IF(ISERROR(VLOOKUP($A19,競技者csv変換!$A:$AK,MATCH(G$1,競技者csv変換!$1:$1,0),0)),"",IF(VLOOKUP($A19,競技者csv変換!$A:$AK,MATCH(G$1,競技者csv変換!$1:$1,0),0)="","",VLOOKUP($A19,競技者csv変換!$A:$AK,MATCH(G$1,競技者csv変換!$1:$1,0),0)))</f>
        <v/>
      </c>
      <c r="H19" s="189" t="str">
        <f>IF(ISERROR(VLOOKUP($A19,競技者csv変換!$A:$AK,MATCH(H$1,競技者csv変換!$1:$1,0),0)),"",IF(VLOOKUP($A19,競技者csv変換!$A:$AK,MATCH(H$1,競技者csv変換!$1:$1,0),0)="","",VLOOKUP($A19,競技者csv変換!$A:$AK,MATCH(H$1,競技者csv変換!$1:$1,0),0)))</f>
        <v/>
      </c>
      <c r="I19" s="189" t="str">
        <f>IF(ISERROR(VLOOKUP($A19,競技者csv変換!$A:$AK,MATCH(I$1,競技者csv変換!$1:$1,0),0)),"",IF(VLOOKUP($A19,競技者csv変換!$A:$AK,MATCH(I$1,競技者csv変換!$1:$1,0),0)="","",VLOOKUP($A19,競技者csv変換!$A:$AK,MATCH(I$1,競技者csv変換!$1:$1,0),0)))</f>
        <v/>
      </c>
      <c r="J19" s="189" t="str">
        <f>IF(ISERROR(VLOOKUP($A19,競技者csv変換!$A:$AK,MATCH(J$1,競技者csv変換!$1:$1,0),0)),"",IF(VLOOKUP($A19,競技者csv変換!$A:$AK,MATCH(J$1,競技者csv変換!$1:$1,0),0)="","",VLOOKUP($A19,競技者csv変換!$A:$AK,MATCH(J$1,競技者csv変換!$1:$1,0),0)))</f>
        <v/>
      </c>
      <c r="K19" s="189" t="str">
        <f>IF(ISERROR(VLOOKUP($A19,競技者csv変換!$A:$AK,MATCH(K$1,競技者csv変換!$1:$1,0),0)),"",IF(VLOOKUP($A19,競技者csv変換!$A:$AK,MATCH(K$1,競技者csv変換!$1:$1,0),0)="","",VLOOKUP($A19,競技者csv変換!$A:$AK,MATCH(K$1,競技者csv変換!$1:$1,0),0)))</f>
        <v/>
      </c>
      <c r="L19" s="189" t="str">
        <f>IF(ISERROR(VLOOKUP($A19,競技者csv変換!$A:$AK,MATCH(L$1,競技者csv変換!$1:$1,0),0)),"",IF(VLOOKUP($A19,競技者csv変換!$A:$AK,MATCH(L$1,競技者csv変換!$1:$1,0),0)="","",VLOOKUP($A19,競技者csv変換!$A:$AK,MATCH(L$1,競技者csv変換!$1:$1,0),0)))</f>
        <v/>
      </c>
      <c r="M19" s="189" t="str">
        <f>IF(ISERROR(VLOOKUP($A19,競技者csv変換!$A:$AK,MATCH(M$1,競技者csv変換!$1:$1,0),0)),"",IF(VLOOKUP($A19,競技者csv変換!$A:$AK,MATCH(M$1,競技者csv変換!$1:$1,0),0)="","",VLOOKUP($A19,競技者csv変換!$A:$AK,MATCH(M$1,競技者csv変換!$1:$1,0),0)))</f>
        <v/>
      </c>
      <c r="N19" s="189" t="str">
        <f>IF(ISERROR(VLOOKUP($A19,競技者csv変換!$A:$AK,MATCH(N$1,競技者csv変換!$1:$1,0),0)),"",IF(VLOOKUP($A19,競技者csv変換!$A:$AK,MATCH(N$1,競技者csv変換!$1:$1,0),0)="","",VLOOKUP($A19,競技者csv変換!$A:$AK,MATCH(N$1,競技者csv変換!$1:$1,0),0)))</f>
        <v/>
      </c>
      <c r="O19" s="189" t="str">
        <f>IF(ISERROR(VLOOKUP($A19,競技者csv変換!$A:$AK,MATCH(O$1,競技者csv変換!$1:$1,0),0)),"",IF(VLOOKUP($A19,競技者csv変換!$A:$AK,MATCH(O$1,競技者csv変換!$1:$1,0),0)="","",VLOOKUP($A19,競技者csv変換!$A:$AK,MATCH(O$1,競技者csv変換!$1:$1,0),0)))</f>
        <v/>
      </c>
      <c r="P19" s="189" t="str">
        <f>IF(ISERROR(VLOOKUP($A19,競技者csv変換!$A:$AK,MATCH(P$1,競技者csv変換!$1:$1,0),0)),"",IF(VLOOKUP($A19,競技者csv変換!$A:$AK,MATCH(P$1,競技者csv変換!$1:$1,0),0)="","",VLOOKUP($A19,競技者csv変換!$A:$AK,MATCH(P$1,競技者csv変換!$1:$1,0),0)))</f>
        <v/>
      </c>
      <c r="Q19" s="189" t="str">
        <f>IF(ISERROR(VLOOKUP($A19,競技者csv変換!$A:$AK,MATCH(Q$1,競技者csv変換!$1:$1,0),0)),"",IF(VLOOKUP($A19,競技者csv変換!$A:$AK,MATCH(Q$1,競技者csv変換!$1:$1,0),0)="","",VLOOKUP($A19,競技者csv変換!$A:$AK,MATCH(Q$1,競技者csv変換!$1:$1,0),0)))</f>
        <v/>
      </c>
      <c r="R19" s="189" t="str">
        <f>IF(ISERROR(VLOOKUP($A19,競技者csv変換!$A:$AK,MATCH(R$1,競技者csv変換!$1:$1,0),0)),"",IF(VLOOKUP($A19,競技者csv変換!$A:$AK,MATCH(R$1,競技者csv変換!$1:$1,0),0)="","",VLOOKUP($A19,競技者csv変換!$A:$AK,MATCH(R$1,競技者csv変換!$1:$1,0),0)))</f>
        <v/>
      </c>
      <c r="S19" s="189" t="str">
        <f>IF(ISERROR(VLOOKUP($A19,競技者csv変換!$A:$AK,MATCH(S$1,競技者csv変換!$1:$1,0),0)),"",IF(VLOOKUP($A19,競技者csv変換!$A:$AK,MATCH(S$1,競技者csv変換!$1:$1,0),0)="","",VLOOKUP($A19,競技者csv変換!$A:$AK,MATCH(S$1,競技者csv変換!$1:$1,0),0)))</f>
        <v/>
      </c>
      <c r="T19" s="189" t="str">
        <f>IF(ISERROR(VLOOKUP($A19,競技者csv変換!$A:$AK,MATCH(T$1,競技者csv変換!$1:$1,0),0)),"",IF(VLOOKUP($A19,競技者csv変換!$A:$AK,MATCH(T$1,競技者csv変換!$1:$1,0),0)="","",VLOOKUP($A19,競技者csv変換!$A:$AK,MATCH(T$1,競技者csv変換!$1:$1,0),0)))</f>
        <v/>
      </c>
      <c r="U19" s="189" t="str">
        <f>IF(ISERROR(VLOOKUP($A19,競技者csv変換!$A:$AK,MATCH(U$1,競技者csv変換!$1:$1,0),0)),"",IF(VLOOKUP($A19,競技者csv変換!$A:$AK,MATCH(U$1,競技者csv変換!$1:$1,0),0)="","",VLOOKUP($A19,競技者csv変換!$A:$AK,MATCH(U$1,競技者csv変換!$1:$1,0),0)))</f>
        <v/>
      </c>
      <c r="V19" s="189" t="str">
        <f>IF(ISERROR(VLOOKUP($A19,競技者csv変換!$A:$AK,MATCH(V$1,競技者csv変換!$1:$1,0),0)),"",IF(VLOOKUP($A19,競技者csv変換!$A:$AK,MATCH(V$1,競技者csv変換!$1:$1,0),0)="","",VLOOKUP($A19,競技者csv変換!$A:$AK,MATCH(V$1,競技者csv変換!$1:$1,0),0)))</f>
        <v/>
      </c>
      <c r="W19" s="189" t="str">
        <f>IF(ISERROR(VLOOKUP($A19,競技者csv変換!$A:$AK,MATCH(W$1,競技者csv変換!$1:$1,0),0)),"",IF(VLOOKUP($A19,競技者csv変換!$A:$AK,MATCH(W$1,競技者csv変換!$1:$1,0),0)="","",VLOOKUP($A19,競技者csv変換!$A:$AK,MATCH(W$1,競技者csv変換!$1:$1,0),0)))</f>
        <v/>
      </c>
      <c r="X19" s="189" t="str">
        <f>IF(ISERROR(VLOOKUP($A19,競技者csv変換!$A:$AK,MATCH(X$1,競技者csv変換!$1:$1,0),0)),"",IF(VLOOKUP($A19,競技者csv変換!$A:$AK,MATCH(X$1,競技者csv変換!$1:$1,0),0)="","",VLOOKUP($A19,競技者csv変換!$A:$AK,MATCH(X$1,競技者csv変換!$1:$1,0),0)))</f>
        <v/>
      </c>
      <c r="Y19" s="189" t="str">
        <f>IF(ISERROR(VLOOKUP($A19,競技者csv変換!$A:$AK,MATCH(Y$1,競技者csv変換!$1:$1,0),0)),"",IF(VLOOKUP($A19,競技者csv変換!$A:$AK,MATCH(Y$1,競技者csv変換!$1:$1,0),0)="","",VLOOKUP($A19,競技者csv変換!$A:$AK,MATCH(Y$1,競技者csv変換!$1:$1,0),0)))</f>
        <v/>
      </c>
      <c r="Z19" s="189" t="str">
        <f>IF(ISERROR(VLOOKUP($A19,競技者csv変換!$A:$AK,MATCH(Z$1,競技者csv変換!$1:$1,0),0)),"",IF(VLOOKUP($A19,競技者csv変換!$A:$AK,MATCH(Z$1,競技者csv変換!$1:$1,0),0)="","",VLOOKUP($A19,競技者csv変換!$A:$AK,MATCH(Z$1,競技者csv変換!$1:$1,0),0)))</f>
        <v/>
      </c>
      <c r="AA19" s="189" t="str">
        <f>IF(ISERROR(VLOOKUP($A19,競技者csv変換!$A:$AK,MATCH(AA$1,競技者csv変換!$1:$1,0),0)),"",IF(VLOOKUP($A19,競技者csv変換!$A:$AK,MATCH(AA$1,競技者csv変換!$1:$1,0),0)="","",VLOOKUP($A19,競技者csv変換!$A:$AK,MATCH(AA$1,競技者csv変換!$1:$1,0),0)))</f>
        <v/>
      </c>
      <c r="AB19" s="189" t="str">
        <f>IF(ISERROR(VLOOKUP($A19,競技者csv変換!$A:$AK,MATCH(AB$1,競技者csv変換!$1:$1,0),0)),"",IF(VLOOKUP($A19,競技者csv変換!$A:$AK,MATCH(AB$1,競技者csv変換!$1:$1,0),0)="","",VLOOKUP($A19,競技者csv変換!$A:$AK,MATCH(AB$1,競技者csv変換!$1:$1,0),0)))</f>
        <v/>
      </c>
      <c r="AC19" s="189" t="str">
        <f>IF(ISERROR(VLOOKUP($A19,競技者csv変換!$A:$AK,MATCH(AC$1,競技者csv変換!$1:$1,0),0)),"",IF(VLOOKUP($A19,競技者csv変換!$A:$AK,MATCH(AC$1,競技者csv変換!$1:$1,0),0)="","",VLOOKUP($A19,競技者csv変換!$A:$AK,MATCH(AC$1,競技者csv変換!$1:$1,0),0)))</f>
        <v/>
      </c>
      <c r="AD19" s="76" t="str">
        <f>IF(ISERROR(VLOOKUP($A19,競技者csv変換!$A:$AK,MATCH(AD$1,競技者csv変換!$1:$1,0),0)),"",IF(VLOOKUP($A19,競技者csv変換!$A:$AK,MATCH(AD$1,競技者csv変換!$1:$1,0),0)="","",VLOOKUP($A19,競技者csv変換!$A:$AK,MATCH(AD$1,競技者csv変換!$1:$1,0),0)))</f>
        <v/>
      </c>
      <c r="AE19" s="76" t="str">
        <f>IF(ISERROR(VLOOKUP($A19,競技者csv変換!$A:$AK,MATCH(AE$1,競技者csv変換!$1:$1,0),0)),"",IF(VLOOKUP($A19,競技者csv変換!$A:$AK,MATCH(AE$1,競技者csv変換!$1:$1,0),0)="","",VLOOKUP($A19,競技者csv変換!$A:$AK,MATCH(AE$1,競技者csv変換!$1:$1,0),0)))</f>
        <v/>
      </c>
      <c r="AF19" s="76" t="str">
        <f>IF(ISERROR(VLOOKUP($A19,競技者csv変換!$A:$AK,MATCH(AF$1,競技者csv変換!$1:$1,0),0)),"",IF(VLOOKUP($A19,競技者csv変換!$A:$AK,MATCH(AF$1,競技者csv変換!$1:$1,0),0)="","",VLOOKUP($A19,競技者csv変換!$A:$AK,MATCH(AF$1,競技者csv変換!$1:$1,0),0)))</f>
        <v/>
      </c>
      <c r="AG19" s="76" t="str">
        <f>IF(ISERROR(VLOOKUP($A19,競技者csv変換!$A:$AK,MATCH(AG$1,競技者csv変換!$1:$1,0),0)),"",IF(VLOOKUP($A19,競技者csv変換!$A:$AK,MATCH(AG$1,競技者csv変換!$1:$1,0),0)="","",VLOOKUP($A19,競技者csv変換!$A:$AK,MATCH(AG$1,競技者csv変換!$1:$1,0),0)))</f>
        <v/>
      </c>
      <c r="AH19" s="76" t="str">
        <f>IF(ISERROR(VLOOKUP($A19,競技者csv変換!$A:$AK,MATCH(AH$1,競技者csv変換!$1:$1,0),0)),"",IF(VLOOKUP($A19,競技者csv変換!$A:$AK,MATCH(AH$1,競技者csv変換!$1:$1,0),0)="","",VLOOKUP($A19,競技者csv変換!$A:$AK,MATCH(AH$1,競技者csv変換!$1:$1,0),0)))</f>
        <v/>
      </c>
      <c r="AI19" s="76" t="str">
        <f>IF(ISERROR(VLOOKUP($A19,競技者csv変換!$A:$AK,MATCH(AI$1,競技者csv変換!$1:$1,0),0)),"",IF(VLOOKUP($A19,競技者csv変換!$A:$AK,MATCH(AI$1,競技者csv変換!$1:$1,0),0)="","",VLOOKUP($A19,競技者csv変換!$A:$AK,MATCH(AI$1,競技者csv変換!$1:$1,0),0)))</f>
        <v/>
      </c>
      <c r="AJ19" s="76" t="str">
        <f>IF(ISERROR(VLOOKUP($A19,競技者csv変換!$A:$AK,MATCH(AJ$1,競技者csv変換!$1:$1,0),0)),"",IF(VLOOKUP($A19,競技者csv変換!$A:$AK,MATCH(AJ$1,競技者csv変換!$1:$1,0),0)="","",VLOOKUP($A19,競技者csv変換!$A:$AK,MATCH(AJ$1,競技者csv変換!$1:$1,0),0)))</f>
        <v/>
      </c>
      <c r="AK19" s="76" t="str">
        <f>IF(ISERROR(VLOOKUP($A19,競技者csv変換!$A:$AK,MATCH(AK$1,競技者csv変換!$1:$1,0),0)),"",IF(VLOOKUP($A19,競技者csv変換!$A:$AK,MATCH(AK$1,競技者csv変換!$1:$1,0),0)="","",VLOOKUP($A19,競技者csv変換!$A:$AK,MATCH(AK$1,競技者csv変換!$1:$1,0),0)))</f>
        <v/>
      </c>
    </row>
    <row r="20" spans="1:37" ht="18" customHeight="1">
      <c r="A20" s="76" t="str">
        <f t="shared" si="0"/>
        <v/>
      </c>
      <c r="B20" s="189" t="str">
        <f>IF(ISERROR(VLOOKUP($A20,競技者csv変換!$A:$AK,MATCH(B$1,競技者csv変換!$1:$1,0),0)),"",IF(VLOOKUP($A20,競技者csv変換!$A:$AK,MATCH(B$1,競技者csv変換!$1:$1,0),0)="","",VLOOKUP($A20,競技者csv変換!$A:$AK,MATCH(B$1,競技者csv変換!$1:$1,0),0)))</f>
        <v/>
      </c>
      <c r="C20" s="189" t="str">
        <f>IF(ISERROR(VLOOKUP($A20,競技者csv変換!$A:$AK,MATCH(C$1,競技者csv変換!$1:$1,0),0)),"",IF(VLOOKUP($A20,競技者csv変換!$A:$AK,MATCH(C$1,競技者csv変換!$1:$1,0),0)="","",VLOOKUP($A20,競技者csv変換!$A:$AK,MATCH(C$1,競技者csv変換!$1:$1,0),0)))</f>
        <v/>
      </c>
      <c r="D20" s="189" t="str">
        <f>IF(ISERROR(VLOOKUP($A20,競技者csv変換!$A:$AK,MATCH(D$1,競技者csv変換!$1:$1,0),0)),"",IF(VLOOKUP($A20,競技者csv変換!$A:$AK,MATCH(D$1,競技者csv変換!$1:$1,0),0)="","",VLOOKUP($A20,競技者csv変換!$A:$AK,MATCH(D$1,競技者csv変換!$1:$1,0),0)))</f>
        <v/>
      </c>
      <c r="E20" s="189" t="str">
        <f>IF(ISERROR(VLOOKUP($A20,競技者csv変換!$A:$AK,MATCH(E$1,競技者csv変換!$1:$1,0),0)),"",IF(VLOOKUP($A20,競技者csv変換!$A:$AK,MATCH(E$1,競技者csv変換!$1:$1,0),0)="","",VLOOKUP($A20,競技者csv変換!$A:$AK,MATCH(E$1,競技者csv変換!$1:$1,0),0)))</f>
        <v/>
      </c>
      <c r="F20" s="189" t="str">
        <f>IF(ISERROR(VLOOKUP($A20,競技者csv変換!$A:$AK,MATCH(F$1,競技者csv変換!$1:$1,0),0)),"",IF(VLOOKUP($A20,競技者csv変換!$A:$AK,MATCH(F$1,競技者csv変換!$1:$1,0),0)="","",VLOOKUP($A20,競技者csv変換!$A:$AK,MATCH(F$1,競技者csv変換!$1:$1,0),0)))</f>
        <v/>
      </c>
      <c r="G20" s="189" t="str">
        <f>IF(ISERROR(VLOOKUP($A20,競技者csv変換!$A:$AK,MATCH(G$1,競技者csv変換!$1:$1,0),0)),"",IF(VLOOKUP($A20,競技者csv変換!$A:$AK,MATCH(G$1,競技者csv変換!$1:$1,0),0)="","",VLOOKUP($A20,競技者csv変換!$A:$AK,MATCH(G$1,競技者csv変換!$1:$1,0),0)))</f>
        <v/>
      </c>
      <c r="H20" s="189" t="str">
        <f>IF(ISERROR(VLOOKUP($A20,競技者csv変換!$A:$AK,MATCH(H$1,競技者csv変換!$1:$1,0),0)),"",IF(VLOOKUP($A20,競技者csv変換!$A:$AK,MATCH(H$1,競技者csv変換!$1:$1,0),0)="","",VLOOKUP($A20,競技者csv変換!$A:$AK,MATCH(H$1,競技者csv変換!$1:$1,0),0)))</f>
        <v/>
      </c>
      <c r="I20" s="189" t="str">
        <f>IF(ISERROR(VLOOKUP($A20,競技者csv変換!$A:$AK,MATCH(I$1,競技者csv変換!$1:$1,0),0)),"",IF(VLOOKUP($A20,競技者csv変換!$A:$AK,MATCH(I$1,競技者csv変換!$1:$1,0),0)="","",VLOOKUP($A20,競技者csv変換!$A:$AK,MATCH(I$1,競技者csv変換!$1:$1,0),0)))</f>
        <v/>
      </c>
      <c r="J20" s="189" t="str">
        <f>IF(ISERROR(VLOOKUP($A20,競技者csv変換!$A:$AK,MATCH(J$1,競技者csv変換!$1:$1,0),0)),"",IF(VLOOKUP($A20,競技者csv変換!$A:$AK,MATCH(J$1,競技者csv変換!$1:$1,0),0)="","",VLOOKUP($A20,競技者csv変換!$A:$AK,MATCH(J$1,競技者csv変換!$1:$1,0),0)))</f>
        <v/>
      </c>
      <c r="K20" s="189" t="str">
        <f>IF(ISERROR(VLOOKUP($A20,競技者csv変換!$A:$AK,MATCH(K$1,競技者csv変換!$1:$1,0),0)),"",IF(VLOOKUP($A20,競技者csv変換!$A:$AK,MATCH(K$1,競技者csv変換!$1:$1,0),0)="","",VLOOKUP($A20,競技者csv変換!$A:$AK,MATCH(K$1,競技者csv変換!$1:$1,0),0)))</f>
        <v/>
      </c>
      <c r="L20" s="189" t="str">
        <f>IF(ISERROR(VLOOKUP($A20,競技者csv変換!$A:$AK,MATCH(L$1,競技者csv変換!$1:$1,0),0)),"",IF(VLOOKUP($A20,競技者csv変換!$A:$AK,MATCH(L$1,競技者csv変換!$1:$1,0),0)="","",VLOOKUP($A20,競技者csv変換!$A:$AK,MATCH(L$1,競技者csv変換!$1:$1,0),0)))</f>
        <v/>
      </c>
      <c r="M20" s="189" t="str">
        <f>IF(ISERROR(VLOOKUP($A20,競技者csv変換!$A:$AK,MATCH(M$1,競技者csv変換!$1:$1,0),0)),"",IF(VLOOKUP($A20,競技者csv変換!$A:$AK,MATCH(M$1,競技者csv変換!$1:$1,0),0)="","",VLOOKUP($A20,競技者csv変換!$A:$AK,MATCH(M$1,競技者csv変換!$1:$1,0),0)))</f>
        <v/>
      </c>
      <c r="N20" s="189" t="str">
        <f>IF(ISERROR(VLOOKUP($A20,競技者csv変換!$A:$AK,MATCH(N$1,競技者csv変換!$1:$1,0),0)),"",IF(VLOOKUP($A20,競技者csv変換!$A:$AK,MATCH(N$1,競技者csv変換!$1:$1,0),0)="","",VLOOKUP($A20,競技者csv変換!$A:$AK,MATCH(N$1,競技者csv変換!$1:$1,0),0)))</f>
        <v/>
      </c>
      <c r="O20" s="189" t="str">
        <f>IF(ISERROR(VLOOKUP($A20,競技者csv変換!$A:$AK,MATCH(O$1,競技者csv変換!$1:$1,0),0)),"",IF(VLOOKUP($A20,競技者csv変換!$A:$AK,MATCH(O$1,競技者csv変換!$1:$1,0),0)="","",VLOOKUP($A20,競技者csv変換!$A:$AK,MATCH(O$1,競技者csv変換!$1:$1,0),0)))</f>
        <v/>
      </c>
      <c r="P20" s="189" t="str">
        <f>IF(ISERROR(VLOOKUP($A20,競技者csv変換!$A:$AK,MATCH(P$1,競技者csv変換!$1:$1,0),0)),"",IF(VLOOKUP($A20,競技者csv変換!$A:$AK,MATCH(P$1,競技者csv変換!$1:$1,0),0)="","",VLOOKUP($A20,競技者csv変換!$A:$AK,MATCH(P$1,競技者csv変換!$1:$1,0),0)))</f>
        <v/>
      </c>
      <c r="Q20" s="189" t="str">
        <f>IF(ISERROR(VLOOKUP($A20,競技者csv変換!$A:$AK,MATCH(Q$1,競技者csv変換!$1:$1,0),0)),"",IF(VLOOKUP($A20,競技者csv変換!$A:$AK,MATCH(Q$1,競技者csv変換!$1:$1,0),0)="","",VLOOKUP($A20,競技者csv変換!$A:$AK,MATCH(Q$1,競技者csv変換!$1:$1,0),0)))</f>
        <v/>
      </c>
      <c r="R20" s="189" t="str">
        <f>IF(ISERROR(VLOOKUP($A20,競技者csv変換!$A:$AK,MATCH(R$1,競技者csv変換!$1:$1,0),0)),"",IF(VLOOKUP($A20,競技者csv変換!$A:$AK,MATCH(R$1,競技者csv変換!$1:$1,0),0)="","",VLOOKUP($A20,競技者csv変換!$A:$AK,MATCH(R$1,競技者csv変換!$1:$1,0),0)))</f>
        <v/>
      </c>
      <c r="S20" s="189" t="str">
        <f>IF(ISERROR(VLOOKUP($A20,競技者csv変換!$A:$AK,MATCH(S$1,競技者csv変換!$1:$1,0),0)),"",IF(VLOOKUP($A20,競技者csv変換!$A:$AK,MATCH(S$1,競技者csv変換!$1:$1,0),0)="","",VLOOKUP($A20,競技者csv変換!$A:$AK,MATCH(S$1,競技者csv変換!$1:$1,0),0)))</f>
        <v/>
      </c>
      <c r="T20" s="189" t="str">
        <f>IF(ISERROR(VLOOKUP($A20,競技者csv変換!$A:$AK,MATCH(T$1,競技者csv変換!$1:$1,0),0)),"",IF(VLOOKUP($A20,競技者csv変換!$A:$AK,MATCH(T$1,競技者csv変換!$1:$1,0),0)="","",VLOOKUP($A20,競技者csv変換!$A:$AK,MATCH(T$1,競技者csv変換!$1:$1,0),0)))</f>
        <v/>
      </c>
      <c r="U20" s="189" t="str">
        <f>IF(ISERROR(VLOOKUP($A20,競技者csv変換!$A:$AK,MATCH(U$1,競技者csv変換!$1:$1,0),0)),"",IF(VLOOKUP($A20,競技者csv変換!$A:$AK,MATCH(U$1,競技者csv変換!$1:$1,0),0)="","",VLOOKUP($A20,競技者csv変換!$A:$AK,MATCH(U$1,競技者csv変換!$1:$1,0),0)))</f>
        <v/>
      </c>
      <c r="V20" s="189" t="str">
        <f>IF(ISERROR(VLOOKUP($A20,競技者csv変換!$A:$AK,MATCH(V$1,競技者csv変換!$1:$1,0),0)),"",IF(VLOOKUP($A20,競技者csv変換!$A:$AK,MATCH(V$1,競技者csv変換!$1:$1,0),0)="","",VLOOKUP($A20,競技者csv変換!$A:$AK,MATCH(V$1,競技者csv変換!$1:$1,0),0)))</f>
        <v/>
      </c>
      <c r="W20" s="189" t="str">
        <f>IF(ISERROR(VLOOKUP($A20,競技者csv変換!$A:$AK,MATCH(W$1,競技者csv変換!$1:$1,0),0)),"",IF(VLOOKUP($A20,競技者csv変換!$A:$AK,MATCH(W$1,競技者csv変換!$1:$1,0),0)="","",VLOOKUP($A20,競技者csv変換!$A:$AK,MATCH(W$1,競技者csv変換!$1:$1,0),0)))</f>
        <v/>
      </c>
      <c r="X20" s="189" t="str">
        <f>IF(ISERROR(VLOOKUP($A20,競技者csv変換!$A:$AK,MATCH(X$1,競技者csv変換!$1:$1,0),0)),"",IF(VLOOKUP($A20,競技者csv変換!$A:$AK,MATCH(X$1,競技者csv変換!$1:$1,0),0)="","",VLOOKUP($A20,競技者csv変換!$A:$AK,MATCH(X$1,競技者csv変換!$1:$1,0),0)))</f>
        <v/>
      </c>
      <c r="Y20" s="189" t="str">
        <f>IF(ISERROR(VLOOKUP($A20,競技者csv変換!$A:$AK,MATCH(Y$1,競技者csv変換!$1:$1,0),0)),"",IF(VLOOKUP($A20,競技者csv変換!$A:$AK,MATCH(Y$1,競技者csv変換!$1:$1,0),0)="","",VLOOKUP($A20,競技者csv変換!$A:$AK,MATCH(Y$1,競技者csv変換!$1:$1,0),0)))</f>
        <v/>
      </c>
      <c r="Z20" s="189" t="str">
        <f>IF(ISERROR(VLOOKUP($A20,競技者csv変換!$A:$AK,MATCH(Z$1,競技者csv変換!$1:$1,0),0)),"",IF(VLOOKUP($A20,競技者csv変換!$A:$AK,MATCH(Z$1,競技者csv変換!$1:$1,0),0)="","",VLOOKUP($A20,競技者csv変換!$A:$AK,MATCH(Z$1,競技者csv変換!$1:$1,0),0)))</f>
        <v/>
      </c>
      <c r="AA20" s="189" t="str">
        <f>IF(ISERROR(VLOOKUP($A20,競技者csv変換!$A:$AK,MATCH(AA$1,競技者csv変換!$1:$1,0),0)),"",IF(VLOOKUP($A20,競技者csv変換!$A:$AK,MATCH(AA$1,競技者csv変換!$1:$1,0),0)="","",VLOOKUP($A20,競技者csv変換!$A:$AK,MATCH(AA$1,競技者csv変換!$1:$1,0),0)))</f>
        <v/>
      </c>
      <c r="AB20" s="189" t="str">
        <f>IF(ISERROR(VLOOKUP($A20,競技者csv変換!$A:$AK,MATCH(AB$1,競技者csv変換!$1:$1,0),0)),"",IF(VLOOKUP($A20,競技者csv変換!$A:$AK,MATCH(AB$1,競技者csv変換!$1:$1,0),0)="","",VLOOKUP($A20,競技者csv変換!$A:$AK,MATCH(AB$1,競技者csv変換!$1:$1,0),0)))</f>
        <v/>
      </c>
      <c r="AC20" s="189" t="str">
        <f>IF(ISERROR(VLOOKUP($A20,競技者csv変換!$A:$AK,MATCH(AC$1,競技者csv変換!$1:$1,0),0)),"",IF(VLOOKUP($A20,競技者csv変換!$A:$AK,MATCH(AC$1,競技者csv変換!$1:$1,0),0)="","",VLOOKUP($A20,競技者csv変換!$A:$AK,MATCH(AC$1,競技者csv変換!$1:$1,0),0)))</f>
        <v/>
      </c>
      <c r="AD20" s="76" t="str">
        <f>IF(ISERROR(VLOOKUP($A20,競技者csv変換!$A:$AK,MATCH(AD$1,競技者csv変換!$1:$1,0),0)),"",IF(VLOOKUP($A20,競技者csv変換!$A:$AK,MATCH(AD$1,競技者csv変換!$1:$1,0),0)="","",VLOOKUP($A20,競技者csv変換!$A:$AK,MATCH(AD$1,競技者csv変換!$1:$1,0),0)))</f>
        <v/>
      </c>
      <c r="AE20" s="76" t="str">
        <f>IF(ISERROR(VLOOKUP($A20,競技者csv変換!$A:$AK,MATCH(AE$1,競技者csv変換!$1:$1,0),0)),"",IF(VLOOKUP($A20,競技者csv変換!$A:$AK,MATCH(AE$1,競技者csv変換!$1:$1,0),0)="","",VLOOKUP($A20,競技者csv変換!$A:$AK,MATCH(AE$1,競技者csv変換!$1:$1,0),0)))</f>
        <v/>
      </c>
      <c r="AF20" s="76" t="str">
        <f>IF(ISERROR(VLOOKUP($A20,競技者csv変換!$A:$AK,MATCH(AF$1,競技者csv変換!$1:$1,0),0)),"",IF(VLOOKUP($A20,競技者csv変換!$A:$AK,MATCH(AF$1,競技者csv変換!$1:$1,0),0)="","",VLOOKUP($A20,競技者csv変換!$A:$AK,MATCH(AF$1,競技者csv変換!$1:$1,0),0)))</f>
        <v/>
      </c>
      <c r="AG20" s="76" t="str">
        <f>IF(ISERROR(VLOOKUP($A20,競技者csv変換!$A:$AK,MATCH(AG$1,競技者csv変換!$1:$1,0),0)),"",IF(VLOOKUP($A20,競技者csv変換!$A:$AK,MATCH(AG$1,競技者csv変換!$1:$1,0),0)="","",VLOOKUP($A20,競技者csv変換!$A:$AK,MATCH(AG$1,競技者csv変換!$1:$1,0),0)))</f>
        <v/>
      </c>
      <c r="AH20" s="76" t="str">
        <f>IF(ISERROR(VLOOKUP($A20,競技者csv変換!$A:$AK,MATCH(AH$1,競技者csv変換!$1:$1,0),0)),"",IF(VLOOKUP($A20,競技者csv変換!$A:$AK,MATCH(AH$1,競技者csv変換!$1:$1,0),0)="","",VLOOKUP($A20,競技者csv変換!$A:$AK,MATCH(AH$1,競技者csv変換!$1:$1,0),0)))</f>
        <v/>
      </c>
      <c r="AI20" s="76" t="str">
        <f>IF(ISERROR(VLOOKUP($A20,競技者csv変換!$A:$AK,MATCH(AI$1,競技者csv変換!$1:$1,0),0)),"",IF(VLOOKUP($A20,競技者csv変換!$A:$AK,MATCH(AI$1,競技者csv変換!$1:$1,0),0)="","",VLOOKUP($A20,競技者csv変換!$A:$AK,MATCH(AI$1,競技者csv変換!$1:$1,0),0)))</f>
        <v/>
      </c>
      <c r="AJ20" s="76" t="str">
        <f>IF(ISERROR(VLOOKUP($A20,競技者csv変換!$A:$AK,MATCH(AJ$1,競技者csv変換!$1:$1,0),0)),"",IF(VLOOKUP($A20,競技者csv変換!$A:$AK,MATCH(AJ$1,競技者csv変換!$1:$1,0),0)="","",VLOOKUP($A20,競技者csv変換!$A:$AK,MATCH(AJ$1,競技者csv変換!$1:$1,0),0)))</f>
        <v/>
      </c>
      <c r="AK20" s="76" t="str">
        <f>IF(ISERROR(VLOOKUP($A20,競技者csv変換!$A:$AK,MATCH(AK$1,競技者csv変換!$1:$1,0),0)),"",IF(VLOOKUP($A20,競技者csv変換!$A:$AK,MATCH(AK$1,競技者csv変換!$1:$1,0),0)="","",VLOOKUP($A20,競技者csv変換!$A:$AK,MATCH(AK$1,競技者csv変換!$1:$1,0),0)))</f>
        <v/>
      </c>
    </row>
    <row r="21" spans="1:37" ht="18" customHeight="1">
      <c r="A21" s="76" t="str">
        <f t="shared" si="0"/>
        <v/>
      </c>
      <c r="B21" s="189" t="str">
        <f>IF(ISERROR(VLOOKUP($A21,競技者csv変換!$A:$AK,MATCH(B$1,競技者csv変換!$1:$1,0),0)),"",IF(VLOOKUP($A21,競技者csv変換!$A:$AK,MATCH(B$1,競技者csv変換!$1:$1,0),0)="","",VLOOKUP($A21,競技者csv変換!$A:$AK,MATCH(B$1,競技者csv変換!$1:$1,0),0)))</f>
        <v/>
      </c>
      <c r="C21" s="189" t="str">
        <f>IF(ISERROR(VLOOKUP($A21,競技者csv変換!$A:$AK,MATCH(C$1,競技者csv変換!$1:$1,0),0)),"",IF(VLOOKUP($A21,競技者csv変換!$A:$AK,MATCH(C$1,競技者csv変換!$1:$1,0),0)="","",VLOOKUP($A21,競技者csv変換!$A:$AK,MATCH(C$1,競技者csv変換!$1:$1,0),0)))</f>
        <v/>
      </c>
      <c r="D21" s="189" t="str">
        <f>IF(ISERROR(VLOOKUP($A21,競技者csv変換!$A:$AK,MATCH(D$1,競技者csv変換!$1:$1,0),0)),"",IF(VLOOKUP($A21,競技者csv変換!$A:$AK,MATCH(D$1,競技者csv変換!$1:$1,0),0)="","",VLOOKUP($A21,競技者csv変換!$A:$AK,MATCH(D$1,競技者csv変換!$1:$1,0),0)))</f>
        <v/>
      </c>
      <c r="E21" s="189" t="str">
        <f>IF(ISERROR(VLOOKUP($A21,競技者csv変換!$A:$AK,MATCH(E$1,競技者csv変換!$1:$1,0),0)),"",IF(VLOOKUP($A21,競技者csv変換!$A:$AK,MATCH(E$1,競技者csv変換!$1:$1,0),0)="","",VLOOKUP($A21,競技者csv変換!$A:$AK,MATCH(E$1,競技者csv変換!$1:$1,0),0)))</f>
        <v/>
      </c>
      <c r="F21" s="189" t="str">
        <f>IF(ISERROR(VLOOKUP($A21,競技者csv変換!$A:$AK,MATCH(F$1,競技者csv変換!$1:$1,0),0)),"",IF(VLOOKUP($A21,競技者csv変換!$A:$AK,MATCH(F$1,競技者csv変換!$1:$1,0),0)="","",VLOOKUP($A21,競技者csv変換!$A:$AK,MATCH(F$1,競技者csv変換!$1:$1,0),0)))</f>
        <v/>
      </c>
      <c r="G21" s="189" t="str">
        <f>IF(ISERROR(VLOOKUP($A21,競技者csv変換!$A:$AK,MATCH(G$1,競技者csv変換!$1:$1,0),0)),"",IF(VLOOKUP($A21,競技者csv変換!$A:$AK,MATCH(G$1,競技者csv変換!$1:$1,0),0)="","",VLOOKUP($A21,競技者csv変換!$A:$AK,MATCH(G$1,競技者csv変換!$1:$1,0),0)))</f>
        <v/>
      </c>
      <c r="H21" s="189" t="str">
        <f>IF(ISERROR(VLOOKUP($A21,競技者csv変換!$A:$AK,MATCH(H$1,競技者csv変換!$1:$1,0),0)),"",IF(VLOOKUP($A21,競技者csv変換!$A:$AK,MATCH(H$1,競技者csv変換!$1:$1,0),0)="","",VLOOKUP($A21,競技者csv変換!$A:$AK,MATCH(H$1,競技者csv変換!$1:$1,0),0)))</f>
        <v/>
      </c>
      <c r="I21" s="189" t="str">
        <f>IF(ISERROR(VLOOKUP($A21,競技者csv変換!$A:$AK,MATCH(I$1,競技者csv変換!$1:$1,0),0)),"",IF(VLOOKUP($A21,競技者csv変換!$A:$AK,MATCH(I$1,競技者csv変換!$1:$1,0),0)="","",VLOOKUP($A21,競技者csv変換!$A:$AK,MATCH(I$1,競技者csv変換!$1:$1,0),0)))</f>
        <v/>
      </c>
      <c r="J21" s="189" t="str">
        <f>IF(ISERROR(VLOOKUP($A21,競技者csv変換!$A:$AK,MATCH(J$1,競技者csv変換!$1:$1,0),0)),"",IF(VLOOKUP($A21,競技者csv変換!$A:$AK,MATCH(J$1,競技者csv変換!$1:$1,0),0)="","",VLOOKUP($A21,競技者csv変換!$A:$AK,MATCH(J$1,競技者csv変換!$1:$1,0),0)))</f>
        <v/>
      </c>
      <c r="K21" s="189" t="str">
        <f>IF(ISERROR(VLOOKUP($A21,競技者csv変換!$A:$AK,MATCH(K$1,競技者csv変換!$1:$1,0),0)),"",IF(VLOOKUP($A21,競技者csv変換!$A:$AK,MATCH(K$1,競技者csv変換!$1:$1,0),0)="","",VLOOKUP($A21,競技者csv変換!$A:$AK,MATCH(K$1,競技者csv変換!$1:$1,0),0)))</f>
        <v/>
      </c>
      <c r="L21" s="189" t="str">
        <f>IF(ISERROR(VLOOKUP($A21,競技者csv変換!$A:$AK,MATCH(L$1,競技者csv変換!$1:$1,0),0)),"",IF(VLOOKUP($A21,競技者csv変換!$A:$AK,MATCH(L$1,競技者csv変換!$1:$1,0),0)="","",VLOOKUP($A21,競技者csv変換!$A:$AK,MATCH(L$1,競技者csv変換!$1:$1,0),0)))</f>
        <v/>
      </c>
      <c r="M21" s="189" t="str">
        <f>IF(ISERROR(VLOOKUP($A21,競技者csv変換!$A:$AK,MATCH(M$1,競技者csv変換!$1:$1,0),0)),"",IF(VLOOKUP($A21,競技者csv変換!$A:$AK,MATCH(M$1,競技者csv変換!$1:$1,0),0)="","",VLOOKUP($A21,競技者csv変換!$A:$AK,MATCH(M$1,競技者csv変換!$1:$1,0),0)))</f>
        <v/>
      </c>
      <c r="N21" s="189" t="str">
        <f>IF(ISERROR(VLOOKUP($A21,競技者csv変換!$A:$AK,MATCH(N$1,競技者csv変換!$1:$1,0),0)),"",IF(VLOOKUP($A21,競技者csv変換!$A:$AK,MATCH(N$1,競技者csv変換!$1:$1,0),0)="","",VLOOKUP($A21,競技者csv変換!$A:$AK,MATCH(N$1,競技者csv変換!$1:$1,0),0)))</f>
        <v/>
      </c>
      <c r="O21" s="189" t="str">
        <f>IF(ISERROR(VLOOKUP($A21,競技者csv変換!$A:$AK,MATCH(O$1,競技者csv変換!$1:$1,0),0)),"",IF(VLOOKUP($A21,競技者csv変換!$A:$AK,MATCH(O$1,競技者csv変換!$1:$1,0),0)="","",VLOOKUP($A21,競技者csv変換!$A:$AK,MATCH(O$1,競技者csv変換!$1:$1,0),0)))</f>
        <v/>
      </c>
      <c r="P21" s="189" t="str">
        <f>IF(ISERROR(VLOOKUP($A21,競技者csv変換!$A:$AK,MATCH(P$1,競技者csv変換!$1:$1,0),0)),"",IF(VLOOKUP($A21,競技者csv変換!$A:$AK,MATCH(P$1,競技者csv変換!$1:$1,0),0)="","",VLOOKUP($A21,競技者csv変換!$A:$AK,MATCH(P$1,競技者csv変換!$1:$1,0),0)))</f>
        <v/>
      </c>
      <c r="Q21" s="189" t="str">
        <f>IF(ISERROR(VLOOKUP($A21,競技者csv変換!$A:$AK,MATCH(Q$1,競技者csv変換!$1:$1,0),0)),"",IF(VLOOKUP($A21,競技者csv変換!$A:$AK,MATCH(Q$1,競技者csv変換!$1:$1,0),0)="","",VLOOKUP($A21,競技者csv変換!$A:$AK,MATCH(Q$1,競技者csv変換!$1:$1,0),0)))</f>
        <v/>
      </c>
      <c r="R21" s="189" t="str">
        <f>IF(ISERROR(VLOOKUP($A21,競技者csv変換!$A:$AK,MATCH(R$1,競技者csv変換!$1:$1,0),0)),"",IF(VLOOKUP($A21,競技者csv変換!$A:$AK,MATCH(R$1,競技者csv変換!$1:$1,0),0)="","",VLOOKUP($A21,競技者csv変換!$A:$AK,MATCH(R$1,競技者csv変換!$1:$1,0),0)))</f>
        <v/>
      </c>
      <c r="S21" s="189" t="str">
        <f>IF(ISERROR(VLOOKUP($A21,競技者csv変換!$A:$AK,MATCH(S$1,競技者csv変換!$1:$1,0),0)),"",IF(VLOOKUP($A21,競技者csv変換!$A:$AK,MATCH(S$1,競技者csv変換!$1:$1,0),0)="","",VLOOKUP($A21,競技者csv変換!$A:$AK,MATCH(S$1,競技者csv変換!$1:$1,0),0)))</f>
        <v/>
      </c>
      <c r="T21" s="189" t="str">
        <f>IF(ISERROR(VLOOKUP($A21,競技者csv変換!$A:$AK,MATCH(T$1,競技者csv変換!$1:$1,0),0)),"",IF(VLOOKUP($A21,競技者csv変換!$A:$AK,MATCH(T$1,競技者csv変換!$1:$1,0),0)="","",VLOOKUP($A21,競技者csv変換!$A:$AK,MATCH(T$1,競技者csv変換!$1:$1,0),0)))</f>
        <v/>
      </c>
      <c r="U21" s="189" t="str">
        <f>IF(ISERROR(VLOOKUP($A21,競技者csv変換!$A:$AK,MATCH(U$1,競技者csv変換!$1:$1,0),0)),"",IF(VLOOKUP($A21,競技者csv変換!$A:$AK,MATCH(U$1,競技者csv変換!$1:$1,0),0)="","",VLOOKUP($A21,競技者csv変換!$A:$AK,MATCH(U$1,競技者csv変換!$1:$1,0),0)))</f>
        <v/>
      </c>
      <c r="V21" s="189" t="str">
        <f>IF(ISERROR(VLOOKUP($A21,競技者csv変換!$A:$AK,MATCH(V$1,競技者csv変換!$1:$1,0),0)),"",IF(VLOOKUP($A21,競技者csv変換!$A:$AK,MATCH(V$1,競技者csv変換!$1:$1,0),0)="","",VLOOKUP($A21,競技者csv変換!$A:$AK,MATCH(V$1,競技者csv変換!$1:$1,0),0)))</f>
        <v/>
      </c>
      <c r="W21" s="189" t="str">
        <f>IF(ISERROR(VLOOKUP($A21,競技者csv変換!$A:$AK,MATCH(W$1,競技者csv変換!$1:$1,0),0)),"",IF(VLOOKUP($A21,競技者csv変換!$A:$AK,MATCH(W$1,競技者csv変換!$1:$1,0),0)="","",VLOOKUP($A21,競技者csv変換!$A:$AK,MATCH(W$1,競技者csv変換!$1:$1,0),0)))</f>
        <v/>
      </c>
      <c r="X21" s="189" t="str">
        <f>IF(ISERROR(VLOOKUP($A21,競技者csv変換!$A:$AK,MATCH(X$1,競技者csv変換!$1:$1,0),0)),"",IF(VLOOKUP($A21,競技者csv変換!$A:$AK,MATCH(X$1,競技者csv変換!$1:$1,0),0)="","",VLOOKUP($A21,競技者csv変換!$A:$AK,MATCH(X$1,競技者csv変換!$1:$1,0),0)))</f>
        <v/>
      </c>
      <c r="Y21" s="189" t="str">
        <f>IF(ISERROR(VLOOKUP($A21,競技者csv変換!$A:$AK,MATCH(Y$1,競技者csv変換!$1:$1,0),0)),"",IF(VLOOKUP($A21,競技者csv変換!$A:$AK,MATCH(Y$1,競技者csv変換!$1:$1,0),0)="","",VLOOKUP($A21,競技者csv変換!$A:$AK,MATCH(Y$1,競技者csv変換!$1:$1,0),0)))</f>
        <v/>
      </c>
      <c r="Z21" s="189" t="str">
        <f>IF(ISERROR(VLOOKUP($A21,競技者csv変換!$A:$AK,MATCH(Z$1,競技者csv変換!$1:$1,0),0)),"",IF(VLOOKUP($A21,競技者csv変換!$A:$AK,MATCH(Z$1,競技者csv変換!$1:$1,0),0)="","",VLOOKUP($A21,競技者csv変換!$A:$AK,MATCH(Z$1,競技者csv変換!$1:$1,0),0)))</f>
        <v/>
      </c>
      <c r="AA21" s="189" t="str">
        <f>IF(ISERROR(VLOOKUP($A21,競技者csv変換!$A:$AK,MATCH(AA$1,競技者csv変換!$1:$1,0),0)),"",IF(VLOOKUP($A21,競技者csv変換!$A:$AK,MATCH(AA$1,競技者csv変換!$1:$1,0),0)="","",VLOOKUP($A21,競技者csv変換!$A:$AK,MATCH(AA$1,競技者csv変換!$1:$1,0),0)))</f>
        <v/>
      </c>
      <c r="AB21" s="189" t="str">
        <f>IF(ISERROR(VLOOKUP($A21,競技者csv変換!$A:$AK,MATCH(AB$1,競技者csv変換!$1:$1,0),0)),"",IF(VLOOKUP($A21,競技者csv変換!$A:$AK,MATCH(AB$1,競技者csv変換!$1:$1,0),0)="","",VLOOKUP($A21,競技者csv変換!$A:$AK,MATCH(AB$1,競技者csv変換!$1:$1,0),0)))</f>
        <v/>
      </c>
      <c r="AC21" s="189" t="str">
        <f>IF(ISERROR(VLOOKUP($A21,競技者csv変換!$A:$AK,MATCH(AC$1,競技者csv変換!$1:$1,0),0)),"",IF(VLOOKUP($A21,競技者csv変換!$A:$AK,MATCH(AC$1,競技者csv変換!$1:$1,0),0)="","",VLOOKUP($A21,競技者csv変換!$A:$AK,MATCH(AC$1,競技者csv変換!$1:$1,0),0)))</f>
        <v/>
      </c>
      <c r="AD21" s="76" t="str">
        <f>IF(ISERROR(VLOOKUP($A21,競技者csv変換!$A:$AK,MATCH(AD$1,競技者csv変換!$1:$1,0),0)),"",IF(VLOOKUP($A21,競技者csv変換!$A:$AK,MATCH(AD$1,競技者csv変換!$1:$1,0),0)="","",VLOOKUP($A21,競技者csv変換!$A:$AK,MATCH(AD$1,競技者csv変換!$1:$1,0),0)))</f>
        <v/>
      </c>
      <c r="AE21" s="76" t="str">
        <f>IF(ISERROR(VLOOKUP($A21,競技者csv変換!$A:$AK,MATCH(AE$1,競技者csv変換!$1:$1,0),0)),"",IF(VLOOKUP($A21,競技者csv変換!$A:$AK,MATCH(AE$1,競技者csv変換!$1:$1,0),0)="","",VLOOKUP($A21,競技者csv変換!$A:$AK,MATCH(AE$1,競技者csv変換!$1:$1,0),0)))</f>
        <v/>
      </c>
      <c r="AF21" s="76" t="str">
        <f>IF(ISERROR(VLOOKUP($A21,競技者csv変換!$A:$AK,MATCH(AF$1,競技者csv変換!$1:$1,0),0)),"",IF(VLOOKUP($A21,競技者csv変換!$A:$AK,MATCH(AF$1,競技者csv変換!$1:$1,0),0)="","",VLOOKUP($A21,競技者csv変換!$A:$AK,MATCH(AF$1,競技者csv変換!$1:$1,0),0)))</f>
        <v/>
      </c>
      <c r="AG21" s="76" t="str">
        <f>IF(ISERROR(VLOOKUP($A21,競技者csv変換!$A:$AK,MATCH(AG$1,競技者csv変換!$1:$1,0),0)),"",IF(VLOOKUP($A21,競技者csv変換!$A:$AK,MATCH(AG$1,競技者csv変換!$1:$1,0),0)="","",VLOOKUP($A21,競技者csv変換!$A:$AK,MATCH(AG$1,競技者csv変換!$1:$1,0),0)))</f>
        <v/>
      </c>
      <c r="AH21" s="76" t="str">
        <f>IF(ISERROR(VLOOKUP($A21,競技者csv変換!$A:$AK,MATCH(AH$1,競技者csv変換!$1:$1,0),0)),"",IF(VLOOKUP($A21,競技者csv変換!$A:$AK,MATCH(AH$1,競技者csv変換!$1:$1,0),0)="","",VLOOKUP($A21,競技者csv変換!$A:$AK,MATCH(AH$1,競技者csv変換!$1:$1,0),0)))</f>
        <v/>
      </c>
      <c r="AI21" s="76" t="str">
        <f>IF(ISERROR(VLOOKUP($A21,競技者csv変換!$A:$AK,MATCH(AI$1,競技者csv変換!$1:$1,0),0)),"",IF(VLOOKUP($A21,競技者csv変換!$A:$AK,MATCH(AI$1,競技者csv変換!$1:$1,0),0)="","",VLOOKUP($A21,競技者csv変換!$A:$AK,MATCH(AI$1,競技者csv変換!$1:$1,0),0)))</f>
        <v/>
      </c>
      <c r="AJ21" s="76" t="str">
        <f>IF(ISERROR(VLOOKUP($A21,競技者csv変換!$A:$AK,MATCH(AJ$1,競技者csv変換!$1:$1,0),0)),"",IF(VLOOKUP($A21,競技者csv変換!$A:$AK,MATCH(AJ$1,競技者csv変換!$1:$1,0),0)="","",VLOOKUP($A21,競技者csv変換!$A:$AK,MATCH(AJ$1,競技者csv変換!$1:$1,0),0)))</f>
        <v/>
      </c>
      <c r="AK21" s="76" t="str">
        <f>IF(ISERROR(VLOOKUP($A21,競技者csv変換!$A:$AK,MATCH(AK$1,競技者csv変換!$1:$1,0),0)),"",IF(VLOOKUP($A21,競技者csv変換!$A:$AK,MATCH(AK$1,競技者csv変換!$1:$1,0),0)="","",VLOOKUP($A21,競技者csv変換!$A:$AK,MATCH(AK$1,競技者csv変換!$1:$1,0),0)))</f>
        <v/>
      </c>
    </row>
    <row r="22" spans="1:37" ht="18" customHeight="1">
      <c r="A22" s="76" t="str">
        <f t="shared" si="0"/>
        <v/>
      </c>
      <c r="B22" s="189" t="str">
        <f>IF(ISERROR(VLOOKUP($A22,競技者csv変換!$A:$AK,MATCH(B$1,競技者csv変換!$1:$1,0),0)),"",IF(VLOOKUP($A22,競技者csv変換!$A:$AK,MATCH(B$1,競技者csv変換!$1:$1,0),0)="","",VLOOKUP($A22,競技者csv変換!$A:$AK,MATCH(B$1,競技者csv変換!$1:$1,0),0)))</f>
        <v/>
      </c>
      <c r="C22" s="189" t="str">
        <f>IF(ISERROR(VLOOKUP($A22,競技者csv変換!$A:$AK,MATCH(C$1,競技者csv変換!$1:$1,0),0)),"",IF(VLOOKUP($A22,競技者csv変換!$A:$AK,MATCH(C$1,競技者csv変換!$1:$1,0),0)="","",VLOOKUP($A22,競技者csv変換!$A:$AK,MATCH(C$1,競技者csv変換!$1:$1,0),0)))</f>
        <v/>
      </c>
      <c r="D22" s="189" t="str">
        <f>IF(ISERROR(VLOOKUP($A22,競技者csv変換!$A:$AK,MATCH(D$1,競技者csv変換!$1:$1,0),0)),"",IF(VLOOKUP($A22,競技者csv変換!$A:$AK,MATCH(D$1,競技者csv変換!$1:$1,0),0)="","",VLOOKUP($A22,競技者csv変換!$A:$AK,MATCH(D$1,競技者csv変換!$1:$1,0),0)))</f>
        <v/>
      </c>
      <c r="E22" s="189" t="str">
        <f>IF(ISERROR(VLOOKUP($A22,競技者csv変換!$A:$AK,MATCH(E$1,競技者csv変換!$1:$1,0),0)),"",IF(VLOOKUP($A22,競技者csv変換!$A:$AK,MATCH(E$1,競技者csv変換!$1:$1,0),0)="","",VLOOKUP($A22,競技者csv変換!$A:$AK,MATCH(E$1,競技者csv変換!$1:$1,0),0)))</f>
        <v/>
      </c>
      <c r="F22" s="189" t="str">
        <f>IF(ISERROR(VLOOKUP($A22,競技者csv変換!$A:$AK,MATCH(F$1,競技者csv変換!$1:$1,0),0)),"",IF(VLOOKUP($A22,競技者csv変換!$A:$AK,MATCH(F$1,競技者csv変換!$1:$1,0),0)="","",VLOOKUP($A22,競技者csv変換!$A:$AK,MATCH(F$1,競技者csv変換!$1:$1,0),0)))</f>
        <v/>
      </c>
      <c r="G22" s="189" t="str">
        <f>IF(ISERROR(VLOOKUP($A22,競技者csv変換!$A:$AK,MATCH(G$1,競技者csv変換!$1:$1,0),0)),"",IF(VLOOKUP($A22,競技者csv変換!$A:$AK,MATCH(G$1,競技者csv変換!$1:$1,0),0)="","",VLOOKUP($A22,競技者csv変換!$A:$AK,MATCH(G$1,競技者csv変換!$1:$1,0),0)))</f>
        <v/>
      </c>
      <c r="H22" s="189" t="str">
        <f>IF(ISERROR(VLOOKUP($A22,競技者csv変換!$A:$AK,MATCH(H$1,競技者csv変換!$1:$1,0),0)),"",IF(VLOOKUP($A22,競技者csv変換!$A:$AK,MATCH(H$1,競技者csv変換!$1:$1,0),0)="","",VLOOKUP($A22,競技者csv変換!$A:$AK,MATCH(H$1,競技者csv変換!$1:$1,0),0)))</f>
        <v/>
      </c>
      <c r="I22" s="189" t="str">
        <f>IF(ISERROR(VLOOKUP($A22,競技者csv変換!$A:$AK,MATCH(I$1,競技者csv変換!$1:$1,0),0)),"",IF(VLOOKUP($A22,競技者csv変換!$A:$AK,MATCH(I$1,競技者csv変換!$1:$1,0),0)="","",VLOOKUP($A22,競技者csv変換!$A:$AK,MATCH(I$1,競技者csv変換!$1:$1,0),0)))</f>
        <v/>
      </c>
      <c r="J22" s="189" t="str">
        <f>IF(ISERROR(VLOOKUP($A22,競技者csv変換!$A:$AK,MATCH(J$1,競技者csv変換!$1:$1,0),0)),"",IF(VLOOKUP($A22,競技者csv変換!$A:$AK,MATCH(J$1,競技者csv変換!$1:$1,0),0)="","",VLOOKUP($A22,競技者csv変換!$A:$AK,MATCH(J$1,競技者csv変換!$1:$1,0),0)))</f>
        <v/>
      </c>
      <c r="K22" s="189" t="str">
        <f>IF(ISERROR(VLOOKUP($A22,競技者csv変換!$A:$AK,MATCH(K$1,競技者csv変換!$1:$1,0),0)),"",IF(VLOOKUP($A22,競技者csv変換!$A:$AK,MATCH(K$1,競技者csv変換!$1:$1,0),0)="","",VLOOKUP($A22,競技者csv変換!$A:$AK,MATCH(K$1,競技者csv変換!$1:$1,0),0)))</f>
        <v/>
      </c>
      <c r="L22" s="189" t="str">
        <f>IF(ISERROR(VLOOKUP($A22,競技者csv変換!$A:$AK,MATCH(L$1,競技者csv変換!$1:$1,0),0)),"",IF(VLOOKUP($A22,競技者csv変換!$A:$AK,MATCH(L$1,競技者csv変換!$1:$1,0),0)="","",VLOOKUP($A22,競技者csv変換!$A:$AK,MATCH(L$1,競技者csv変換!$1:$1,0),0)))</f>
        <v/>
      </c>
      <c r="M22" s="189" t="str">
        <f>IF(ISERROR(VLOOKUP($A22,競技者csv変換!$A:$AK,MATCH(M$1,競技者csv変換!$1:$1,0),0)),"",IF(VLOOKUP($A22,競技者csv変換!$A:$AK,MATCH(M$1,競技者csv変換!$1:$1,0),0)="","",VLOOKUP($A22,競技者csv変換!$A:$AK,MATCH(M$1,競技者csv変換!$1:$1,0),0)))</f>
        <v/>
      </c>
      <c r="N22" s="189" t="str">
        <f>IF(ISERROR(VLOOKUP($A22,競技者csv変換!$A:$AK,MATCH(N$1,競技者csv変換!$1:$1,0),0)),"",IF(VLOOKUP($A22,競技者csv変換!$A:$AK,MATCH(N$1,競技者csv変換!$1:$1,0),0)="","",VLOOKUP($A22,競技者csv変換!$A:$AK,MATCH(N$1,競技者csv変換!$1:$1,0),0)))</f>
        <v/>
      </c>
      <c r="O22" s="189" t="str">
        <f>IF(ISERROR(VLOOKUP($A22,競技者csv変換!$A:$AK,MATCH(O$1,競技者csv変換!$1:$1,0),0)),"",IF(VLOOKUP($A22,競技者csv変換!$A:$AK,MATCH(O$1,競技者csv変換!$1:$1,0),0)="","",VLOOKUP($A22,競技者csv変換!$A:$AK,MATCH(O$1,競技者csv変換!$1:$1,0),0)))</f>
        <v/>
      </c>
      <c r="P22" s="189" t="str">
        <f>IF(ISERROR(VLOOKUP($A22,競技者csv変換!$A:$AK,MATCH(P$1,競技者csv変換!$1:$1,0),0)),"",IF(VLOOKUP($A22,競技者csv変換!$A:$AK,MATCH(P$1,競技者csv変換!$1:$1,0),0)="","",VLOOKUP($A22,競技者csv変換!$A:$AK,MATCH(P$1,競技者csv変換!$1:$1,0),0)))</f>
        <v/>
      </c>
      <c r="Q22" s="189" t="str">
        <f>IF(ISERROR(VLOOKUP($A22,競技者csv変換!$A:$AK,MATCH(Q$1,競技者csv変換!$1:$1,0),0)),"",IF(VLOOKUP($A22,競技者csv変換!$A:$AK,MATCH(Q$1,競技者csv変換!$1:$1,0),0)="","",VLOOKUP($A22,競技者csv変換!$A:$AK,MATCH(Q$1,競技者csv変換!$1:$1,0),0)))</f>
        <v/>
      </c>
      <c r="R22" s="189" t="str">
        <f>IF(ISERROR(VLOOKUP($A22,競技者csv変換!$A:$AK,MATCH(R$1,競技者csv変換!$1:$1,0),0)),"",IF(VLOOKUP($A22,競技者csv変換!$A:$AK,MATCH(R$1,競技者csv変換!$1:$1,0),0)="","",VLOOKUP($A22,競技者csv変換!$A:$AK,MATCH(R$1,競技者csv変換!$1:$1,0),0)))</f>
        <v/>
      </c>
      <c r="S22" s="189" t="str">
        <f>IF(ISERROR(VLOOKUP($A22,競技者csv変換!$A:$AK,MATCH(S$1,競技者csv変換!$1:$1,0),0)),"",IF(VLOOKUP($A22,競技者csv変換!$A:$AK,MATCH(S$1,競技者csv変換!$1:$1,0),0)="","",VLOOKUP($A22,競技者csv変換!$A:$AK,MATCH(S$1,競技者csv変換!$1:$1,0),0)))</f>
        <v/>
      </c>
      <c r="T22" s="189" t="str">
        <f>IF(ISERROR(VLOOKUP($A22,競技者csv変換!$A:$AK,MATCH(T$1,競技者csv変換!$1:$1,0),0)),"",IF(VLOOKUP($A22,競技者csv変換!$A:$AK,MATCH(T$1,競技者csv変換!$1:$1,0),0)="","",VLOOKUP($A22,競技者csv変換!$A:$AK,MATCH(T$1,競技者csv変換!$1:$1,0),0)))</f>
        <v/>
      </c>
      <c r="U22" s="189" t="str">
        <f>IF(ISERROR(VLOOKUP($A22,競技者csv変換!$A:$AK,MATCH(U$1,競技者csv変換!$1:$1,0),0)),"",IF(VLOOKUP($A22,競技者csv変換!$A:$AK,MATCH(U$1,競技者csv変換!$1:$1,0),0)="","",VLOOKUP($A22,競技者csv変換!$A:$AK,MATCH(U$1,競技者csv変換!$1:$1,0),0)))</f>
        <v/>
      </c>
      <c r="V22" s="189" t="str">
        <f>IF(ISERROR(VLOOKUP($A22,競技者csv変換!$A:$AK,MATCH(V$1,競技者csv変換!$1:$1,0),0)),"",IF(VLOOKUP($A22,競技者csv変換!$A:$AK,MATCH(V$1,競技者csv変換!$1:$1,0),0)="","",VLOOKUP($A22,競技者csv変換!$A:$AK,MATCH(V$1,競技者csv変換!$1:$1,0),0)))</f>
        <v/>
      </c>
      <c r="W22" s="189" t="str">
        <f>IF(ISERROR(VLOOKUP($A22,競技者csv変換!$A:$AK,MATCH(W$1,競技者csv変換!$1:$1,0),0)),"",IF(VLOOKUP($A22,競技者csv変換!$A:$AK,MATCH(W$1,競技者csv変換!$1:$1,0),0)="","",VLOOKUP($A22,競技者csv変換!$A:$AK,MATCH(W$1,競技者csv変換!$1:$1,0),0)))</f>
        <v/>
      </c>
      <c r="X22" s="189" t="str">
        <f>IF(ISERROR(VLOOKUP($A22,競技者csv変換!$A:$AK,MATCH(X$1,競技者csv変換!$1:$1,0),0)),"",IF(VLOOKUP($A22,競技者csv変換!$A:$AK,MATCH(X$1,競技者csv変換!$1:$1,0),0)="","",VLOOKUP($A22,競技者csv変換!$A:$AK,MATCH(X$1,競技者csv変換!$1:$1,0),0)))</f>
        <v/>
      </c>
      <c r="Y22" s="189" t="str">
        <f>IF(ISERROR(VLOOKUP($A22,競技者csv変換!$A:$AK,MATCH(Y$1,競技者csv変換!$1:$1,0),0)),"",IF(VLOOKUP($A22,競技者csv変換!$A:$AK,MATCH(Y$1,競技者csv変換!$1:$1,0),0)="","",VLOOKUP($A22,競技者csv変換!$A:$AK,MATCH(Y$1,競技者csv変換!$1:$1,0),0)))</f>
        <v/>
      </c>
      <c r="Z22" s="189" t="str">
        <f>IF(ISERROR(VLOOKUP($A22,競技者csv変換!$A:$AK,MATCH(Z$1,競技者csv変換!$1:$1,0),0)),"",IF(VLOOKUP($A22,競技者csv変換!$A:$AK,MATCH(Z$1,競技者csv変換!$1:$1,0),0)="","",VLOOKUP($A22,競技者csv変換!$A:$AK,MATCH(Z$1,競技者csv変換!$1:$1,0),0)))</f>
        <v/>
      </c>
      <c r="AA22" s="189" t="str">
        <f>IF(ISERROR(VLOOKUP($A22,競技者csv変換!$A:$AK,MATCH(AA$1,競技者csv変換!$1:$1,0),0)),"",IF(VLOOKUP($A22,競技者csv変換!$A:$AK,MATCH(AA$1,競技者csv変換!$1:$1,0),0)="","",VLOOKUP($A22,競技者csv変換!$A:$AK,MATCH(AA$1,競技者csv変換!$1:$1,0),0)))</f>
        <v/>
      </c>
      <c r="AB22" s="189" t="str">
        <f>IF(ISERROR(VLOOKUP($A22,競技者csv変換!$A:$AK,MATCH(AB$1,競技者csv変換!$1:$1,0),0)),"",IF(VLOOKUP($A22,競技者csv変換!$A:$AK,MATCH(AB$1,競技者csv変換!$1:$1,0),0)="","",VLOOKUP($A22,競技者csv変換!$A:$AK,MATCH(AB$1,競技者csv変換!$1:$1,0),0)))</f>
        <v/>
      </c>
      <c r="AC22" s="189" t="str">
        <f>IF(ISERROR(VLOOKUP($A22,競技者csv変換!$A:$AK,MATCH(AC$1,競技者csv変換!$1:$1,0),0)),"",IF(VLOOKUP($A22,競技者csv変換!$A:$AK,MATCH(AC$1,競技者csv変換!$1:$1,0),0)="","",VLOOKUP($A22,競技者csv変換!$A:$AK,MATCH(AC$1,競技者csv変換!$1:$1,0),0)))</f>
        <v/>
      </c>
      <c r="AD22" s="76" t="str">
        <f>IF(ISERROR(VLOOKUP($A22,競技者csv変換!$A:$AK,MATCH(AD$1,競技者csv変換!$1:$1,0),0)),"",IF(VLOOKUP($A22,競技者csv変換!$A:$AK,MATCH(AD$1,競技者csv変換!$1:$1,0),0)="","",VLOOKUP($A22,競技者csv変換!$A:$AK,MATCH(AD$1,競技者csv変換!$1:$1,0),0)))</f>
        <v/>
      </c>
      <c r="AE22" s="76" t="str">
        <f>IF(ISERROR(VLOOKUP($A22,競技者csv変換!$A:$AK,MATCH(AE$1,競技者csv変換!$1:$1,0),0)),"",IF(VLOOKUP($A22,競技者csv変換!$A:$AK,MATCH(AE$1,競技者csv変換!$1:$1,0),0)="","",VLOOKUP($A22,競技者csv変換!$A:$AK,MATCH(AE$1,競技者csv変換!$1:$1,0),0)))</f>
        <v/>
      </c>
      <c r="AF22" s="76" t="str">
        <f>IF(ISERROR(VLOOKUP($A22,競技者csv変換!$A:$AK,MATCH(AF$1,競技者csv変換!$1:$1,0),0)),"",IF(VLOOKUP($A22,競技者csv変換!$A:$AK,MATCH(AF$1,競技者csv変換!$1:$1,0),0)="","",VLOOKUP($A22,競技者csv変換!$A:$AK,MATCH(AF$1,競技者csv変換!$1:$1,0),0)))</f>
        <v/>
      </c>
      <c r="AG22" s="76" t="str">
        <f>IF(ISERROR(VLOOKUP($A22,競技者csv変換!$A:$AK,MATCH(AG$1,競技者csv変換!$1:$1,0),0)),"",IF(VLOOKUP($A22,競技者csv変換!$A:$AK,MATCH(AG$1,競技者csv変換!$1:$1,0),0)="","",VLOOKUP($A22,競技者csv変換!$A:$AK,MATCH(AG$1,競技者csv変換!$1:$1,0),0)))</f>
        <v/>
      </c>
      <c r="AH22" s="76" t="str">
        <f>IF(ISERROR(VLOOKUP($A22,競技者csv変換!$A:$AK,MATCH(AH$1,競技者csv変換!$1:$1,0),0)),"",IF(VLOOKUP($A22,競技者csv変換!$A:$AK,MATCH(AH$1,競技者csv変換!$1:$1,0),0)="","",VLOOKUP($A22,競技者csv変換!$A:$AK,MATCH(AH$1,競技者csv変換!$1:$1,0),0)))</f>
        <v/>
      </c>
      <c r="AI22" s="76" t="str">
        <f>IF(ISERROR(VLOOKUP($A22,競技者csv変換!$A:$AK,MATCH(AI$1,競技者csv変換!$1:$1,0),0)),"",IF(VLOOKUP($A22,競技者csv変換!$A:$AK,MATCH(AI$1,競技者csv変換!$1:$1,0),0)="","",VLOOKUP($A22,競技者csv変換!$A:$AK,MATCH(AI$1,競技者csv変換!$1:$1,0),0)))</f>
        <v/>
      </c>
      <c r="AJ22" s="76" t="str">
        <f>IF(ISERROR(VLOOKUP($A22,競技者csv変換!$A:$AK,MATCH(AJ$1,競技者csv変換!$1:$1,0),0)),"",IF(VLOOKUP($A22,競技者csv変換!$A:$AK,MATCH(AJ$1,競技者csv変換!$1:$1,0),0)="","",VLOOKUP($A22,競技者csv変換!$A:$AK,MATCH(AJ$1,競技者csv変換!$1:$1,0),0)))</f>
        <v/>
      </c>
      <c r="AK22" s="76" t="str">
        <f>IF(ISERROR(VLOOKUP($A22,競技者csv変換!$A:$AK,MATCH(AK$1,競技者csv変換!$1:$1,0),0)),"",IF(VLOOKUP($A22,競技者csv変換!$A:$AK,MATCH(AK$1,競技者csv変換!$1:$1,0),0)="","",VLOOKUP($A22,競技者csv変換!$A:$AK,MATCH(AK$1,競技者csv変換!$1:$1,0),0)))</f>
        <v/>
      </c>
    </row>
    <row r="23" spans="1:37" ht="18" customHeight="1">
      <c r="A23" s="76" t="str">
        <f t="shared" si="0"/>
        <v/>
      </c>
      <c r="B23" s="189" t="str">
        <f>IF(ISERROR(VLOOKUP($A23,競技者csv変換!$A:$AK,MATCH(B$1,競技者csv変換!$1:$1,0),0)),"",IF(VLOOKUP($A23,競技者csv変換!$A:$AK,MATCH(B$1,競技者csv変換!$1:$1,0),0)="","",VLOOKUP($A23,競技者csv変換!$A:$AK,MATCH(B$1,競技者csv変換!$1:$1,0),0)))</f>
        <v/>
      </c>
      <c r="C23" s="189" t="str">
        <f>IF(ISERROR(VLOOKUP($A23,競技者csv変換!$A:$AK,MATCH(C$1,競技者csv変換!$1:$1,0),0)),"",IF(VLOOKUP($A23,競技者csv変換!$A:$AK,MATCH(C$1,競技者csv変換!$1:$1,0),0)="","",VLOOKUP($A23,競技者csv変換!$A:$AK,MATCH(C$1,競技者csv変換!$1:$1,0),0)))</f>
        <v/>
      </c>
      <c r="D23" s="189" t="str">
        <f>IF(ISERROR(VLOOKUP($A23,競技者csv変換!$A:$AK,MATCH(D$1,競技者csv変換!$1:$1,0),0)),"",IF(VLOOKUP($A23,競技者csv変換!$A:$AK,MATCH(D$1,競技者csv変換!$1:$1,0),0)="","",VLOOKUP($A23,競技者csv変換!$A:$AK,MATCH(D$1,競技者csv変換!$1:$1,0),0)))</f>
        <v/>
      </c>
      <c r="E23" s="189" t="str">
        <f>IF(ISERROR(VLOOKUP($A23,競技者csv変換!$A:$AK,MATCH(E$1,競技者csv変換!$1:$1,0),0)),"",IF(VLOOKUP($A23,競技者csv変換!$A:$AK,MATCH(E$1,競技者csv変換!$1:$1,0),0)="","",VLOOKUP($A23,競技者csv変換!$A:$AK,MATCH(E$1,競技者csv変換!$1:$1,0),0)))</f>
        <v/>
      </c>
      <c r="F23" s="189" t="str">
        <f>IF(ISERROR(VLOOKUP($A23,競技者csv変換!$A:$AK,MATCH(F$1,競技者csv変換!$1:$1,0),0)),"",IF(VLOOKUP($A23,競技者csv変換!$A:$AK,MATCH(F$1,競技者csv変換!$1:$1,0),0)="","",VLOOKUP($A23,競技者csv変換!$A:$AK,MATCH(F$1,競技者csv変換!$1:$1,0),0)))</f>
        <v/>
      </c>
      <c r="G23" s="189" t="str">
        <f>IF(ISERROR(VLOOKUP($A23,競技者csv変換!$A:$AK,MATCH(G$1,競技者csv変換!$1:$1,0),0)),"",IF(VLOOKUP($A23,競技者csv変換!$A:$AK,MATCH(G$1,競技者csv変換!$1:$1,0),0)="","",VLOOKUP($A23,競技者csv変換!$A:$AK,MATCH(G$1,競技者csv変換!$1:$1,0),0)))</f>
        <v/>
      </c>
      <c r="H23" s="189" t="str">
        <f>IF(ISERROR(VLOOKUP($A23,競技者csv変換!$A:$AK,MATCH(H$1,競技者csv変換!$1:$1,0),0)),"",IF(VLOOKUP($A23,競技者csv変換!$A:$AK,MATCH(H$1,競技者csv変換!$1:$1,0),0)="","",VLOOKUP($A23,競技者csv変換!$A:$AK,MATCH(H$1,競技者csv変換!$1:$1,0),0)))</f>
        <v/>
      </c>
      <c r="I23" s="189" t="str">
        <f>IF(ISERROR(VLOOKUP($A23,競技者csv変換!$A:$AK,MATCH(I$1,競技者csv変換!$1:$1,0),0)),"",IF(VLOOKUP($A23,競技者csv変換!$A:$AK,MATCH(I$1,競技者csv変換!$1:$1,0),0)="","",VLOOKUP($A23,競技者csv変換!$A:$AK,MATCH(I$1,競技者csv変換!$1:$1,0),0)))</f>
        <v/>
      </c>
      <c r="J23" s="189" t="str">
        <f>IF(ISERROR(VLOOKUP($A23,競技者csv変換!$A:$AK,MATCH(J$1,競技者csv変換!$1:$1,0),0)),"",IF(VLOOKUP($A23,競技者csv変換!$A:$AK,MATCH(J$1,競技者csv変換!$1:$1,0),0)="","",VLOOKUP($A23,競技者csv変換!$A:$AK,MATCH(J$1,競技者csv変換!$1:$1,0),0)))</f>
        <v/>
      </c>
      <c r="K23" s="189" t="str">
        <f>IF(ISERROR(VLOOKUP($A23,競技者csv変換!$A:$AK,MATCH(K$1,競技者csv変換!$1:$1,0),0)),"",IF(VLOOKUP($A23,競技者csv変換!$A:$AK,MATCH(K$1,競技者csv変換!$1:$1,0),0)="","",VLOOKUP($A23,競技者csv変換!$A:$AK,MATCH(K$1,競技者csv変換!$1:$1,0),0)))</f>
        <v/>
      </c>
      <c r="L23" s="189" t="str">
        <f>IF(ISERROR(VLOOKUP($A23,競技者csv変換!$A:$AK,MATCH(L$1,競技者csv変換!$1:$1,0),0)),"",IF(VLOOKUP($A23,競技者csv変換!$A:$AK,MATCH(L$1,競技者csv変換!$1:$1,0),0)="","",VLOOKUP($A23,競技者csv変換!$A:$AK,MATCH(L$1,競技者csv変換!$1:$1,0),0)))</f>
        <v/>
      </c>
      <c r="M23" s="189" t="str">
        <f>IF(ISERROR(VLOOKUP($A23,競技者csv変換!$A:$AK,MATCH(M$1,競技者csv変換!$1:$1,0),0)),"",IF(VLOOKUP($A23,競技者csv変換!$A:$AK,MATCH(M$1,競技者csv変換!$1:$1,0),0)="","",VLOOKUP($A23,競技者csv変換!$A:$AK,MATCH(M$1,競技者csv変換!$1:$1,0),0)))</f>
        <v/>
      </c>
      <c r="N23" s="189" t="str">
        <f>IF(ISERROR(VLOOKUP($A23,競技者csv変換!$A:$AK,MATCH(N$1,競技者csv変換!$1:$1,0),0)),"",IF(VLOOKUP($A23,競技者csv変換!$A:$AK,MATCH(N$1,競技者csv変換!$1:$1,0),0)="","",VLOOKUP($A23,競技者csv変換!$A:$AK,MATCH(N$1,競技者csv変換!$1:$1,0),0)))</f>
        <v/>
      </c>
      <c r="O23" s="189" t="str">
        <f>IF(ISERROR(VLOOKUP($A23,競技者csv変換!$A:$AK,MATCH(O$1,競技者csv変換!$1:$1,0),0)),"",IF(VLOOKUP($A23,競技者csv変換!$A:$AK,MATCH(O$1,競技者csv変換!$1:$1,0),0)="","",VLOOKUP($A23,競技者csv変換!$A:$AK,MATCH(O$1,競技者csv変換!$1:$1,0),0)))</f>
        <v/>
      </c>
      <c r="P23" s="189" t="str">
        <f>IF(ISERROR(VLOOKUP($A23,競技者csv変換!$A:$AK,MATCH(P$1,競技者csv変換!$1:$1,0),0)),"",IF(VLOOKUP($A23,競技者csv変換!$A:$AK,MATCH(P$1,競技者csv変換!$1:$1,0),0)="","",VLOOKUP($A23,競技者csv変換!$A:$AK,MATCH(P$1,競技者csv変換!$1:$1,0),0)))</f>
        <v/>
      </c>
      <c r="Q23" s="189" t="str">
        <f>IF(ISERROR(VLOOKUP($A23,競技者csv変換!$A:$AK,MATCH(Q$1,競技者csv変換!$1:$1,0),0)),"",IF(VLOOKUP($A23,競技者csv変換!$A:$AK,MATCH(Q$1,競技者csv変換!$1:$1,0),0)="","",VLOOKUP($A23,競技者csv変換!$A:$AK,MATCH(Q$1,競技者csv変換!$1:$1,0),0)))</f>
        <v/>
      </c>
      <c r="R23" s="189" t="str">
        <f>IF(ISERROR(VLOOKUP($A23,競技者csv変換!$A:$AK,MATCH(R$1,競技者csv変換!$1:$1,0),0)),"",IF(VLOOKUP($A23,競技者csv変換!$A:$AK,MATCH(R$1,競技者csv変換!$1:$1,0),0)="","",VLOOKUP($A23,競技者csv変換!$A:$AK,MATCH(R$1,競技者csv変換!$1:$1,0),0)))</f>
        <v/>
      </c>
      <c r="S23" s="189" t="str">
        <f>IF(ISERROR(VLOOKUP($A23,競技者csv変換!$A:$AK,MATCH(S$1,競技者csv変換!$1:$1,0),0)),"",IF(VLOOKUP($A23,競技者csv変換!$A:$AK,MATCH(S$1,競技者csv変換!$1:$1,0),0)="","",VLOOKUP($A23,競技者csv変換!$A:$AK,MATCH(S$1,競技者csv変換!$1:$1,0),0)))</f>
        <v/>
      </c>
      <c r="T23" s="189" t="str">
        <f>IF(ISERROR(VLOOKUP($A23,競技者csv変換!$A:$AK,MATCH(T$1,競技者csv変換!$1:$1,0),0)),"",IF(VLOOKUP($A23,競技者csv変換!$A:$AK,MATCH(T$1,競技者csv変換!$1:$1,0),0)="","",VLOOKUP($A23,競技者csv変換!$A:$AK,MATCH(T$1,競技者csv変換!$1:$1,0),0)))</f>
        <v/>
      </c>
      <c r="U23" s="189" t="str">
        <f>IF(ISERROR(VLOOKUP($A23,競技者csv変換!$A:$AK,MATCH(U$1,競技者csv変換!$1:$1,0),0)),"",IF(VLOOKUP($A23,競技者csv変換!$A:$AK,MATCH(U$1,競技者csv変換!$1:$1,0),0)="","",VLOOKUP($A23,競技者csv変換!$A:$AK,MATCH(U$1,競技者csv変換!$1:$1,0),0)))</f>
        <v/>
      </c>
      <c r="V23" s="189" t="str">
        <f>IF(ISERROR(VLOOKUP($A23,競技者csv変換!$A:$AK,MATCH(V$1,競技者csv変換!$1:$1,0),0)),"",IF(VLOOKUP($A23,競技者csv変換!$A:$AK,MATCH(V$1,競技者csv変換!$1:$1,0),0)="","",VLOOKUP($A23,競技者csv変換!$A:$AK,MATCH(V$1,競技者csv変換!$1:$1,0),0)))</f>
        <v/>
      </c>
      <c r="W23" s="189" t="str">
        <f>IF(ISERROR(VLOOKUP($A23,競技者csv変換!$A:$AK,MATCH(W$1,競技者csv変換!$1:$1,0),0)),"",IF(VLOOKUP($A23,競技者csv変換!$A:$AK,MATCH(W$1,競技者csv変換!$1:$1,0),0)="","",VLOOKUP($A23,競技者csv変換!$A:$AK,MATCH(W$1,競技者csv変換!$1:$1,0),0)))</f>
        <v/>
      </c>
      <c r="X23" s="189" t="str">
        <f>IF(ISERROR(VLOOKUP($A23,競技者csv変換!$A:$AK,MATCH(X$1,競技者csv変換!$1:$1,0),0)),"",IF(VLOOKUP($A23,競技者csv変換!$A:$AK,MATCH(X$1,競技者csv変換!$1:$1,0),0)="","",VLOOKUP($A23,競技者csv変換!$A:$AK,MATCH(X$1,競技者csv変換!$1:$1,0),0)))</f>
        <v/>
      </c>
      <c r="Y23" s="189" t="str">
        <f>IF(ISERROR(VLOOKUP($A23,競技者csv変換!$A:$AK,MATCH(Y$1,競技者csv変換!$1:$1,0),0)),"",IF(VLOOKUP($A23,競技者csv変換!$A:$AK,MATCH(Y$1,競技者csv変換!$1:$1,0),0)="","",VLOOKUP($A23,競技者csv変換!$A:$AK,MATCH(Y$1,競技者csv変換!$1:$1,0),0)))</f>
        <v/>
      </c>
      <c r="Z23" s="189" t="str">
        <f>IF(ISERROR(VLOOKUP($A23,競技者csv変換!$A:$AK,MATCH(Z$1,競技者csv変換!$1:$1,0),0)),"",IF(VLOOKUP($A23,競技者csv変換!$A:$AK,MATCH(Z$1,競技者csv変換!$1:$1,0),0)="","",VLOOKUP($A23,競技者csv変換!$A:$AK,MATCH(Z$1,競技者csv変換!$1:$1,0),0)))</f>
        <v/>
      </c>
      <c r="AA23" s="189" t="str">
        <f>IF(ISERROR(VLOOKUP($A23,競技者csv変換!$A:$AK,MATCH(AA$1,競技者csv変換!$1:$1,0),0)),"",IF(VLOOKUP($A23,競技者csv変換!$A:$AK,MATCH(AA$1,競技者csv変換!$1:$1,0),0)="","",VLOOKUP($A23,競技者csv変換!$A:$AK,MATCH(AA$1,競技者csv変換!$1:$1,0),0)))</f>
        <v/>
      </c>
      <c r="AB23" s="189" t="str">
        <f>IF(ISERROR(VLOOKUP($A23,競技者csv変換!$A:$AK,MATCH(AB$1,競技者csv変換!$1:$1,0),0)),"",IF(VLOOKUP($A23,競技者csv変換!$A:$AK,MATCH(AB$1,競技者csv変換!$1:$1,0),0)="","",VLOOKUP($A23,競技者csv変換!$A:$AK,MATCH(AB$1,競技者csv変換!$1:$1,0),0)))</f>
        <v/>
      </c>
      <c r="AC23" s="189" t="str">
        <f>IF(ISERROR(VLOOKUP($A23,競技者csv変換!$A:$AK,MATCH(AC$1,競技者csv変換!$1:$1,0),0)),"",IF(VLOOKUP($A23,競技者csv変換!$A:$AK,MATCH(AC$1,競技者csv変換!$1:$1,0),0)="","",VLOOKUP($A23,競技者csv変換!$A:$AK,MATCH(AC$1,競技者csv変換!$1:$1,0),0)))</f>
        <v/>
      </c>
      <c r="AD23" s="76" t="str">
        <f>IF(ISERROR(VLOOKUP($A23,競技者csv変換!$A:$AK,MATCH(AD$1,競技者csv変換!$1:$1,0),0)),"",IF(VLOOKUP($A23,競技者csv変換!$A:$AK,MATCH(AD$1,競技者csv変換!$1:$1,0),0)="","",VLOOKUP($A23,競技者csv変換!$A:$AK,MATCH(AD$1,競技者csv変換!$1:$1,0),0)))</f>
        <v/>
      </c>
      <c r="AE23" s="76" t="str">
        <f>IF(ISERROR(VLOOKUP($A23,競技者csv変換!$A:$AK,MATCH(AE$1,競技者csv変換!$1:$1,0),0)),"",IF(VLOOKUP($A23,競技者csv変換!$A:$AK,MATCH(AE$1,競技者csv変換!$1:$1,0),0)="","",VLOOKUP($A23,競技者csv変換!$A:$AK,MATCH(AE$1,競技者csv変換!$1:$1,0),0)))</f>
        <v/>
      </c>
      <c r="AF23" s="76" t="str">
        <f>IF(ISERROR(VLOOKUP($A23,競技者csv変換!$A:$AK,MATCH(AF$1,競技者csv変換!$1:$1,0),0)),"",IF(VLOOKUP($A23,競技者csv変換!$A:$AK,MATCH(AF$1,競技者csv変換!$1:$1,0),0)="","",VLOOKUP($A23,競技者csv変換!$A:$AK,MATCH(AF$1,競技者csv変換!$1:$1,0),0)))</f>
        <v/>
      </c>
      <c r="AG23" s="76" t="str">
        <f>IF(ISERROR(VLOOKUP($A23,競技者csv変換!$A:$AK,MATCH(AG$1,競技者csv変換!$1:$1,0),0)),"",IF(VLOOKUP($A23,競技者csv変換!$A:$AK,MATCH(AG$1,競技者csv変換!$1:$1,0),0)="","",VLOOKUP($A23,競技者csv変換!$A:$AK,MATCH(AG$1,競技者csv変換!$1:$1,0),0)))</f>
        <v/>
      </c>
      <c r="AH23" s="76" t="str">
        <f>IF(ISERROR(VLOOKUP($A23,競技者csv変換!$A:$AK,MATCH(AH$1,競技者csv変換!$1:$1,0),0)),"",IF(VLOOKUP($A23,競技者csv変換!$A:$AK,MATCH(AH$1,競技者csv変換!$1:$1,0),0)="","",VLOOKUP($A23,競技者csv変換!$A:$AK,MATCH(AH$1,競技者csv変換!$1:$1,0),0)))</f>
        <v/>
      </c>
      <c r="AI23" s="76" t="str">
        <f>IF(ISERROR(VLOOKUP($A23,競技者csv変換!$A:$AK,MATCH(AI$1,競技者csv変換!$1:$1,0),0)),"",IF(VLOOKUP($A23,競技者csv変換!$A:$AK,MATCH(AI$1,競技者csv変換!$1:$1,0),0)="","",VLOOKUP($A23,競技者csv変換!$A:$AK,MATCH(AI$1,競技者csv変換!$1:$1,0),0)))</f>
        <v/>
      </c>
      <c r="AJ23" s="76" t="str">
        <f>IF(ISERROR(VLOOKUP($A23,競技者csv変換!$A:$AK,MATCH(AJ$1,競技者csv変換!$1:$1,0),0)),"",IF(VLOOKUP($A23,競技者csv変換!$A:$AK,MATCH(AJ$1,競技者csv変換!$1:$1,0),0)="","",VLOOKUP($A23,競技者csv変換!$A:$AK,MATCH(AJ$1,競技者csv変換!$1:$1,0),0)))</f>
        <v/>
      </c>
      <c r="AK23" s="76" t="str">
        <f>IF(ISERROR(VLOOKUP($A23,競技者csv変換!$A:$AK,MATCH(AK$1,競技者csv変換!$1:$1,0),0)),"",IF(VLOOKUP($A23,競技者csv変換!$A:$AK,MATCH(AK$1,競技者csv変換!$1:$1,0),0)="","",VLOOKUP($A23,競技者csv変換!$A:$AK,MATCH(AK$1,競技者csv変換!$1:$1,0),0)))</f>
        <v/>
      </c>
    </row>
    <row r="24" spans="1:37" ht="18" customHeight="1">
      <c r="A24" s="76" t="str">
        <f t="shared" si="0"/>
        <v/>
      </c>
      <c r="B24" s="189" t="str">
        <f>IF(ISERROR(VLOOKUP($A24,競技者csv変換!$A:$AK,MATCH(B$1,競技者csv変換!$1:$1,0),0)),"",IF(VLOOKUP($A24,競技者csv変換!$A:$AK,MATCH(B$1,競技者csv変換!$1:$1,0),0)="","",VLOOKUP($A24,競技者csv変換!$A:$AK,MATCH(B$1,競技者csv変換!$1:$1,0),0)))</f>
        <v/>
      </c>
      <c r="C24" s="189" t="str">
        <f>IF(ISERROR(VLOOKUP($A24,競技者csv変換!$A:$AK,MATCH(C$1,競技者csv変換!$1:$1,0),0)),"",IF(VLOOKUP($A24,競技者csv変換!$A:$AK,MATCH(C$1,競技者csv変換!$1:$1,0),0)="","",VLOOKUP($A24,競技者csv変換!$A:$AK,MATCH(C$1,競技者csv変換!$1:$1,0),0)))</f>
        <v/>
      </c>
      <c r="D24" s="189" t="str">
        <f>IF(ISERROR(VLOOKUP($A24,競技者csv変換!$A:$AK,MATCH(D$1,競技者csv変換!$1:$1,0),0)),"",IF(VLOOKUP($A24,競技者csv変換!$A:$AK,MATCH(D$1,競技者csv変換!$1:$1,0),0)="","",VLOOKUP($A24,競技者csv変換!$A:$AK,MATCH(D$1,競技者csv変換!$1:$1,0),0)))</f>
        <v/>
      </c>
      <c r="E24" s="189" t="str">
        <f>IF(ISERROR(VLOOKUP($A24,競技者csv変換!$A:$AK,MATCH(E$1,競技者csv変換!$1:$1,0),0)),"",IF(VLOOKUP($A24,競技者csv変換!$A:$AK,MATCH(E$1,競技者csv変換!$1:$1,0),0)="","",VLOOKUP($A24,競技者csv変換!$A:$AK,MATCH(E$1,競技者csv変換!$1:$1,0),0)))</f>
        <v/>
      </c>
      <c r="F24" s="189" t="str">
        <f>IF(ISERROR(VLOOKUP($A24,競技者csv変換!$A:$AK,MATCH(F$1,競技者csv変換!$1:$1,0),0)),"",IF(VLOOKUP($A24,競技者csv変換!$A:$AK,MATCH(F$1,競技者csv変換!$1:$1,0),0)="","",VLOOKUP($A24,競技者csv変換!$A:$AK,MATCH(F$1,競技者csv変換!$1:$1,0),0)))</f>
        <v/>
      </c>
      <c r="G24" s="189" t="str">
        <f>IF(ISERROR(VLOOKUP($A24,競技者csv変換!$A:$AK,MATCH(G$1,競技者csv変換!$1:$1,0),0)),"",IF(VLOOKUP($A24,競技者csv変換!$A:$AK,MATCH(G$1,競技者csv変換!$1:$1,0),0)="","",VLOOKUP($A24,競技者csv変換!$A:$AK,MATCH(G$1,競技者csv変換!$1:$1,0),0)))</f>
        <v/>
      </c>
      <c r="H24" s="189" t="str">
        <f>IF(ISERROR(VLOOKUP($A24,競技者csv変換!$A:$AK,MATCH(H$1,競技者csv変換!$1:$1,0),0)),"",IF(VLOOKUP($A24,競技者csv変換!$A:$AK,MATCH(H$1,競技者csv変換!$1:$1,0),0)="","",VLOOKUP($A24,競技者csv変換!$A:$AK,MATCH(H$1,競技者csv変換!$1:$1,0),0)))</f>
        <v/>
      </c>
      <c r="I24" s="189" t="str">
        <f>IF(ISERROR(VLOOKUP($A24,競技者csv変換!$A:$AK,MATCH(I$1,競技者csv変換!$1:$1,0),0)),"",IF(VLOOKUP($A24,競技者csv変換!$A:$AK,MATCH(I$1,競技者csv変換!$1:$1,0),0)="","",VLOOKUP($A24,競技者csv変換!$A:$AK,MATCH(I$1,競技者csv変換!$1:$1,0),0)))</f>
        <v/>
      </c>
      <c r="J24" s="189" t="str">
        <f>IF(ISERROR(VLOOKUP($A24,競技者csv変換!$A:$AK,MATCH(J$1,競技者csv変換!$1:$1,0),0)),"",IF(VLOOKUP($A24,競技者csv変換!$A:$AK,MATCH(J$1,競技者csv変換!$1:$1,0),0)="","",VLOOKUP($A24,競技者csv変換!$A:$AK,MATCH(J$1,競技者csv変換!$1:$1,0),0)))</f>
        <v/>
      </c>
      <c r="K24" s="189" t="str">
        <f>IF(ISERROR(VLOOKUP($A24,競技者csv変換!$A:$AK,MATCH(K$1,競技者csv変換!$1:$1,0),0)),"",IF(VLOOKUP($A24,競技者csv変換!$A:$AK,MATCH(K$1,競技者csv変換!$1:$1,0),0)="","",VLOOKUP($A24,競技者csv変換!$A:$AK,MATCH(K$1,競技者csv変換!$1:$1,0),0)))</f>
        <v/>
      </c>
      <c r="L24" s="189" t="str">
        <f>IF(ISERROR(VLOOKUP($A24,競技者csv変換!$A:$AK,MATCH(L$1,競技者csv変換!$1:$1,0),0)),"",IF(VLOOKUP($A24,競技者csv変換!$A:$AK,MATCH(L$1,競技者csv変換!$1:$1,0),0)="","",VLOOKUP($A24,競技者csv変換!$A:$AK,MATCH(L$1,競技者csv変換!$1:$1,0),0)))</f>
        <v/>
      </c>
      <c r="M24" s="189" t="str">
        <f>IF(ISERROR(VLOOKUP($A24,競技者csv変換!$A:$AK,MATCH(M$1,競技者csv変換!$1:$1,0),0)),"",IF(VLOOKUP($A24,競技者csv変換!$A:$AK,MATCH(M$1,競技者csv変換!$1:$1,0),0)="","",VLOOKUP($A24,競技者csv変換!$A:$AK,MATCH(M$1,競技者csv変換!$1:$1,0),0)))</f>
        <v/>
      </c>
      <c r="N24" s="189" t="str">
        <f>IF(ISERROR(VLOOKUP($A24,競技者csv変換!$A:$AK,MATCH(N$1,競技者csv変換!$1:$1,0),0)),"",IF(VLOOKUP($A24,競技者csv変換!$A:$AK,MATCH(N$1,競技者csv変換!$1:$1,0),0)="","",VLOOKUP($A24,競技者csv変換!$A:$AK,MATCH(N$1,競技者csv変換!$1:$1,0),0)))</f>
        <v/>
      </c>
      <c r="O24" s="189" t="str">
        <f>IF(ISERROR(VLOOKUP($A24,競技者csv変換!$A:$AK,MATCH(O$1,競技者csv変換!$1:$1,0),0)),"",IF(VLOOKUP($A24,競技者csv変換!$A:$AK,MATCH(O$1,競技者csv変換!$1:$1,0),0)="","",VLOOKUP($A24,競技者csv変換!$A:$AK,MATCH(O$1,競技者csv変換!$1:$1,0),0)))</f>
        <v/>
      </c>
      <c r="P24" s="189" t="str">
        <f>IF(ISERROR(VLOOKUP($A24,競技者csv変換!$A:$AK,MATCH(P$1,競技者csv変換!$1:$1,0),0)),"",IF(VLOOKUP($A24,競技者csv変換!$A:$AK,MATCH(P$1,競技者csv変換!$1:$1,0),0)="","",VLOOKUP($A24,競技者csv変換!$A:$AK,MATCH(P$1,競技者csv変換!$1:$1,0),0)))</f>
        <v/>
      </c>
      <c r="Q24" s="189" t="str">
        <f>IF(ISERROR(VLOOKUP($A24,競技者csv変換!$A:$AK,MATCH(Q$1,競技者csv変換!$1:$1,0),0)),"",IF(VLOOKUP($A24,競技者csv変換!$A:$AK,MATCH(Q$1,競技者csv変換!$1:$1,0),0)="","",VLOOKUP($A24,競技者csv変換!$A:$AK,MATCH(Q$1,競技者csv変換!$1:$1,0),0)))</f>
        <v/>
      </c>
      <c r="R24" s="189" t="str">
        <f>IF(ISERROR(VLOOKUP($A24,競技者csv変換!$A:$AK,MATCH(R$1,競技者csv変換!$1:$1,0),0)),"",IF(VLOOKUP($A24,競技者csv変換!$A:$AK,MATCH(R$1,競技者csv変換!$1:$1,0),0)="","",VLOOKUP($A24,競技者csv変換!$A:$AK,MATCH(R$1,競技者csv変換!$1:$1,0),0)))</f>
        <v/>
      </c>
      <c r="S24" s="189" t="str">
        <f>IF(ISERROR(VLOOKUP($A24,競技者csv変換!$A:$AK,MATCH(S$1,競技者csv変換!$1:$1,0),0)),"",IF(VLOOKUP($A24,競技者csv変換!$A:$AK,MATCH(S$1,競技者csv変換!$1:$1,0),0)="","",VLOOKUP($A24,競技者csv変換!$A:$AK,MATCH(S$1,競技者csv変換!$1:$1,0),0)))</f>
        <v/>
      </c>
      <c r="T24" s="189" t="str">
        <f>IF(ISERROR(VLOOKUP($A24,競技者csv変換!$A:$AK,MATCH(T$1,競技者csv変換!$1:$1,0),0)),"",IF(VLOOKUP($A24,競技者csv変換!$A:$AK,MATCH(T$1,競技者csv変換!$1:$1,0),0)="","",VLOOKUP($A24,競技者csv変換!$A:$AK,MATCH(T$1,競技者csv変換!$1:$1,0),0)))</f>
        <v/>
      </c>
      <c r="U24" s="189" t="str">
        <f>IF(ISERROR(VLOOKUP($A24,競技者csv変換!$A:$AK,MATCH(U$1,競技者csv変換!$1:$1,0),0)),"",IF(VLOOKUP($A24,競技者csv変換!$A:$AK,MATCH(U$1,競技者csv変換!$1:$1,0),0)="","",VLOOKUP($A24,競技者csv変換!$A:$AK,MATCH(U$1,競技者csv変換!$1:$1,0),0)))</f>
        <v/>
      </c>
      <c r="V24" s="189" t="str">
        <f>IF(ISERROR(VLOOKUP($A24,競技者csv変換!$A:$AK,MATCH(V$1,競技者csv変換!$1:$1,0),0)),"",IF(VLOOKUP($A24,競技者csv変換!$A:$AK,MATCH(V$1,競技者csv変換!$1:$1,0),0)="","",VLOOKUP($A24,競技者csv変換!$A:$AK,MATCH(V$1,競技者csv変換!$1:$1,0),0)))</f>
        <v/>
      </c>
      <c r="W24" s="189" t="str">
        <f>IF(ISERROR(VLOOKUP($A24,競技者csv変換!$A:$AK,MATCH(W$1,競技者csv変換!$1:$1,0),0)),"",IF(VLOOKUP($A24,競技者csv変換!$A:$AK,MATCH(W$1,競技者csv変換!$1:$1,0),0)="","",VLOOKUP($A24,競技者csv変換!$A:$AK,MATCH(W$1,競技者csv変換!$1:$1,0),0)))</f>
        <v/>
      </c>
      <c r="X24" s="189" t="str">
        <f>IF(ISERROR(VLOOKUP($A24,競技者csv変換!$A:$AK,MATCH(X$1,競技者csv変換!$1:$1,0),0)),"",IF(VLOOKUP($A24,競技者csv変換!$A:$AK,MATCH(X$1,競技者csv変換!$1:$1,0),0)="","",VLOOKUP($A24,競技者csv変換!$A:$AK,MATCH(X$1,競技者csv変換!$1:$1,0),0)))</f>
        <v/>
      </c>
      <c r="Y24" s="189" t="str">
        <f>IF(ISERROR(VLOOKUP($A24,競技者csv変換!$A:$AK,MATCH(Y$1,競技者csv変換!$1:$1,0),0)),"",IF(VLOOKUP($A24,競技者csv変換!$A:$AK,MATCH(Y$1,競技者csv変換!$1:$1,0),0)="","",VLOOKUP($A24,競技者csv変換!$A:$AK,MATCH(Y$1,競技者csv変換!$1:$1,0),0)))</f>
        <v/>
      </c>
      <c r="Z24" s="189" t="str">
        <f>IF(ISERROR(VLOOKUP($A24,競技者csv変換!$A:$AK,MATCH(Z$1,競技者csv変換!$1:$1,0),0)),"",IF(VLOOKUP($A24,競技者csv変換!$A:$AK,MATCH(Z$1,競技者csv変換!$1:$1,0),0)="","",VLOOKUP($A24,競技者csv変換!$A:$AK,MATCH(Z$1,競技者csv変換!$1:$1,0),0)))</f>
        <v/>
      </c>
      <c r="AA24" s="189" t="str">
        <f>IF(ISERROR(VLOOKUP($A24,競技者csv変換!$A:$AK,MATCH(AA$1,競技者csv変換!$1:$1,0),0)),"",IF(VLOOKUP($A24,競技者csv変換!$A:$AK,MATCH(AA$1,競技者csv変換!$1:$1,0),0)="","",VLOOKUP($A24,競技者csv変換!$A:$AK,MATCH(AA$1,競技者csv変換!$1:$1,0),0)))</f>
        <v/>
      </c>
      <c r="AB24" s="189" t="str">
        <f>IF(ISERROR(VLOOKUP($A24,競技者csv変換!$A:$AK,MATCH(AB$1,競技者csv変換!$1:$1,0),0)),"",IF(VLOOKUP($A24,競技者csv変換!$A:$AK,MATCH(AB$1,競技者csv変換!$1:$1,0),0)="","",VLOOKUP($A24,競技者csv変換!$A:$AK,MATCH(AB$1,競技者csv変換!$1:$1,0),0)))</f>
        <v/>
      </c>
      <c r="AC24" s="189" t="str">
        <f>IF(ISERROR(VLOOKUP($A24,競技者csv変換!$A:$AK,MATCH(AC$1,競技者csv変換!$1:$1,0),0)),"",IF(VLOOKUP($A24,競技者csv変換!$A:$AK,MATCH(AC$1,競技者csv変換!$1:$1,0),0)="","",VLOOKUP($A24,競技者csv変換!$A:$AK,MATCH(AC$1,競技者csv変換!$1:$1,0),0)))</f>
        <v/>
      </c>
      <c r="AD24" s="76" t="str">
        <f>IF(ISERROR(VLOOKUP($A24,競技者csv変換!$A:$AK,MATCH(AD$1,競技者csv変換!$1:$1,0),0)),"",IF(VLOOKUP($A24,競技者csv変換!$A:$AK,MATCH(AD$1,競技者csv変換!$1:$1,0),0)="","",VLOOKUP($A24,競技者csv変換!$A:$AK,MATCH(AD$1,競技者csv変換!$1:$1,0),0)))</f>
        <v/>
      </c>
      <c r="AE24" s="76" t="str">
        <f>IF(ISERROR(VLOOKUP($A24,競技者csv変換!$A:$AK,MATCH(AE$1,競技者csv変換!$1:$1,0),0)),"",IF(VLOOKUP($A24,競技者csv変換!$A:$AK,MATCH(AE$1,競技者csv変換!$1:$1,0),0)="","",VLOOKUP($A24,競技者csv変換!$A:$AK,MATCH(AE$1,競技者csv変換!$1:$1,0),0)))</f>
        <v/>
      </c>
      <c r="AF24" s="76" t="str">
        <f>IF(ISERROR(VLOOKUP($A24,競技者csv変換!$A:$AK,MATCH(AF$1,競技者csv変換!$1:$1,0),0)),"",IF(VLOOKUP($A24,競技者csv変換!$A:$AK,MATCH(AF$1,競技者csv変換!$1:$1,0),0)="","",VLOOKUP($A24,競技者csv変換!$A:$AK,MATCH(AF$1,競技者csv変換!$1:$1,0),0)))</f>
        <v/>
      </c>
      <c r="AG24" s="76" t="str">
        <f>IF(ISERROR(VLOOKUP($A24,競技者csv変換!$A:$AK,MATCH(AG$1,競技者csv変換!$1:$1,0),0)),"",IF(VLOOKUP($A24,競技者csv変換!$A:$AK,MATCH(AG$1,競技者csv変換!$1:$1,0),0)="","",VLOOKUP($A24,競技者csv変換!$A:$AK,MATCH(AG$1,競技者csv変換!$1:$1,0),0)))</f>
        <v/>
      </c>
      <c r="AH24" s="76" t="str">
        <f>IF(ISERROR(VLOOKUP($A24,競技者csv変換!$A:$AK,MATCH(AH$1,競技者csv変換!$1:$1,0),0)),"",IF(VLOOKUP($A24,競技者csv変換!$A:$AK,MATCH(AH$1,競技者csv変換!$1:$1,0),0)="","",VLOOKUP($A24,競技者csv変換!$A:$AK,MATCH(AH$1,競技者csv変換!$1:$1,0),0)))</f>
        <v/>
      </c>
      <c r="AI24" s="76" t="str">
        <f>IF(ISERROR(VLOOKUP($A24,競技者csv変換!$A:$AK,MATCH(AI$1,競技者csv変換!$1:$1,0),0)),"",IF(VLOOKUP($A24,競技者csv変換!$A:$AK,MATCH(AI$1,競技者csv変換!$1:$1,0),0)="","",VLOOKUP($A24,競技者csv変換!$A:$AK,MATCH(AI$1,競技者csv変換!$1:$1,0),0)))</f>
        <v/>
      </c>
      <c r="AJ24" s="76" t="str">
        <f>IF(ISERROR(VLOOKUP($A24,競技者csv変換!$A:$AK,MATCH(AJ$1,競技者csv変換!$1:$1,0),0)),"",IF(VLOOKUP($A24,競技者csv変換!$A:$AK,MATCH(AJ$1,競技者csv変換!$1:$1,0),0)="","",VLOOKUP($A24,競技者csv変換!$A:$AK,MATCH(AJ$1,競技者csv変換!$1:$1,0),0)))</f>
        <v/>
      </c>
      <c r="AK24" s="76" t="str">
        <f>IF(ISERROR(VLOOKUP($A24,競技者csv変換!$A:$AK,MATCH(AK$1,競技者csv変換!$1:$1,0),0)),"",IF(VLOOKUP($A24,競技者csv変換!$A:$AK,MATCH(AK$1,競技者csv変換!$1:$1,0),0)="","",VLOOKUP($A24,競技者csv変換!$A:$AK,MATCH(AK$1,競技者csv変換!$1:$1,0),0)))</f>
        <v/>
      </c>
    </row>
    <row r="25" spans="1:37" ht="18" customHeight="1">
      <c r="A25" s="76" t="str">
        <f t="shared" si="0"/>
        <v/>
      </c>
      <c r="B25" s="189" t="str">
        <f>IF(ISERROR(VLOOKUP($A25,競技者csv変換!$A:$AK,MATCH(B$1,競技者csv変換!$1:$1,0),0)),"",IF(VLOOKUP($A25,競技者csv変換!$A:$AK,MATCH(B$1,競技者csv変換!$1:$1,0),0)="","",VLOOKUP($A25,競技者csv変換!$A:$AK,MATCH(B$1,競技者csv変換!$1:$1,0),0)))</f>
        <v/>
      </c>
      <c r="C25" s="189" t="str">
        <f>IF(ISERROR(VLOOKUP($A25,競技者csv変換!$A:$AK,MATCH(C$1,競技者csv変換!$1:$1,0),0)),"",IF(VLOOKUP($A25,競技者csv変換!$A:$AK,MATCH(C$1,競技者csv変換!$1:$1,0),0)="","",VLOOKUP($A25,競技者csv変換!$A:$AK,MATCH(C$1,競技者csv変換!$1:$1,0),0)))</f>
        <v/>
      </c>
      <c r="D25" s="189" t="str">
        <f>IF(ISERROR(VLOOKUP($A25,競技者csv変換!$A:$AK,MATCH(D$1,競技者csv変換!$1:$1,0),0)),"",IF(VLOOKUP($A25,競技者csv変換!$A:$AK,MATCH(D$1,競技者csv変換!$1:$1,0),0)="","",VLOOKUP($A25,競技者csv変換!$A:$AK,MATCH(D$1,競技者csv変換!$1:$1,0),0)))</f>
        <v/>
      </c>
      <c r="E25" s="189" t="str">
        <f>IF(ISERROR(VLOOKUP($A25,競技者csv変換!$A:$AK,MATCH(E$1,競技者csv変換!$1:$1,0),0)),"",IF(VLOOKUP($A25,競技者csv変換!$A:$AK,MATCH(E$1,競技者csv変換!$1:$1,0),0)="","",VLOOKUP($A25,競技者csv変換!$A:$AK,MATCH(E$1,競技者csv変換!$1:$1,0),0)))</f>
        <v/>
      </c>
      <c r="F25" s="189" t="str">
        <f>IF(ISERROR(VLOOKUP($A25,競技者csv変換!$A:$AK,MATCH(F$1,競技者csv変換!$1:$1,0),0)),"",IF(VLOOKUP($A25,競技者csv変換!$A:$AK,MATCH(F$1,競技者csv変換!$1:$1,0),0)="","",VLOOKUP($A25,競技者csv変換!$A:$AK,MATCH(F$1,競技者csv変換!$1:$1,0),0)))</f>
        <v/>
      </c>
      <c r="G25" s="189" t="str">
        <f>IF(ISERROR(VLOOKUP($A25,競技者csv変換!$A:$AK,MATCH(G$1,競技者csv変換!$1:$1,0),0)),"",IF(VLOOKUP($A25,競技者csv変換!$A:$AK,MATCH(G$1,競技者csv変換!$1:$1,0),0)="","",VLOOKUP($A25,競技者csv変換!$A:$AK,MATCH(G$1,競技者csv変換!$1:$1,0),0)))</f>
        <v/>
      </c>
      <c r="H25" s="189" t="str">
        <f>IF(ISERROR(VLOOKUP($A25,競技者csv変換!$A:$AK,MATCH(H$1,競技者csv変換!$1:$1,0),0)),"",IF(VLOOKUP($A25,競技者csv変換!$A:$AK,MATCH(H$1,競技者csv変換!$1:$1,0),0)="","",VLOOKUP($A25,競技者csv変換!$A:$AK,MATCH(H$1,競技者csv変換!$1:$1,0),0)))</f>
        <v/>
      </c>
      <c r="I25" s="189" t="str">
        <f>IF(ISERROR(VLOOKUP($A25,競技者csv変換!$A:$AK,MATCH(I$1,競技者csv変換!$1:$1,0),0)),"",IF(VLOOKUP($A25,競技者csv変換!$A:$AK,MATCH(I$1,競技者csv変換!$1:$1,0),0)="","",VLOOKUP($A25,競技者csv変換!$A:$AK,MATCH(I$1,競技者csv変換!$1:$1,0),0)))</f>
        <v/>
      </c>
      <c r="J25" s="189" t="str">
        <f>IF(ISERROR(VLOOKUP($A25,競技者csv変換!$A:$AK,MATCH(J$1,競技者csv変換!$1:$1,0),0)),"",IF(VLOOKUP($A25,競技者csv変換!$A:$AK,MATCH(J$1,競技者csv変換!$1:$1,0),0)="","",VLOOKUP($A25,競技者csv変換!$A:$AK,MATCH(J$1,競技者csv変換!$1:$1,0),0)))</f>
        <v/>
      </c>
      <c r="K25" s="189" t="str">
        <f>IF(ISERROR(VLOOKUP($A25,競技者csv変換!$A:$AK,MATCH(K$1,競技者csv変換!$1:$1,0),0)),"",IF(VLOOKUP($A25,競技者csv変換!$A:$AK,MATCH(K$1,競技者csv変換!$1:$1,0),0)="","",VLOOKUP($A25,競技者csv変換!$A:$AK,MATCH(K$1,競技者csv変換!$1:$1,0),0)))</f>
        <v/>
      </c>
      <c r="L25" s="189" t="str">
        <f>IF(ISERROR(VLOOKUP($A25,競技者csv変換!$A:$AK,MATCH(L$1,競技者csv変換!$1:$1,0),0)),"",IF(VLOOKUP($A25,競技者csv変換!$A:$AK,MATCH(L$1,競技者csv変換!$1:$1,0),0)="","",VLOOKUP($A25,競技者csv変換!$A:$AK,MATCH(L$1,競技者csv変換!$1:$1,0),0)))</f>
        <v/>
      </c>
      <c r="M25" s="189" t="str">
        <f>IF(ISERROR(VLOOKUP($A25,競技者csv変換!$A:$AK,MATCH(M$1,競技者csv変換!$1:$1,0),0)),"",IF(VLOOKUP($A25,競技者csv変換!$A:$AK,MATCH(M$1,競技者csv変換!$1:$1,0),0)="","",VLOOKUP($A25,競技者csv変換!$A:$AK,MATCH(M$1,競技者csv変換!$1:$1,0),0)))</f>
        <v/>
      </c>
      <c r="N25" s="189" t="str">
        <f>IF(ISERROR(VLOOKUP($A25,競技者csv変換!$A:$AK,MATCH(N$1,競技者csv変換!$1:$1,0),0)),"",IF(VLOOKUP($A25,競技者csv変換!$A:$AK,MATCH(N$1,競技者csv変換!$1:$1,0),0)="","",VLOOKUP($A25,競技者csv変換!$A:$AK,MATCH(N$1,競技者csv変換!$1:$1,0),0)))</f>
        <v/>
      </c>
      <c r="O25" s="189" t="str">
        <f>IF(ISERROR(VLOOKUP($A25,競技者csv変換!$A:$AK,MATCH(O$1,競技者csv変換!$1:$1,0),0)),"",IF(VLOOKUP($A25,競技者csv変換!$A:$AK,MATCH(O$1,競技者csv変換!$1:$1,0),0)="","",VLOOKUP($A25,競技者csv変換!$A:$AK,MATCH(O$1,競技者csv変換!$1:$1,0),0)))</f>
        <v/>
      </c>
      <c r="P25" s="189" t="str">
        <f>IF(ISERROR(VLOOKUP($A25,競技者csv変換!$A:$AK,MATCH(P$1,競技者csv変換!$1:$1,0),0)),"",IF(VLOOKUP($A25,競技者csv変換!$A:$AK,MATCH(P$1,競技者csv変換!$1:$1,0),0)="","",VLOOKUP($A25,競技者csv変換!$A:$AK,MATCH(P$1,競技者csv変換!$1:$1,0),0)))</f>
        <v/>
      </c>
      <c r="Q25" s="189" t="str">
        <f>IF(ISERROR(VLOOKUP($A25,競技者csv変換!$A:$AK,MATCH(Q$1,競技者csv変換!$1:$1,0),0)),"",IF(VLOOKUP($A25,競技者csv変換!$A:$AK,MATCH(Q$1,競技者csv変換!$1:$1,0),0)="","",VLOOKUP($A25,競技者csv変換!$A:$AK,MATCH(Q$1,競技者csv変換!$1:$1,0),0)))</f>
        <v/>
      </c>
      <c r="R25" s="189" t="str">
        <f>IF(ISERROR(VLOOKUP($A25,競技者csv変換!$A:$AK,MATCH(R$1,競技者csv変換!$1:$1,0),0)),"",IF(VLOOKUP($A25,競技者csv変換!$A:$AK,MATCH(R$1,競技者csv変換!$1:$1,0),0)="","",VLOOKUP($A25,競技者csv変換!$A:$AK,MATCH(R$1,競技者csv変換!$1:$1,0),0)))</f>
        <v/>
      </c>
      <c r="S25" s="189" t="str">
        <f>IF(ISERROR(VLOOKUP($A25,競技者csv変換!$A:$AK,MATCH(S$1,競技者csv変換!$1:$1,0),0)),"",IF(VLOOKUP($A25,競技者csv変換!$A:$AK,MATCH(S$1,競技者csv変換!$1:$1,0),0)="","",VLOOKUP($A25,競技者csv変換!$A:$AK,MATCH(S$1,競技者csv変換!$1:$1,0),0)))</f>
        <v/>
      </c>
      <c r="T25" s="189" t="str">
        <f>IF(ISERROR(VLOOKUP($A25,競技者csv変換!$A:$AK,MATCH(T$1,競技者csv変換!$1:$1,0),0)),"",IF(VLOOKUP($A25,競技者csv変換!$A:$AK,MATCH(T$1,競技者csv変換!$1:$1,0),0)="","",VLOOKUP($A25,競技者csv変換!$A:$AK,MATCH(T$1,競技者csv変換!$1:$1,0),0)))</f>
        <v/>
      </c>
      <c r="U25" s="189" t="str">
        <f>IF(ISERROR(VLOOKUP($A25,競技者csv変換!$A:$AK,MATCH(U$1,競技者csv変換!$1:$1,0),0)),"",IF(VLOOKUP($A25,競技者csv変換!$A:$AK,MATCH(U$1,競技者csv変換!$1:$1,0),0)="","",VLOOKUP($A25,競技者csv変換!$A:$AK,MATCH(U$1,競技者csv変換!$1:$1,0),0)))</f>
        <v/>
      </c>
      <c r="V25" s="189" t="str">
        <f>IF(ISERROR(VLOOKUP($A25,競技者csv変換!$A:$AK,MATCH(V$1,競技者csv変換!$1:$1,0),0)),"",IF(VLOOKUP($A25,競技者csv変換!$A:$AK,MATCH(V$1,競技者csv変換!$1:$1,0),0)="","",VLOOKUP($A25,競技者csv変換!$A:$AK,MATCH(V$1,競技者csv変換!$1:$1,0),0)))</f>
        <v/>
      </c>
      <c r="W25" s="189" t="str">
        <f>IF(ISERROR(VLOOKUP($A25,競技者csv変換!$A:$AK,MATCH(W$1,競技者csv変換!$1:$1,0),0)),"",IF(VLOOKUP($A25,競技者csv変換!$A:$AK,MATCH(W$1,競技者csv変換!$1:$1,0),0)="","",VLOOKUP($A25,競技者csv変換!$A:$AK,MATCH(W$1,競技者csv変換!$1:$1,0),0)))</f>
        <v/>
      </c>
      <c r="X25" s="189" t="str">
        <f>IF(ISERROR(VLOOKUP($A25,競技者csv変換!$A:$AK,MATCH(X$1,競技者csv変換!$1:$1,0),0)),"",IF(VLOOKUP($A25,競技者csv変換!$A:$AK,MATCH(X$1,競技者csv変換!$1:$1,0),0)="","",VLOOKUP($A25,競技者csv変換!$A:$AK,MATCH(X$1,競技者csv変換!$1:$1,0),0)))</f>
        <v/>
      </c>
      <c r="Y25" s="189" t="str">
        <f>IF(ISERROR(VLOOKUP($A25,競技者csv変換!$A:$AK,MATCH(Y$1,競技者csv変換!$1:$1,0),0)),"",IF(VLOOKUP($A25,競技者csv変換!$A:$AK,MATCH(Y$1,競技者csv変換!$1:$1,0),0)="","",VLOOKUP($A25,競技者csv変換!$A:$AK,MATCH(Y$1,競技者csv変換!$1:$1,0),0)))</f>
        <v/>
      </c>
      <c r="Z25" s="189" t="str">
        <f>IF(ISERROR(VLOOKUP($A25,競技者csv変換!$A:$AK,MATCH(Z$1,競技者csv変換!$1:$1,0),0)),"",IF(VLOOKUP($A25,競技者csv変換!$A:$AK,MATCH(Z$1,競技者csv変換!$1:$1,0),0)="","",VLOOKUP($A25,競技者csv変換!$A:$AK,MATCH(Z$1,競技者csv変換!$1:$1,0),0)))</f>
        <v/>
      </c>
      <c r="AA25" s="189" t="str">
        <f>IF(ISERROR(VLOOKUP($A25,競技者csv変換!$A:$AK,MATCH(AA$1,競技者csv変換!$1:$1,0),0)),"",IF(VLOOKUP($A25,競技者csv変換!$A:$AK,MATCH(AA$1,競技者csv変換!$1:$1,0),0)="","",VLOOKUP($A25,競技者csv変換!$A:$AK,MATCH(AA$1,競技者csv変換!$1:$1,0),0)))</f>
        <v/>
      </c>
      <c r="AB25" s="189" t="str">
        <f>IF(ISERROR(VLOOKUP($A25,競技者csv変換!$A:$AK,MATCH(AB$1,競技者csv変換!$1:$1,0),0)),"",IF(VLOOKUP($A25,競技者csv変換!$A:$AK,MATCH(AB$1,競技者csv変換!$1:$1,0),0)="","",VLOOKUP($A25,競技者csv変換!$A:$AK,MATCH(AB$1,競技者csv変換!$1:$1,0),0)))</f>
        <v/>
      </c>
      <c r="AC25" s="189" t="str">
        <f>IF(ISERROR(VLOOKUP($A25,競技者csv変換!$A:$AK,MATCH(AC$1,競技者csv変換!$1:$1,0),0)),"",IF(VLOOKUP($A25,競技者csv変換!$A:$AK,MATCH(AC$1,競技者csv変換!$1:$1,0),0)="","",VLOOKUP($A25,競技者csv変換!$A:$AK,MATCH(AC$1,競技者csv変換!$1:$1,0),0)))</f>
        <v/>
      </c>
      <c r="AD25" s="76" t="str">
        <f>IF(ISERROR(VLOOKUP($A25,競技者csv変換!$A:$AK,MATCH(AD$1,競技者csv変換!$1:$1,0),0)),"",IF(VLOOKUP($A25,競技者csv変換!$A:$AK,MATCH(AD$1,競技者csv変換!$1:$1,0),0)="","",VLOOKUP($A25,競技者csv変換!$A:$AK,MATCH(AD$1,競技者csv変換!$1:$1,0),0)))</f>
        <v/>
      </c>
      <c r="AE25" s="76" t="str">
        <f>IF(ISERROR(VLOOKUP($A25,競技者csv変換!$A:$AK,MATCH(AE$1,競技者csv変換!$1:$1,0),0)),"",IF(VLOOKUP($A25,競技者csv変換!$A:$AK,MATCH(AE$1,競技者csv変換!$1:$1,0),0)="","",VLOOKUP($A25,競技者csv変換!$A:$AK,MATCH(AE$1,競技者csv変換!$1:$1,0),0)))</f>
        <v/>
      </c>
      <c r="AF25" s="76" t="str">
        <f>IF(ISERROR(VLOOKUP($A25,競技者csv変換!$A:$AK,MATCH(AF$1,競技者csv変換!$1:$1,0),0)),"",IF(VLOOKUP($A25,競技者csv変換!$A:$AK,MATCH(AF$1,競技者csv変換!$1:$1,0),0)="","",VLOOKUP($A25,競技者csv変換!$A:$AK,MATCH(AF$1,競技者csv変換!$1:$1,0),0)))</f>
        <v/>
      </c>
      <c r="AG25" s="76" t="str">
        <f>IF(ISERROR(VLOOKUP($A25,競技者csv変換!$A:$AK,MATCH(AG$1,競技者csv変換!$1:$1,0),0)),"",IF(VLOOKUP($A25,競技者csv変換!$A:$AK,MATCH(AG$1,競技者csv変換!$1:$1,0),0)="","",VLOOKUP($A25,競技者csv変換!$A:$AK,MATCH(AG$1,競技者csv変換!$1:$1,0),0)))</f>
        <v/>
      </c>
      <c r="AH25" s="76" t="str">
        <f>IF(ISERROR(VLOOKUP($A25,競技者csv変換!$A:$AK,MATCH(AH$1,競技者csv変換!$1:$1,0),0)),"",IF(VLOOKUP($A25,競技者csv変換!$A:$AK,MATCH(AH$1,競技者csv変換!$1:$1,0),0)="","",VLOOKUP($A25,競技者csv変換!$A:$AK,MATCH(AH$1,競技者csv変換!$1:$1,0),0)))</f>
        <v/>
      </c>
      <c r="AI25" s="76" t="str">
        <f>IF(ISERROR(VLOOKUP($A25,競技者csv変換!$A:$AK,MATCH(AI$1,競技者csv変換!$1:$1,0),0)),"",IF(VLOOKUP($A25,競技者csv変換!$A:$AK,MATCH(AI$1,競技者csv変換!$1:$1,0),0)="","",VLOOKUP($A25,競技者csv変換!$A:$AK,MATCH(AI$1,競技者csv変換!$1:$1,0),0)))</f>
        <v/>
      </c>
      <c r="AJ25" s="76" t="str">
        <f>IF(ISERROR(VLOOKUP($A25,競技者csv変換!$A:$AK,MATCH(AJ$1,競技者csv変換!$1:$1,0),0)),"",IF(VLOOKUP($A25,競技者csv変換!$A:$AK,MATCH(AJ$1,競技者csv変換!$1:$1,0),0)="","",VLOOKUP($A25,競技者csv変換!$A:$AK,MATCH(AJ$1,競技者csv変換!$1:$1,0),0)))</f>
        <v/>
      </c>
      <c r="AK25" s="76" t="str">
        <f>IF(ISERROR(VLOOKUP($A25,競技者csv変換!$A:$AK,MATCH(AK$1,競技者csv変換!$1:$1,0),0)),"",IF(VLOOKUP($A25,競技者csv変換!$A:$AK,MATCH(AK$1,競技者csv変換!$1:$1,0),0)="","",VLOOKUP($A25,競技者csv変換!$A:$AK,MATCH(AK$1,競技者csv変換!$1:$1,0),0)))</f>
        <v/>
      </c>
    </row>
    <row r="26" spans="1:37" ht="18" customHeight="1">
      <c r="A26" s="76" t="str">
        <f t="shared" si="0"/>
        <v/>
      </c>
      <c r="B26" s="189" t="str">
        <f>IF(ISERROR(VLOOKUP($A26,競技者csv変換!$A:$AK,MATCH(B$1,競技者csv変換!$1:$1,0),0)),"",IF(VLOOKUP($A26,競技者csv変換!$A:$AK,MATCH(B$1,競技者csv変換!$1:$1,0),0)="","",VLOOKUP($A26,競技者csv変換!$A:$AK,MATCH(B$1,競技者csv変換!$1:$1,0),0)))</f>
        <v/>
      </c>
      <c r="C26" s="189" t="str">
        <f>IF(ISERROR(VLOOKUP($A26,競技者csv変換!$A:$AK,MATCH(C$1,競技者csv変換!$1:$1,0),0)),"",IF(VLOOKUP($A26,競技者csv変換!$A:$AK,MATCH(C$1,競技者csv変換!$1:$1,0),0)="","",VLOOKUP($A26,競技者csv変換!$A:$AK,MATCH(C$1,競技者csv変換!$1:$1,0),0)))</f>
        <v/>
      </c>
      <c r="D26" s="189" t="str">
        <f>IF(ISERROR(VLOOKUP($A26,競技者csv変換!$A:$AK,MATCH(D$1,競技者csv変換!$1:$1,0),0)),"",IF(VLOOKUP($A26,競技者csv変換!$A:$AK,MATCH(D$1,競技者csv変換!$1:$1,0),0)="","",VLOOKUP($A26,競技者csv変換!$A:$AK,MATCH(D$1,競技者csv変換!$1:$1,0),0)))</f>
        <v/>
      </c>
      <c r="E26" s="189" t="str">
        <f>IF(ISERROR(VLOOKUP($A26,競技者csv変換!$A:$AK,MATCH(E$1,競技者csv変換!$1:$1,0),0)),"",IF(VLOOKUP($A26,競技者csv変換!$A:$AK,MATCH(E$1,競技者csv変換!$1:$1,0),0)="","",VLOOKUP($A26,競技者csv変換!$A:$AK,MATCH(E$1,競技者csv変換!$1:$1,0),0)))</f>
        <v/>
      </c>
      <c r="F26" s="189" t="str">
        <f>IF(ISERROR(VLOOKUP($A26,競技者csv変換!$A:$AK,MATCH(F$1,競技者csv変換!$1:$1,0),0)),"",IF(VLOOKUP($A26,競技者csv変換!$A:$AK,MATCH(F$1,競技者csv変換!$1:$1,0),0)="","",VLOOKUP($A26,競技者csv変換!$A:$AK,MATCH(F$1,競技者csv変換!$1:$1,0),0)))</f>
        <v/>
      </c>
      <c r="G26" s="189" t="str">
        <f>IF(ISERROR(VLOOKUP($A26,競技者csv変換!$A:$AK,MATCH(G$1,競技者csv変換!$1:$1,0),0)),"",IF(VLOOKUP($A26,競技者csv変換!$A:$AK,MATCH(G$1,競技者csv変換!$1:$1,0),0)="","",VLOOKUP($A26,競技者csv変換!$A:$AK,MATCH(G$1,競技者csv変換!$1:$1,0),0)))</f>
        <v/>
      </c>
      <c r="H26" s="189" t="str">
        <f>IF(ISERROR(VLOOKUP($A26,競技者csv変換!$A:$AK,MATCH(H$1,競技者csv変換!$1:$1,0),0)),"",IF(VLOOKUP($A26,競技者csv変換!$A:$AK,MATCH(H$1,競技者csv変換!$1:$1,0),0)="","",VLOOKUP($A26,競技者csv変換!$A:$AK,MATCH(H$1,競技者csv変換!$1:$1,0),0)))</f>
        <v/>
      </c>
      <c r="I26" s="189" t="str">
        <f>IF(ISERROR(VLOOKUP($A26,競技者csv変換!$A:$AK,MATCH(I$1,競技者csv変換!$1:$1,0),0)),"",IF(VLOOKUP($A26,競技者csv変換!$A:$AK,MATCH(I$1,競技者csv変換!$1:$1,0),0)="","",VLOOKUP($A26,競技者csv変換!$A:$AK,MATCH(I$1,競技者csv変換!$1:$1,0),0)))</f>
        <v/>
      </c>
      <c r="J26" s="189" t="str">
        <f>IF(ISERROR(VLOOKUP($A26,競技者csv変換!$A:$AK,MATCH(J$1,競技者csv変換!$1:$1,0),0)),"",IF(VLOOKUP($A26,競技者csv変換!$A:$AK,MATCH(J$1,競技者csv変換!$1:$1,0),0)="","",VLOOKUP($A26,競技者csv変換!$A:$AK,MATCH(J$1,競技者csv変換!$1:$1,0),0)))</f>
        <v/>
      </c>
      <c r="K26" s="189" t="str">
        <f>IF(ISERROR(VLOOKUP($A26,競技者csv変換!$A:$AK,MATCH(K$1,競技者csv変換!$1:$1,0),0)),"",IF(VLOOKUP($A26,競技者csv変換!$A:$AK,MATCH(K$1,競技者csv変換!$1:$1,0),0)="","",VLOOKUP($A26,競技者csv変換!$A:$AK,MATCH(K$1,競技者csv変換!$1:$1,0),0)))</f>
        <v/>
      </c>
      <c r="L26" s="189" t="str">
        <f>IF(ISERROR(VLOOKUP($A26,競技者csv変換!$A:$AK,MATCH(L$1,競技者csv変換!$1:$1,0),0)),"",IF(VLOOKUP($A26,競技者csv変換!$A:$AK,MATCH(L$1,競技者csv変換!$1:$1,0),0)="","",VLOOKUP($A26,競技者csv変換!$A:$AK,MATCH(L$1,競技者csv変換!$1:$1,0),0)))</f>
        <v/>
      </c>
      <c r="M26" s="189" t="str">
        <f>IF(ISERROR(VLOOKUP($A26,競技者csv変換!$A:$AK,MATCH(M$1,競技者csv変換!$1:$1,0),0)),"",IF(VLOOKUP($A26,競技者csv変換!$A:$AK,MATCH(M$1,競技者csv変換!$1:$1,0),0)="","",VLOOKUP($A26,競技者csv変換!$A:$AK,MATCH(M$1,競技者csv変換!$1:$1,0),0)))</f>
        <v/>
      </c>
      <c r="N26" s="189" t="str">
        <f>IF(ISERROR(VLOOKUP($A26,競技者csv変換!$A:$AK,MATCH(N$1,競技者csv変換!$1:$1,0),0)),"",IF(VLOOKUP($A26,競技者csv変換!$A:$AK,MATCH(N$1,競技者csv変換!$1:$1,0),0)="","",VLOOKUP($A26,競技者csv変換!$A:$AK,MATCH(N$1,競技者csv変換!$1:$1,0),0)))</f>
        <v/>
      </c>
      <c r="O26" s="189" t="str">
        <f>IF(ISERROR(VLOOKUP($A26,競技者csv変換!$A:$AK,MATCH(O$1,競技者csv変換!$1:$1,0),0)),"",IF(VLOOKUP($A26,競技者csv変換!$A:$AK,MATCH(O$1,競技者csv変換!$1:$1,0),0)="","",VLOOKUP($A26,競技者csv変換!$A:$AK,MATCH(O$1,競技者csv変換!$1:$1,0),0)))</f>
        <v/>
      </c>
      <c r="P26" s="189" t="str">
        <f>IF(ISERROR(VLOOKUP($A26,競技者csv変換!$A:$AK,MATCH(P$1,競技者csv変換!$1:$1,0),0)),"",IF(VLOOKUP($A26,競技者csv変換!$A:$AK,MATCH(P$1,競技者csv変換!$1:$1,0),0)="","",VLOOKUP($A26,競技者csv変換!$A:$AK,MATCH(P$1,競技者csv変換!$1:$1,0),0)))</f>
        <v/>
      </c>
      <c r="Q26" s="189" t="str">
        <f>IF(ISERROR(VLOOKUP($A26,競技者csv変換!$A:$AK,MATCH(Q$1,競技者csv変換!$1:$1,0),0)),"",IF(VLOOKUP($A26,競技者csv変換!$A:$AK,MATCH(Q$1,競技者csv変換!$1:$1,0),0)="","",VLOOKUP($A26,競技者csv変換!$A:$AK,MATCH(Q$1,競技者csv変換!$1:$1,0),0)))</f>
        <v/>
      </c>
      <c r="R26" s="189" t="str">
        <f>IF(ISERROR(VLOOKUP($A26,競技者csv変換!$A:$AK,MATCH(R$1,競技者csv変換!$1:$1,0),0)),"",IF(VLOOKUP($A26,競技者csv変換!$A:$AK,MATCH(R$1,競技者csv変換!$1:$1,0),0)="","",VLOOKUP($A26,競技者csv変換!$A:$AK,MATCH(R$1,競技者csv変換!$1:$1,0),0)))</f>
        <v/>
      </c>
      <c r="S26" s="189" t="str">
        <f>IF(ISERROR(VLOOKUP($A26,競技者csv変換!$A:$AK,MATCH(S$1,競技者csv変換!$1:$1,0),0)),"",IF(VLOOKUP($A26,競技者csv変換!$A:$AK,MATCH(S$1,競技者csv変換!$1:$1,0),0)="","",VLOOKUP($A26,競技者csv変換!$A:$AK,MATCH(S$1,競技者csv変換!$1:$1,0),0)))</f>
        <v/>
      </c>
      <c r="T26" s="189" t="str">
        <f>IF(ISERROR(VLOOKUP($A26,競技者csv変換!$A:$AK,MATCH(T$1,競技者csv変換!$1:$1,0),0)),"",IF(VLOOKUP($A26,競技者csv変換!$A:$AK,MATCH(T$1,競技者csv変換!$1:$1,0),0)="","",VLOOKUP($A26,競技者csv変換!$A:$AK,MATCH(T$1,競技者csv変換!$1:$1,0),0)))</f>
        <v/>
      </c>
      <c r="U26" s="189" t="str">
        <f>IF(ISERROR(VLOOKUP($A26,競技者csv変換!$A:$AK,MATCH(U$1,競技者csv変換!$1:$1,0),0)),"",IF(VLOOKUP($A26,競技者csv変換!$A:$AK,MATCH(U$1,競技者csv変換!$1:$1,0),0)="","",VLOOKUP($A26,競技者csv変換!$A:$AK,MATCH(U$1,競技者csv変換!$1:$1,0),0)))</f>
        <v/>
      </c>
      <c r="V26" s="189" t="str">
        <f>IF(ISERROR(VLOOKUP($A26,競技者csv変換!$A:$AK,MATCH(V$1,競技者csv変換!$1:$1,0),0)),"",IF(VLOOKUP($A26,競技者csv変換!$A:$AK,MATCH(V$1,競技者csv変換!$1:$1,0),0)="","",VLOOKUP($A26,競技者csv変換!$A:$AK,MATCH(V$1,競技者csv変換!$1:$1,0),0)))</f>
        <v/>
      </c>
      <c r="W26" s="189" t="str">
        <f>IF(ISERROR(VLOOKUP($A26,競技者csv変換!$A:$AK,MATCH(W$1,競技者csv変換!$1:$1,0),0)),"",IF(VLOOKUP($A26,競技者csv変換!$A:$AK,MATCH(W$1,競技者csv変換!$1:$1,0),0)="","",VLOOKUP($A26,競技者csv変換!$A:$AK,MATCH(W$1,競技者csv変換!$1:$1,0),0)))</f>
        <v/>
      </c>
      <c r="X26" s="189" t="str">
        <f>IF(ISERROR(VLOOKUP($A26,競技者csv変換!$A:$AK,MATCH(X$1,競技者csv変換!$1:$1,0),0)),"",IF(VLOOKUP($A26,競技者csv変換!$A:$AK,MATCH(X$1,競技者csv変換!$1:$1,0),0)="","",VLOOKUP($A26,競技者csv変換!$A:$AK,MATCH(X$1,競技者csv変換!$1:$1,0),0)))</f>
        <v/>
      </c>
      <c r="Y26" s="189" t="str">
        <f>IF(ISERROR(VLOOKUP($A26,競技者csv変換!$A:$AK,MATCH(Y$1,競技者csv変換!$1:$1,0),0)),"",IF(VLOOKUP($A26,競技者csv変換!$A:$AK,MATCH(Y$1,競技者csv変換!$1:$1,0),0)="","",VLOOKUP($A26,競技者csv変換!$A:$AK,MATCH(Y$1,競技者csv変換!$1:$1,0),0)))</f>
        <v/>
      </c>
      <c r="Z26" s="189" t="str">
        <f>IF(ISERROR(VLOOKUP($A26,競技者csv変換!$A:$AK,MATCH(Z$1,競技者csv変換!$1:$1,0),0)),"",IF(VLOOKUP($A26,競技者csv変換!$A:$AK,MATCH(Z$1,競技者csv変換!$1:$1,0),0)="","",VLOOKUP($A26,競技者csv変換!$A:$AK,MATCH(Z$1,競技者csv変換!$1:$1,0),0)))</f>
        <v/>
      </c>
      <c r="AA26" s="189" t="str">
        <f>IF(ISERROR(VLOOKUP($A26,競技者csv変換!$A:$AK,MATCH(AA$1,競技者csv変換!$1:$1,0),0)),"",IF(VLOOKUP($A26,競技者csv変換!$A:$AK,MATCH(AA$1,競技者csv変換!$1:$1,0),0)="","",VLOOKUP($A26,競技者csv変換!$A:$AK,MATCH(AA$1,競技者csv変換!$1:$1,0),0)))</f>
        <v/>
      </c>
      <c r="AB26" s="189" t="str">
        <f>IF(ISERROR(VLOOKUP($A26,競技者csv変換!$A:$AK,MATCH(AB$1,競技者csv変換!$1:$1,0),0)),"",IF(VLOOKUP($A26,競技者csv変換!$A:$AK,MATCH(AB$1,競技者csv変換!$1:$1,0),0)="","",VLOOKUP($A26,競技者csv変換!$A:$AK,MATCH(AB$1,競技者csv変換!$1:$1,0),0)))</f>
        <v/>
      </c>
      <c r="AC26" s="189" t="str">
        <f>IF(ISERROR(VLOOKUP($A26,競技者csv変換!$A:$AK,MATCH(AC$1,競技者csv変換!$1:$1,0),0)),"",IF(VLOOKUP($A26,競技者csv変換!$A:$AK,MATCH(AC$1,競技者csv変換!$1:$1,0),0)="","",VLOOKUP($A26,競技者csv変換!$A:$AK,MATCH(AC$1,競技者csv変換!$1:$1,0),0)))</f>
        <v/>
      </c>
      <c r="AD26" s="76" t="str">
        <f>IF(ISERROR(VLOOKUP($A26,競技者csv変換!$A:$AK,MATCH(AD$1,競技者csv変換!$1:$1,0),0)),"",IF(VLOOKUP($A26,競技者csv変換!$A:$AK,MATCH(AD$1,競技者csv変換!$1:$1,0),0)="","",VLOOKUP($A26,競技者csv変換!$A:$AK,MATCH(AD$1,競技者csv変換!$1:$1,0),0)))</f>
        <v/>
      </c>
      <c r="AE26" s="76" t="str">
        <f>IF(ISERROR(VLOOKUP($A26,競技者csv変換!$A:$AK,MATCH(AE$1,競技者csv変換!$1:$1,0),0)),"",IF(VLOOKUP($A26,競技者csv変換!$A:$AK,MATCH(AE$1,競技者csv変換!$1:$1,0),0)="","",VLOOKUP($A26,競技者csv変換!$A:$AK,MATCH(AE$1,競技者csv変換!$1:$1,0),0)))</f>
        <v/>
      </c>
      <c r="AF26" s="76" t="str">
        <f>IF(ISERROR(VLOOKUP($A26,競技者csv変換!$A:$AK,MATCH(AF$1,競技者csv変換!$1:$1,0),0)),"",IF(VLOOKUP($A26,競技者csv変換!$A:$AK,MATCH(AF$1,競技者csv変換!$1:$1,0),0)="","",VLOOKUP($A26,競技者csv変換!$A:$AK,MATCH(AF$1,競技者csv変換!$1:$1,0),0)))</f>
        <v/>
      </c>
      <c r="AG26" s="76" t="str">
        <f>IF(ISERROR(VLOOKUP($A26,競技者csv変換!$A:$AK,MATCH(AG$1,競技者csv変換!$1:$1,0),0)),"",IF(VLOOKUP($A26,競技者csv変換!$A:$AK,MATCH(AG$1,競技者csv変換!$1:$1,0),0)="","",VLOOKUP($A26,競技者csv変換!$A:$AK,MATCH(AG$1,競技者csv変換!$1:$1,0),0)))</f>
        <v/>
      </c>
      <c r="AH26" s="76" t="str">
        <f>IF(ISERROR(VLOOKUP($A26,競技者csv変換!$A:$AK,MATCH(AH$1,競技者csv変換!$1:$1,0),0)),"",IF(VLOOKUP($A26,競技者csv変換!$A:$AK,MATCH(AH$1,競技者csv変換!$1:$1,0),0)="","",VLOOKUP($A26,競技者csv変換!$A:$AK,MATCH(AH$1,競技者csv変換!$1:$1,0),0)))</f>
        <v/>
      </c>
      <c r="AI26" s="76" t="str">
        <f>IF(ISERROR(VLOOKUP($A26,競技者csv変換!$A:$AK,MATCH(AI$1,競技者csv変換!$1:$1,0),0)),"",IF(VLOOKUP($A26,競技者csv変換!$A:$AK,MATCH(AI$1,競技者csv変換!$1:$1,0),0)="","",VLOOKUP($A26,競技者csv変換!$A:$AK,MATCH(AI$1,競技者csv変換!$1:$1,0),0)))</f>
        <v/>
      </c>
      <c r="AJ26" s="76" t="str">
        <f>IF(ISERROR(VLOOKUP($A26,競技者csv変換!$A:$AK,MATCH(AJ$1,競技者csv変換!$1:$1,0),0)),"",IF(VLOOKUP($A26,競技者csv変換!$A:$AK,MATCH(AJ$1,競技者csv変換!$1:$1,0),0)="","",VLOOKUP($A26,競技者csv変換!$A:$AK,MATCH(AJ$1,競技者csv変換!$1:$1,0),0)))</f>
        <v/>
      </c>
      <c r="AK26" s="76" t="str">
        <f>IF(ISERROR(VLOOKUP($A26,競技者csv変換!$A:$AK,MATCH(AK$1,競技者csv変換!$1:$1,0),0)),"",IF(VLOOKUP($A26,競技者csv変換!$A:$AK,MATCH(AK$1,競技者csv変換!$1:$1,0),0)="","",VLOOKUP($A26,競技者csv変換!$A:$AK,MATCH(AK$1,競技者csv変換!$1:$1,0),0)))</f>
        <v/>
      </c>
    </row>
    <row r="27" spans="1:37" ht="18" customHeight="1">
      <c r="A27" s="76" t="str">
        <f t="shared" si="0"/>
        <v/>
      </c>
      <c r="B27" s="189" t="str">
        <f>IF(ISERROR(VLOOKUP($A27,競技者csv変換!$A:$AK,MATCH(B$1,競技者csv変換!$1:$1,0),0)),"",IF(VLOOKUP($A27,競技者csv変換!$A:$AK,MATCH(B$1,競技者csv変換!$1:$1,0),0)="","",VLOOKUP($A27,競技者csv変換!$A:$AK,MATCH(B$1,競技者csv変換!$1:$1,0),0)))</f>
        <v/>
      </c>
      <c r="C27" s="189" t="str">
        <f>IF(ISERROR(VLOOKUP($A27,競技者csv変換!$A:$AK,MATCH(C$1,競技者csv変換!$1:$1,0),0)),"",IF(VLOOKUP($A27,競技者csv変換!$A:$AK,MATCH(C$1,競技者csv変換!$1:$1,0),0)="","",VLOOKUP($A27,競技者csv変換!$A:$AK,MATCH(C$1,競技者csv変換!$1:$1,0),0)))</f>
        <v/>
      </c>
      <c r="D27" s="189" t="str">
        <f>IF(ISERROR(VLOOKUP($A27,競技者csv変換!$A:$AK,MATCH(D$1,競技者csv変換!$1:$1,0),0)),"",IF(VLOOKUP($A27,競技者csv変換!$A:$AK,MATCH(D$1,競技者csv変換!$1:$1,0),0)="","",VLOOKUP($A27,競技者csv変換!$A:$AK,MATCH(D$1,競技者csv変換!$1:$1,0),0)))</f>
        <v/>
      </c>
      <c r="E27" s="189" t="str">
        <f>IF(ISERROR(VLOOKUP($A27,競技者csv変換!$A:$AK,MATCH(E$1,競技者csv変換!$1:$1,0),0)),"",IF(VLOOKUP($A27,競技者csv変換!$A:$AK,MATCH(E$1,競技者csv変換!$1:$1,0),0)="","",VLOOKUP($A27,競技者csv変換!$A:$AK,MATCH(E$1,競技者csv変換!$1:$1,0),0)))</f>
        <v/>
      </c>
      <c r="F27" s="189" t="str">
        <f>IF(ISERROR(VLOOKUP($A27,競技者csv変換!$A:$AK,MATCH(F$1,競技者csv変換!$1:$1,0),0)),"",IF(VLOOKUP($A27,競技者csv変換!$A:$AK,MATCH(F$1,競技者csv変換!$1:$1,0),0)="","",VLOOKUP($A27,競技者csv変換!$A:$AK,MATCH(F$1,競技者csv変換!$1:$1,0),0)))</f>
        <v/>
      </c>
      <c r="G27" s="189" t="str">
        <f>IF(ISERROR(VLOOKUP($A27,競技者csv変換!$A:$AK,MATCH(G$1,競技者csv変換!$1:$1,0),0)),"",IF(VLOOKUP($A27,競技者csv変換!$A:$AK,MATCH(G$1,競技者csv変換!$1:$1,0),0)="","",VLOOKUP($A27,競技者csv変換!$A:$AK,MATCH(G$1,競技者csv変換!$1:$1,0),0)))</f>
        <v/>
      </c>
      <c r="H27" s="189" t="str">
        <f>IF(ISERROR(VLOOKUP($A27,競技者csv変換!$A:$AK,MATCH(H$1,競技者csv変換!$1:$1,0),0)),"",IF(VLOOKUP($A27,競技者csv変換!$A:$AK,MATCH(H$1,競技者csv変換!$1:$1,0),0)="","",VLOOKUP($A27,競技者csv変換!$A:$AK,MATCH(H$1,競技者csv変換!$1:$1,0),0)))</f>
        <v/>
      </c>
      <c r="I27" s="189" t="str">
        <f>IF(ISERROR(VLOOKUP($A27,競技者csv変換!$A:$AK,MATCH(I$1,競技者csv変換!$1:$1,0),0)),"",IF(VLOOKUP($A27,競技者csv変換!$A:$AK,MATCH(I$1,競技者csv変換!$1:$1,0),0)="","",VLOOKUP($A27,競技者csv変換!$A:$AK,MATCH(I$1,競技者csv変換!$1:$1,0),0)))</f>
        <v/>
      </c>
      <c r="J27" s="189" t="str">
        <f>IF(ISERROR(VLOOKUP($A27,競技者csv変換!$A:$AK,MATCH(J$1,競技者csv変換!$1:$1,0),0)),"",IF(VLOOKUP($A27,競技者csv変換!$A:$AK,MATCH(J$1,競技者csv変換!$1:$1,0),0)="","",VLOOKUP($A27,競技者csv変換!$A:$AK,MATCH(J$1,競技者csv変換!$1:$1,0),0)))</f>
        <v/>
      </c>
      <c r="K27" s="189" t="str">
        <f>IF(ISERROR(VLOOKUP($A27,競技者csv変換!$A:$AK,MATCH(K$1,競技者csv変換!$1:$1,0),0)),"",IF(VLOOKUP($A27,競技者csv変換!$A:$AK,MATCH(K$1,競技者csv変換!$1:$1,0),0)="","",VLOOKUP($A27,競技者csv変換!$A:$AK,MATCH(K$1,競技者csv変換!$1:$1,0),0)))</f>
        <v/>
      </c>
      <c r="L27" s="189" t="str">
        <f>IF(ISERROR(VLOOKUP($A27,競技者csv変換!$A:$AK,MATCH(L$1,競技者csv変換!$1:$1,0),0)),"",IF(VLOOKUP($A27,競技者csv変換!$A:$AK,MATCH(L$1,競技者csv変換!$1:$1,0),0)="","",VLOOKUP($A27,競技者csv変換!$A:$AK,MATCH(L$1,競技者csv変換!$1:$1,0),0)))</f>
        <v/>
      </c>
      <c r="M27" s="189" t="str">
        <f>IF(ISERROR(VLOOKUP($A27,競技者csv変換!$A:$AK,MATCH(M$1,競技者csv変換!$1:$1,0),0)),"",IF(VLOOKUP($A27,競技者csv変換!$A:$AK,MATCH(M$1,競技者csv変換!$1:$1,0),0)="","",VLOOKUP($A27,競技者csv変換!$A:$AK,MATCH(M$1,競技者csv変換!$1:$1,0),0)))</f>
        <v/>
      </c>
      <c r="N27" s="189" t="str">
        <f>IF(ISERROR(VLOOKUP($A27,競技者csv変換!$A:$AK,MATCH(N$1,競技者csv変換!$1:$1,0),0)),"",IF(VLOOKUP($A27,競技者csv変換!$A:$AK,MATCH(N$1,競技者csv変換!$1:$1,0),0)="","",VLOOKUP($A27,競技者csv変換!$A:$AK,MATCH(N$1,競技者csv変換!$1:$1,0),0)))</f>
        <v/>
      </c>
      <c r="O27" s="189" t="str">
        <f>IF(ISERROR(VLOOKUP($A27,競技者csv変換!$A:$AK,MATCH(O$1,競技者csv変換!$1:$1,0),0)),"",IF(VLOOKUP($A27,競技者csv変換!$A:$AK,MATCH(O$1,競技者csv変換!$1:$1,0),0)="","",VLOOKUP($A27,競技者csv変換!$A:$AK,MATCH(O$1,競技者csv変換!$1:$1,0),0)))</f>
        <v/>
      </c>
      <c r="P27" s="189" t="str">
        <f>IF(ISERROR(VLOOKUP($A27,競技者csv変換!$A:$AK,MATCH(P$1,競技者csv変換!$1:$1,0),0)),"",IF(VLOOKUP($A27,競技者csv変換!$A:$AK,MATCH(P$1,競技者csv変換!$1:$1,0),0)="","",VLOOKUP($A27,競技者csv変換!$A:$AK,MATCH(P$1,競技者csv変換!$1:$1,0),0)))</f>
        <v/>
      </c>
      <c r="Q27" s="189" t="str">
        <f>IF(ISERROR(VLOOKUP($A27,競技者csv変換!$A:$AK,MATCH(Q$1,競技者csv変換!$1:$1,0),0)),"",IF(VLOOKUP($A27,競技者csv変換!$A:$AK,MATCH(Q$1,競技者csv変換!$1:$1,0),0)="","",VLOOKUP($A27,競技者csv変換!$A:$AK,MATCH(Q$1,競技者csv変換!$1:$1,0),0)))</f>
        <v/>
      </c>
      <c r="R27" s="189" t="str">
        <f>IF(ISERROR(VLOOKUP($A27,競技者csv変換!$A:$AK,MATCH(R$1,競技者csv変換!$1:$1,0),0)),"",IF(VLOOKUP($A27,競技者csv変換!$A:$AK,MATCH(R$1,競技者csv変換!$1:$1,0),0)="","",VLOOKUP($A27,競技者csv変換!$A:$AK,MATCH(R$1,競技者csv変換!$1:$1,0),0)))</f>
        <v/>
      </c>
      <c r="S27" s="189" t="str">
        <f>IF(ISERROR(VLOOKUP($A27,競技者csv変換!$A:$AK,MATCH(S$1,競技者csv変換!$1:$1,0),0)),"",IF(VLOOKUP($A27,競技者csv変換!$A:$AK,MATCH(S$1,競技者csv変換!$1:$1,0),0)="","",VLOOKUP($A27,競技者csv変換!$A:$AK,MATCH(S$1,競技者csv変換!$1:$1,0),0)))</f>
        <v/>
      </c>
      <c r="T27" s="189" t="str">
        <f>IF(ISERROR(VLOOKUP($A27,競技者csv変換!$A:$AK,MATCH(T$1,競技者csv変換!$1:$1,0),0)),"",IF(VLOOKUP($A27,競技者csv変換!$A:$AK,MATCH(T$1,競技者csv変換!$1:$1,0),0)="","",VLOOKUP($A27,競技者csv変換!$A:$AK,MATCH(T$1,競技者csv変換!$1:$1,0),0)))</f>
        <v/>
      </c>
      <c r="U27" s="189" t="str">
        <f>IF(ISERROR(VLOOKUP($A27,競技者csv変換!$A:$AK,MATCH(U$1,競技者csv変換!$1:$1,0),0)),"",IF(VLOOKUP($A27,競技者csv変換!$A:$AK,MATCH(U$1,競技者csv変換!$1:$1,0),0)="","",VLOOKUP($A27,競技者csv変換!$A:$AK,MATCH(U$1,競技者csv変換!$1:$1,0),0)))</f>
        <v/>
      </c>
      <c r="V27" s="189" t="str">
        <f>IF(ISERROR(VLOOKUP($A27,競技者csv変換!$A:$AK,MATCH(V$1,競技者csv変換!$1:$1,0),0)),"",IF(VLOOKUP($A27,競技者csv変換!$A:$AK,MATCH(V$1,競技者csv変換!$1:$1,0),0)="","",VLOOKUP($A27,競技者csv変換!$A:$AK,MATCH(V$1,競技者csv変換!$1:$1,0),0)))</f>
        <v/>
      </c>
      <c r="W27" s="189" t="str">
        <f>IF(ISERROR(VLOOKUP($A27,競技者csv変換!$A:$AK,MATCH(W$1,競技者csv変換!$1:$1,0),0)),"",IF(VLOOKUP($A27,競技者csv変換!$A:$AK,MATCH(W$1,競技者csv変換!$1:$1,0),0)="","",VLOOKUP($A27,競技者csv変換!$A:$AK,MATCH(W$1,競技者csv変換!$1:$1,0),0)))</f>
        <v/>
      </c>
      <c r="X27" s="189" t="str">
        <f>IF(ISERROR(VLOOKUP($A27,競技者csv変換!$A:$AK,MATCH(X$1,競技者csv変換!$1:$1,0),0)),"",IF(VLOOKUP($A27,競技者csv変換!$A:$AK,MATCH(X$1,競技者csv変換!$1:$1,0),0)="","",VLOOKUP($A27,競技者csv変換!$A:$AK,MATCH(X$1,競技者csv変換!$1:$1,0),0)))</f>
        <v/>
      </c>
      <c r="Y27" s="189" t="str">
        <f>IF(ISERROR(VLOOKUP($A27,競技者csv変換!$A:$AK,MATCH(Y$1,競技者csv変換!$1:$1,0),0)),"",IF(VLOOKUP($A27,競技者csv変換!$A:$AK,MATCH(Y$1,競技者csv変換!$1:$1,0),0)="","",VLOOKUP($A27,競技者csv変換!$A:$AK,MATCH(Y$1,競技者csv変換!$1:$1,0),0)))</f>
        <v/>
      </c>
      <c r="Z27" s="189" t="str">
        <f>IF(ISERROR(VLOOKUP($A27,競技者csv変換!$A:$AK,MATCH(Z$1,競技者csv変換!$1:$1,0),0)),"",IF(VLOOKUP($A27,競技者csv変換!$A:$AK,MATCH(Z$1,競技者csv変換!$1:$1,0),0)="","",VLOOKUP($A27,競技者csv変換!$A:$AK,MATCH(Z$1,競技者csv変換!$1:$1,0),0)))</f>
        <v/>
      </c>
      <c r="AA27" s="189" t="str">
        <f>IF(ISERROR(VLOOKUP($A27,競技者csv変換!$A:$AK,MATCH(AA$1,競技者csv変換!$1:$1,0),0)),"",IF(VLOOKUP($A27,競技者csv変換!$A:$AK,MATCH(AA$1,競技者csv変換!$1:$1,0),0)="","",VLOOKUP($A27,競技者csv変換!$A:$AK,MATCH(AA$1,競技者csv変換!$1:$1,0),0)))</f>
        <v/>
      </c>
      <c r="AB27" s="189" t="str">
        <f>IF(ISERROR(VLOOKUP($A27,競技者csv変換!$A:$AK,MATCH(AB$1,競技者csv変換!$1:$1,0),0)),"",IF(VLOOKUP($A27,競技者csv変換!$A:$AK,MATCH(AB$1,競技者csv変換!$1:$1,0),0)="","",VLOOKUP($A27,競技者csv変換!$A:$AK,MATCH(AB$1,競技者csv変換!$1:$1,0),0)))</f>
        <v/>
      </c>
      <c r="AC27" s="189" t="str">
        <f>IF(ISERROR(VLOOKUP($A27,競技者csv変換!$A:$AK,MATCH(AC$1,競技者csv変換!$1:$1,0),0)),"",IF(VLOOKUP($A27,競技者csv変換!$A:$AK,MATCH(AC$1,競技者csv変換!$1:$1,0),0)="","",VLOOKUP($A27,競技者csv変換!$A:$AK,MATCH(AC$1,競技者csv変換!$1:$1,0),0)))</f>
        <v/>
      </c>
      <c r="AD27" s="76" t="str">
        <f>IF(ISERROR(VLOOKUP($A27,競技者csv変換!$A:$AK,MATCH(AD$1,競技者csv変換!$1:$1,0),0)),"",IF(VLOOKUP($A27,競技者csv変換!$A:$AK,MATCH(AD$1,競技者csv変換!$1:$1,0),0)="","",VLOOKUP($A27,競技者csv変換!$A:$AK,MATCH(AD$1,競技者csv変換!$1:$1,0),0)))</f>
        <v/>
      </c>
      <c r="AE27" s="76" t="str">
        <f>IF(ISERROR(VLOOKUP($A27,競技者csv変換!$A:$AK,MATCH(AE$1,競技者csv変換!$1:$1,0),0)),"",IF(VLOOKUP($A27,競技者csv変換!$A:$AK,MATCH(AE$1,競技者csv変換!$1:$1,0),0)="","",VLOOKUP($A27,競技者csv変換!$A:$AK,MATCH(AE$1,競技者csv変換!$1:$1,0),0)))</f>
        <v/>
      </c>
      <c r="AF27" s="76" t="str">
        <f>IF(ISERROR(VLOOKUP($A27,競技者csv変換!$A:$AK,MATCH(AF$1,競技者csv変換!$1:$1,0),0)),"",IF(VLOOKUP($A27,競技者csv変換!$A:$AK,MATCH(AF$1,競技者csv変換!$1:$1,0),0)="","",VLOOKUP($A27,競技者csv変換!$A:$AK,MATCH(AF$1,競技者csv変換!$1:$1,0),0)))</f>
        <v/>
      </c>
      <c r="AG27" s="76" t="str">
        <f>IF(ISERROR(VLOOKUP($A27,競技者csv変換!$A:$AK,MATCH(AG$1,競技者csv変換!$1:$1,0),0)),"",IF(VLOOKUP($A27,競技者csv変換!$A:$AK,MATCH(AG$1,競技者csv変換!$1:$1,0),0)="","",VLOOKUP($A27,競技者csv変換!$A:$AK,MATCH(AG$1,競技者csv変換!$1:$1,0),0)))</f>
        <v/>
      </c>
      <c r="AH27" s="76" t="str">
        <f>IF(ISERROR(VLOOKUP($A27,競技者csv変換!$A:$AK,MATCH(AH$1,競技者csv変換!$1:$1,0),0)),"",IF(VLOOKUP($A27,競技者csv変換!$A:$AK,MATCH(AH$1,競技者csv変換!$1:$1,0),0)="","",VLOOKUP($A27,競技者csv変換!$A:$AK,MATCH(AH$1,競技者csv変換!$1:$1,0),0)))</f>
        <v/>
      </c>
      <c r="AI27" s="76" t="str">
        <f>IF(ISERROR(VLOOKUP($A27,競技者csv変換!$A:$AK,MATCH(AI$1,競技者csv変換!$1:$1,0),0)),"",IF(VLOOKUP($A27,競技者csv変換!$A:$AK,MATCH(AI$1,競技者csv変換!$1:$1,0),0)="","",VLOOKUP($A27,競技者csv変換!$A:$AK,MATCH(AI$1,競技者csv変換!$1:$1,0),0)))</f>
        <v/>
      </c>
      <c r="AJ27" s="76" t="str">
        <f>IF(ISERROR(VLOOKUP($A27,競技者csv変換!$A:$AK,MATCH(AJ$1,競技者csv変換!$1:$1,0),0)),"",IF(VLOOKUP($A27,競技者csv変換!$A:$AK,MATCH(AJ$1,競技者csv変換!$1:$1,0),0)="","",VLOOKUP($A27,競技者csv変換!$A:$AK,MATCH(AJ$1,競技者csv変換!$1:$1,0),0)))</f>
        <v/>
      </c>
      <c r="AK27" s="76" t="str">
        <f>IF(ISERROR(VLOOKUP($A27,競技者csv変換!$A:$AK,MATCH(AK$1,競技者csv変換!$1:$1,0),0)),"",IF(VLOOKUP($A27,競技者csv変換!$A:$AK,MATCH(AK$1,競技者csv変換!$1:$1,0),0)="","",VLOOKUP($A27,競技者csv変換!$A:$AK,MATCH(AK$1,競技者csv変換!$1:$1,0),0)))</f>
        <v/>
      </c>
    </row>
    <row r="28" spans="1:37" ht="18" customHeight="1">
      <c r="A28" s="76" t="str">
        <f t="shared" si="0"/>
        <v/>
      </c>
      <c r="B28" s="189" t="str">
        <f>IF(ISERROR(VLOOKUP($A28,競技者csv変換!$A:$AK,MATCH(B$1,競技者csv変換!$1:$1,0),0)),"",IF(VLOOKUP($A28,競技者csv変換!$A:$AK,MATCH(B$1,競技者csv変換!$1:$1,0),0)="","",VLOOKUP($A28,競技者csv変換!$A:$AK,MATCH(B$1,競技者csv変換!$1:$1,0),0)))</f>
        <v/>
      </c>
      <c r="C28" s="189" t="str">
        <f>IF(ISERROR(VLOOKUP($A28,競技者csv変換!$A:$AK,MATCH(C$1,競技者csv変換!$1:$1,0),0)),"",IF(VLOOKUP($A28,競技者csv変換!$A:$AK,MATCH(C$1,競技者csv変換!$1:$1,0),0)="","",VLOOKUP($A28,競技者csv変換!$A:$AK,MATCH(C$1,競技者csv変換!$1:$1,0),0)))</f>
        <v/>
      </c>
      <c r="D28" s="189" t="str">
        <f>IF(ISERROR(VLOOKUP($A28,競技者csv変換!$A:$AK,MATCH(D$1,競技者csv変換!$1:$1,0),0)),"",IF(VLOOKUP($A28,競技者csv変換!$A:$AK,MATCH(D$1,競技者csv変換!$1:$1,0),0)="","",VLOOKUP($A28,競技者csv変換!$A:$AK,MATCH(D$1,競技者csv変換!$1:$1,0),0)))</f>
        <v/>
      </c>
      <c r="E28" s="189" t="str">
        <f>IF(ISERROR(VLOOKUP($A28,競技者csv変換!$A:$AK,MATCH(E$1,競技者csv変換!$1:$1,0),0)),"",IF(VLOOKUP($A28,競技者csv変換!$A:$AK,MATCH(E$1,競技者csv変換!$1:$1,0),0)="","",VLOOKUP($A28,競技者csv変換!$A:$AK,MATCH(E$1,競技者csv変換!$1:$1,0),0)))</f>
        <v/>
      </c>
      <c r="F28" s="189" t="str">
        <f>IF(ISERROR(VLOOKUP($A28,競技者csv変換!$A:$AK,MATCH(F$1,競技者csv変換!$1:$1,0),0)),"",IF(VLOOKUP($A28,競技者csv変換!$A:$AK,MATCH(F$1,競技者csv変換!$1:$1,0),0)="","",VLOOKUP($A28,競技者csv変換!$A:$AK,MATCH(F$1,競技者csv変換!$1:$1,0),0)))</f>
        <v/>
      </c>
      <c r="G28" s="189" t="str">
        <f>IF(ISERROR(VLOOKUP($A28,競技者csv変換!$A:$AK,MATCH(G$1,競技者csv変換!$1:$1,0),0)),"",IF(VLOOKUP($A28,競技者csv変換!$A:$AK,MATCH(G$1,競技者csv変換!$1:$1,0),0)="","",VLOOKUP($A28,競技者csv変換!$A:$AK,MATCH(G$1,競技者csv変換!$1:$1,0),0)))</f>
        <v/>
      </c>
      <c r="H28" s="189" t="str">
        <f>IF(ISERROR(VLOOKUP($A28,競技者csv変換!$A:$AK,MATCH(H$1,競技者csv変換!$1:$1,0),0)),"",IF(VLOOKUP($A28,競技者csv変換!$A:$AK,MATCH(H$1,競技者csv変換!$1:$1,0),0)="","",VLOOKUP($A28,競技者csv変換!$A:$AK,MATCH(H$1,競技者csv変換!$1:$1,0),0)))</f>
        <v/>
      </c>
      <c r="I28" s="189" t="str">
        <f>IF(ISERROR(VLOOKUP($A28,競技者csv変換!$A:$AK,MATCH(I$1,競技者csv変換!$1:$1,0),0)),"",IF(VLOOKUP($A28,競技者csv変換!$A:$AK,MATCH(I$1,競技者csv変換!$1:$1,0),0)="","",VLOOKUP($A28,競技者csv変換!$A:$AK,MATCH(I$1,競技者csv変換!$1:$1,0),0)))</f>
        <v/>
      </c>
      <c r="J28" s="189" t="str">
        <f>IF(ISERROR(VLOOKUP($A28,競技者csv変換!$A:$AK,MATCH(J$1,競技者csv変換!$1:$1,0),0)),"",IF(VLOOKUP($A28,競技者csv変換!$A:$AK,MATCH(J$1,競技者csv変換!$1:$1,0),0)="","",VLOOKUP($A28,競技者csv変換!$A:$AK,MATCH(J$1,競技者csv変換!$1:$1,0),0)))</f>
        <v/>
      </c>
      <c r="K28" s="189" t="str">
        <f>IF(ISERROR(VLOOKUP($A28,競技者csv変換!$A:$AK,MATCH(K$1,競技者csv変換!$1:$1,0),0)),"",IF(VLOOKUP($A28,競技者csv変換!$A:$AK,MATCH(K$1,競技者csv変換!$1:$1,0),0)="","",VLOOKUP($A28,競技者csv変換!$A:$AK,MATCH(K$1,競技者csv変換!$1:$1,0),0)))</f>
        <v/>
      </c>
      <c r="L28" s="189" t="str">
        <f>IF(ISERROR(VLOOKUP($A28,競技者csv変換!$A:$AK,MATCH(L$1,競技者csv変換!$1:$1,0),0)),"",IF(VLOOKUP($A28,競技者csv変換!$A:$AK,MATCH(L$1,競技者csv変換!$1:$1,0),0)="","",VLOOKUP($A28,競技者csv変換!$A:$AK,MATCH(L$1,競技者csv変換!$1:$1,0),0)))</f>
        <v/>
      </c>
      <c r="M28" s="189" t="str">
        <f>IF(ISERROR(VLOOKUP($A28,競技者csv変換!$A:$AK,MATCH(M$1,競技者csv変換!$1:$1,0),0)),"",IF(VLOOKUP($A28,競技者csv変換!$A:$AK,MATCH(M$1,競技者csv変換!$1:$1,0),0)="","",VLOOKUP($A28,競技者csv変換!$A:$AK,MATCH(M$1,競技者csv変換!$1:$1,0),0)))</f>
        <v/>
      </c>
      <c r="N28" s="189" t="str">
        <f>IF(ISERROR(VLOOKUP($A28,競技者csv変換!$A:$AK,MATCH(N$1,競技者csv変換!$1:$1,0),0)),"",IF(VLOOKUP($A28,競技者csv変換!$A:$AK,MATCH(N$1,競技者csv変換!$1:$1,0),0)="","",VLOOKUP($A28,競技者csv変換!$A:$AK,MATCH(N$1,競技者csv変換!$1:$1,0),0)))</f>
        <v/>
      </c>
      <c r="O28" s="189" t="str">
        <f>IF(ISERROR(VLOOKUP($A28,競技者csv変換!$A:$AK,MATCH(O$1,競技者csv変換!$1:$1,0),0)),"",IF(VLOOKUP($A28,競技者csv変換!$A:$AK,MATCH(O$1,競技者csv変換!$1:$1,0),0)="","",VLOOKUP($A28,競技者csv変換!$A:$AK,MATCH(O$1,競技者csv変換!$1:$1,0),0)))</f>
        <v/>
      </c>
      <c r="P28" s="189" t="str">
        <f>IF(ISERROR(VLOOKUP($A28,競技者csv変換!$A:$AK,MATCH(P$1,競技者csv変換!$1:$1,0),0)),"",IF(VLOOKUP($A28,競技者csv変換!$A:$AK,MATCH(P$1,競技者csv変換!$1:$1,0),0)="","",VLOOKUP($A28,競技者csv変換!$A:$AK,MATCH(P$1,競技者csv変換!$1:$1,0),0)))</f>
        <v/>
      </c>
      <c r="Q28" s="189" t="str">
        <f>IF(ISERROR(VLOOKUP($A28,競技者csv変換!$A:$AK,MATCH(Q$1,競技者csv変換!$1:$1,0),0)),"",IF(VLOOKUP($A28,競技者csv変換!$A:$AK,MATCH(Q$1,競技者csv変換!$1:$1,0),0)="","",VLOOKUP($A28,競技者csv変換!$A:$AK,MATCH(Q$1,競技者csv変換!$1:$1,0),0)))</f>
        <v/>
      </c>
      <c r="R28" s="189" t="str">
        <f>IF(ISERROR(VLOOKUP($A28,競技者csv変換!$A:$AK,MATCH(R$1,競技者csv変換!$1:$1,0),0)),"",IF(VLOOKUP($A28,競技者csv変換!$A:$AK,MATCH(R$1,競技者csv変換!$1:$1,0),0)="","",VLOOKUP($A28,競技者csv変換!$A:$AK,MATCH(R$1,競技者csv変換!$1:$1,0),0)))</f>
        <v/>
      </c>
      <c r="S28" s="189" t="str">
        <f>IF(ISERROR(VLOOKUP($A28,競技者csv変換!$A:$AK,MATCH(S$1,競技者csv変換!$1:$1,0),0)),"",IF(VLOOKUP($A28,競技者csv変換!$A:$AK,MATCH(S$1,競技者csv変換!$1:$1,0),0)="","",VLOOKUP($A28,競技者csv変換!$A:$AK,MATCH(S$1,競技者csv変換!$1:$1,0),0)))</f>
        <v/>
      </c>
      <c r="T28" s="189" t="str">
        <f>IF(ISERROR(VLOOKUP($A28,競技者csv変換!$A:$AK,MATCH(T$1,競技者csv変換!$1:$1,0),0)),"",IF(VLOOKUP($A28,競技者csv変換!$A:$AK,MATCH(T$1,競技者csv変換!$1:$1,0),0)="","",VLOOKUP($A28,競技者csv変換!$A:$AK,MATCH(T$1,競技者csv変換!$1:$1,0),0)))</f>
        <v/>
      </c>
      <c r="U28" s="189" t="str">
        <f>IF(ISERROR(VLOOKUP($A28,競技者csv変換!$A:$AK,MATCH(U$1,競技者csv変換!$1:$1,0),0)),"",IF(VLOOKUP($A28,競技者csv変換!$A:$AK,MATCH(U$1,競技者csv変換!$1:$1,0),0)="","",VLOOKUP($A28,競技者csv変換!$A:$AK,MATCH(U$1,競技者csv変換!$1:$1,0),0)))</f>
        <v/>
      </c>
      <c r="V28" s="189" t="str">
        <f>IF(ISERROR(VLOOKUP($A28,競技者csv変換!$A:$AK,MATCH(V$1,競技者csv変換!$1:$1,0),0)),"",IF(VLOOKUP($A28,競技者csv変換!$A:$AK,MATCH(V$1,競技者csv変換!$1:$1,0),0)="","",VLOOKUP($A28,競技者csv変換!$A:$AK,MATCH(V$1,競技者csv変換!$1:$1,0),0)))</f>
        <v/>
      </c>
      <c r="W28" s="189" t="str">
        <f>IF(ISERROR(VLOOKUP($A28,競技者csv変換!$A:$AK,MATCH(W$1,競技者csv変換!$1:$1,0),0)),"",IF(VLOOKUP($A28,競技者csv変換!$A:$AK,MATCH(W$1,競技者csv変換!$1:$1,0),0)="","",VLOOKUP($A28,競技者csv変換!$A:$AK,MATCH(W$1,競技者csv変換!$1:$1,0),0)))</f>
        <v/>
      </c>
      <c r="X28" s="189" t="str">
        <f>IF(ISERROR(VLOOKUP($A28,競技者csv変換!$A:$AK,MATCH(X$1,競技者csv変換!$1:$1,0),0)),"",IF(VLOOKUP($A28,競技者csv変換!$A:$AK,MATCH(X$1,競技者csv変換!$1:$1,0),0)="","",VLOOKUP($A28,競技者csv変換!$A:$AK,MATCH(X$1,競技者csv変換!$1:$1,0),0)))</f>
        <v/>
      </c>
      <c r="Y28" s="189" t="str">
        <f>IF(ISERROR(VLOOKUP($A28,競技者csv変換!$A:$AK,MATCH(Y$1,競技者csv変換!$1:$1,0),0)),"",IF(VLOOKUP($A28,競技者csv変換!$A:$AK,MATCH(Y$1,競技者csv変換!$1:$1,0),0)="","",VLOOKUP($A28,競技者csv変換!$A:$AK,MATCH(Y$1,競技者csv変換!$1:$1,0),0)))</f>
        <v/>
      </c>
      <c r="Z28" s="189" t="str">
        <f>IF(ISERROR(VLOOKUP($A28,競技者csv変換!$A:$AK,MATCH(Z$1,競技者csv変換!$1:$1,0),0)),"",IF(VLOOKUP($A28,競技者csv変換!$A:$AK,MATCH(Z$1,競技者csv変換!$1:$1,0),0)="","",VLOOKUP($A28,競技者csv変換!$A:$AK,MATCH(Z$1,競技者csv変換!$1:$1,0),0)))</f>
        <v/>
      </c>
      <c r="AA28" s="189" t="str">
        <f>IF(ISERROR(VLOOKUP($A28,競技者csv変換!$A:$AK,MATCH(AA$1,競技者csv変換!$1:$1,0),0)),"",IF(VLOOKUP($A28,競技者csv変換!$A:$AK,MATCH(AA$1,競技者csv変換!$1:$1,0),0)="","",VLOOKUP($A28,競技者csv変換!$A:$AK,MATCH(AA$1,競技者csv変換!$1:$1,0),0)))</f>
        <v/>
      </c>
      <c r="AB28" s="189" t="str">
        <f>IF(ISERROR(VLOOKUP($A28,競技者csv変換!$A:$AK,MATCH(AB$1,競技者csv変換!$1:$1,0),0)),"",IF(VLOOKUP($A28,競技者csv変換!$A:$AK,MATCH(AB$1,競技者csv変換!$1:$1,0),0)="","",VLOOKUP($A28,競技者csv変換!$A:$AK,MATCH(AB$1,競技者csv変換!$1:$1,0),0)))</f>
        <v/>
      </c>
      <c r="AC28" s="189" t="str">
        <f>IF(ISERROR(VLOOKUP($A28,競技者csv変換!$A:$AK,MATCH(AC$1,競技者csv変換!$1:$1,0),0)),"",IF(VLOOKUP($A28,競技者csv変換!$A:$AK,MATCH(AC$1,競技者csv変換!$1:$1,0),0)="","",VLOOKUP($A28,競技者csv変換!$A:$AK,MATCH(AC$1,競技者csv変換!$1:$1,0),0)))</f>
        <v/>
      </c>
      <c r="AD28" s="76" t="str">
        <f>IF(ISERROR(VLOOKUP($A28,競技者csv変換!$A:$AK,MATCH(AD$1,競技者csv変換!$1:$1,0),0)),"",IF(VLOOKUP($A28,競技者csv変換!$A:$AK,MATCH(AD$1,競技者csv変換!$1:$1,0),0)="","",VLOOKUP($A28,競技者csv変換!$A:$AK,MATCH(AD$1,競技者csv変換!$1:$1,0),0)))</f>
        <v/>
      </c>
      <c r="AE28" s="76" t="str">
        <f>IF(ISERROR(VLOOKUP($A28,競技者csv変換!$A:$AK,MATCH(AE$1,競技者csv変換!$1:$1,0),0)),"",IF(VLOOKUP($A28,競技者csv変換!$A:$AK,MATCH(AE$1,競技者csv変換!$1:$1,0),0)="","",VLOOKUP($A28,競技者csv変換!$A:$AK,MATCH(AE$1,競技者csv変換!$1:$1,0),0)))</f>
        <v/>
      </c>
      <c r="AF28" s="76" t="str">
        <f>IF(ISERROR(VLOOKUP($A28,競技者csv変換!$A:$AK,MATCH(AF$1,競技者csv変換!$1:$1,0),0)),"",IF(VLOOKUP($A28,競技者csv変換!$A:$AK,MATCH(AF$1,競技者csv変換!$1:$1,0),0)="","",VLOOKUP($A28,競技者csv変換!$A:$AK,MATCH(AF$1,競技者csv変換!$1:$1,0),0)))</f>
        <v/>
      </c>
      <c r="AG28" s="76" t="str">
        <f>IF(ISERROR(VLOOKUP($A28,競技者csv変換!$A:$AK,MATCH(AG$1,競技者csv変換!$1:$1,0),0)),"",IF(VLOOKUP($A28,競技者csv変換!$A:$AK,MATCH(AG$1,競技者csv変換!$1:$1,0),0)="","",VLOOKUP($A28,競技者csv変換!$A:$AK,MATCH(AG$1,競技者csv変換!$1:$1,0),0)))</f>
        <v/>
      </c>
      <c r="AH28" s="76" t="str">
        <f>IF(ISERROR(VLOOKUP($A28,競技者csv変換!$A:$AK,MATCH(AH$1,競技者csv変換!$1:$1,0),0)),"",IF(VLOOKUP($A28,競技者csv変換!$A:$AK,MATCH(AH$1,競技者csv変換!$1:$1,0),0)="","",VLOOKUP($A28,競技者csv変換!$A:$AK,MATCH(AH$1,競技者csv変換!$1:$1,0),0)))</f>
        <v/>
      </c>
      <c r="AI28" s="76" t="str">
        <f>IF(ISERROR(VLOOKUP($A28,競技者csv変換!$A:$AK,MATCH(AI$1,競技者csv変換!$1:$1,0),0)),"",IF(VLOOKUP($A28,競技者csv変換!$A:$AK,MATCH(AI$1,競技者csv変換!$1:$1,0),0)="","",VLOOKUP($A28,競技者csv変換!$A:$AK,MATCH(AI$1,競技者csv変換!$1:$1,0),0)))</f>
        <v/>
      </c>
      <c r="AJ28" s="76" t="str">
        <f>IF(ISERROR(VLOOKUP($A28,競技者csv変換!$A:$AK,MATCH(AJ$1,競技者csv変換!$1:$1,0),0)),"",IF(VLOOKUP($A28,競技者csv変換!$A:$AK,MATCH(AJ$1,競技者csv変換!$1:$1,0),0)="","",VLOOKUP($A28,競技者csv変換!$A:$AK,MATCH(AJ$1,競技者csv変換!$1:$1,0),0)))</f>
        <v/>
      </c>
      <c r="AK28" s="76" t="str">
        <f>IF(ISERROR(VLOOKUP($A28,競技者csv変換!$A:$AK,MATCH(AK$1,競技者csv変換!$1:$1,0),0)),"",IF(VLOOKUP($A28,競技者csv変換!$A:$AK,MATCH(AK$1,競技者csv変換!$1:$1,0),0)="","",VLOOKUP($A28,競技者csv変換!$A:$AK,MATCH(AK$1,競技者csv変換!$1:$1,0),0)))</f>
        <v/>
      </c>
    </row>
    <row r="29" spans="1:37" ht="18" customHeight="1">
      <c r="A29" s="76" t="str">
        <f t="shared" si="0"/>
        <v/>
      </c>
      <c r="B29" s="189" t="str">
        <f>IF(ISERROR(VLOOKUP($A29,競技者csv変換!$A:$AK,MATCH(B$1,競技者csv変換!$1:$1,0),0)),"",IF(VLOOKUP($A29,競技者csv変換!$A:$AK,MATCH(B$1,競技者csv変換!$1:$1,0),0)="","",VLOOKUP($A29,競技者csv変換!$A:$AK,MATCH(B$1,競技者csv変換!$1:$1,0),0)))</f>
        <v/>
      </c>
      <c r="C29" s="189" t="str">
        <f>IF(ISERROR(VLOOKUP($A29,競技者csv変換!$A:$AK,MATCH(C$1,競技者csv変換!$1:$1,0),0)),"",IF(VLOOKUP($A29,競技者csv変換!$A:$AK,MATCH(C$1,競技者csv変換!$1:$1,0),0)="","",VLOOKUP($A29,競技者csv変換!$A:$AK,MATCH(C$1,競技者csv変換!$1:$1,0),0)))</f>
        <v/>
      </c>
      <c r="D29" s="189" t="str">
        <f>IF(ISERROR(VLOOKUP($A29,競技者csv変換!$A:$AK,MATCH(D$1,競技者csv変換!$1:$1,0),0)),"",IF(VLOOKUP($A29,競技者csv変換!$A:$AK,MATCH(D$1,競技者csv変換!$1:$1,0),0)="","",VLOOKUP($A29,競技者csv変換!$A:$AK,MATCH(D$1,競技者csv変換!$1:$1,0),0)))</f>
        <v/>
      </c>
      <c r="E29" s="189" t="str">
        <f>IF(ISERROR(VLOOKUP($A29,競技者csv変換!$A:$AK,MATCH(E$1,競技者csv変換!$1:$1,0),0)),"",IF(VLOOKUP($A29,競技者csv変換!$A:$AK,MATCH(E$1,競技者csv変換!$1:$1,0),0)="","",VLOOKUP($A29,競技者csv変換!$A:$AK,MATCH(E$1,競技者csv変換!$1:$1,0),0)))</f>
        <v/>
      </c>
      <c r="F29" s="189" t="str">
        <f>IF(ISERROR(VLOOKUP($A29,競技者csv変換!$A:$AK,MATCH(F$1,競技者csv変換!$1:$1,0),0)),"",IF(VLOOKUP($A29,競技者csv変換!$A:$AK,MATCH(F$1,競技者csv変換!$1:$1,0),0)="","",VLOOKUP($A29,競技者csv変換!$A:$AK,MATCH(F$1,競技者csv変換!$1:$1,0),0)))</f>
        <v/>
      </c>
      <c r="G29" s="189" t="str">
        <f>IF(ISERROR(VLOOKUP($A29,競技者csv変換!$A:$AK,MATCH(G$1,競技者csv変換!$1:$1,0),0)),"",IF(VLOOKUP($A29,競技者csv変換!$A:$AK,MATCH(G$1,競技者csv変換!$1:$1,0),0)="","",VLOOKUP($A29,競技者csv変換!$A:$AK,MATCH(G$1,競技者csv変換!$1:$1,0),0)))</f>
        <v/>
      </c>
      <c r="H29" s="189" t="str">
        <f>IF(ISERROR(VLOOKUP($A29,競技者csv変換!$A:$AK,MATCH(H$1,競技者csv変換!$1:$1,0),0)),"",IF(VLOOKUP($A29,競技者csv変換!$A:$AK,MATCH(H$1,競技者csv変換!$1:$1,0),0)="","",VLOOKUP($A29,競技者csv変換!$A:$AK,MATCH(H$1,競技者csv変換!$1:$1,0),0)))</f>
        <v/>
      </c>
      <c r="I29" s="189" t="str">
        <f>IF(ISERROR(VLOOKUP($A29,競技者csv変換!$A:$AK,MATCH(I$1,競技者csv変換!$1:$1,0),0)),"",IF(VLOOKUP($A29,競技者csv変換!$A:$AK,MATCH(I$1,競技者csv変換!$1:$1,0),0)="","",VLOOKUP($A29,競技者csv変換!$A:$AK,MATCH(I$1,競技者csv変換!$1:$1,0),0)))</f>
        <v/>
      </c>
      <c r="J29" s="189" t="str">
        <f>IF(ISERROR(VLOOKUP($A29,競技者csv変換!$A:$AK,MATCH(J$1,競技者csv変換!$1:$1,0),0)),"",IF(VLOOKUP($A29,競技者csv変換!$A:$AK,MATCH(J$1,競技者csv変換!$1:$1,0),0)="","",VLOOKUP($A29,競技者csv変換!$A:$AK,MATCH(J$1,競技者csv変換!$1:$1,0),0)))</f>
        <v/>
      </c>
      <c r="K29" s="189" t="str">
        <f>IF(ISERROR(VLOOKUP($A29,競技者csv変換!$A:$AK,MATCH(K$1,競技者csv変換!$1:$1,0),0)),"",IF(VLOOKUP($A29,競技者csv変換!$A:$AK,MATCH(K$1,競技者csv変換!$1:$1,0),0)="","",VLOOKUP($A29,競技者csv変換!$A:$AK,MATCH(K$1,競技者csv変換!$1:$1,0),0)))</f>
        <v/>
      </c>
      <c r="L29" s="189" t="str">
        <f>IF(ISERROR(VLOOKUP($A29,競技者csv変換!$A:$AK,MATCH(L$1,競技者csv変換!$1:$1,0),0)),"",IF(VLOOKUP($A29,競技者csv変換!$A:$AK,MATCH(L$1,競技者csv変換!$1:$1,0),0)="","",VLOOKUP($A29,競技者csv変換!$A:$AK,MATCH(L$1,競技者csv変換!$1:$1,0),0)))</f>
        <v/>
      </c>
      <c r="M29" s="189" t="str">
        <f>IF(ISERROR(VLOOKUP($A29,競技者csv変換!$A:$AK,MATCH(M$1,競技者csv変換!$1:$1,0),0)),"",IF(VLOOKUP($A29,競技者csv変換!$A:$AK,MATCH(M$1,競技者csv変換!$1:$1,0),0)="","",VLOOKUP($A29,競技者csv変換!$A:$AK,MATCH(M$1,競技者csv変換!$1:$1,0),0)))</f>
        <v/>
      </c>
      <c r="N29" s="189" t="str">
        <f>IF(ISERROR(VLOOKUP($A29,競技者csv変換!$A:$AK,MATCH(N$1,競技者csv変換!$1:$1,0),0)),"",IF(VLOOKUP($A29,競技者csv変換!$A:$AK,MATCH(N$1,競技者csv変換!$1:$1,0),0)="","",VLOOKUP($A29,競技者csv変換!$A:$AK,MATCH(N$1,競技者csv変換!$1:$1,0),0)))</f>
        <v/>
      </c>
      <c r="O29" s="189" t="str">
        <f>IF(ISERROR(VLOOKUP($A29,競技者csv変換!$A:$AK,MATCH(O$1,競技者csv変換!$1:$1,0),0)),"",IF(VLOOKUP($A29,競技者csv変換!$A:$AK,MATCH(O$1,競技者csv変換!$1:$1,0),0)="","",VLOOKUP($A29,競技者csv変換!$A:$AK,MATCH(O$1,競技者csv変換!$1:$1,0),0)))</f>
        <v/>
      </c>
      <c r="P29" s="189" t="str">
        <f>IF(ISERROR(VLOOKUP($A29,競技者csv変換!$A:$AK,MATCH(P$1,競技者csv変換!$1:$1,0),0)),"",IF(VLOOKUP($A29,競技者csv変換!$A:$AK,MATCH(P$1,競技者csv変換!$1:$1,0),0)="","",VLOOKUP($A29,競技者csv変換!$A:$AK,MATCH(P$1,競技者csv変換!$1:$1,0),0)))</f>
        <v/>
      </c>
      <c r="Q29" s="189" t="str">
        <f>IF(ISERROR(VLOOKUP($A29,競技者csv変換!$A:$AK,MATCH(Q$1,競技者csv変換!$1:$1,0),0)),"",IF(VLOOKUP($A29,競技者csv変換!$A:$AK,MATCH(Q$1,競技者csv変換!$1:$1,0),0)="","",VLOOKUP($A29,競技者csv変換!$A:$AK,MATCH(Q$1,競技者csv変換!$1:$1,0),0)))</f>
        <v/>
      </c>
      <c r="R29" s="189" t="str">
        <f>IF(ISERROR(VLOOKUP($A29,競技者csv変換!$A:$AK,MATCH(R$1,競技者csv変換!$1:$1,0),0)),"",IF(VLOOKUP($A29,競技者csv変換!$A:$AK,MATCH(R$1,競技者csv変換!$1:$1,0),0)="","",VLOOKUP($A29,競技者csv変換!$A:$AK,MATCH(R$1,競技者csv変換!$1:$1,0),0)))</f>
        <v/>
      </c>
      <c r="S29" s="189" t="str">
        <f>IF(ISERROR(VLOOKUP($A29,競技者csv変換!$A:$AK,MATCH(S$1,競技者csv変換!$1:$1,0),0)),"",IF(VLOOKUP($A29,競技者csv変換!$A:$AK,MATCH(S$1,競技者csv変換!$1:$1,0),0)="","",VLOOKUP($A29,競技者csv変換!$A:$AK,MATCH(S$1,競技者csv変換!$1:$1,0),0)))</f>
        <v/>
      </c>
      <c r="T29" s="189" t="str">
        <f>IF(ISERROR(VLOOKUP($A29,競技者csv変換!$A:$AK,MATCH(T$1,競技者csv変換!$1:$1,0),0)),"",IF(VLOOKUP($A29,競技者csv変換!$A:$AK,MATCH(T$1,競技者csv変換!$1:$1,0),0)="","",VLOOKUP($A29,競技者csv変換!$A:$AK,MATCH(T$1,競技者csv変換!$1:$1,0),0)))</f>
        <v/>
      </c>
      <c r="U29" s="189" t="str">
        <f>IF(ISERROR(VLOOKUP($A29,競技者csv変換!$A:$AK,MATCH(U$1,競技者csv変換!$1:$1,0),0)),"",IF(VLOOKUP($A29,競技者csv変換!$A:$AK,MATCH(U$1,競技者csv変換!$1:$1,0),0)="","",VLOOKUP($A29,競技者csv変換!$A:$AK,MATCH(U$1,競技者csv変換!$1:$1,0),0)))</f>
        <v/>
      </c>
      <c r="V29" s="189" t="str">
        <f>IF(ISERROR(VLOOKUP($A29,競技者csv変換!$A:$AK,MATCH(V$1,競技者csv変換!$1:$1,0),0)),"",IF(VLOOKUP($A29,競技者csv変換!$A:$AK,MATCH(V$1,競技者csv変換!$1:$1,0),0)="","",VLOOKUP($A29,競技者csv変換!$A:$AK,MATCH(V$1,競技者csv変換!$1:$1,0),0)))</f>
        <v/>
      </c>
      <c r="W29" s="189" t="str">
        <f>IF(ISERROR(VLOOKUP($A29,競技者csv変換!$A:$AK,MATCH(W$1,競技者csv変換!$1:$1,0),0)),"",IF(VLOOKUP($A29,競技者csv変換!$A:$AK,MATCH(W$1,競技者csv変換!$1:$1,0),0)="","",VLOOKUP($A29,競技者csv変換!$A:$AK,MATCH(W$1,競技者csv変換!$1:$1,0),0)))</f>
        <v/>
      </c>
      <c r="X29" s="189" t="str">
        <f>IF(ISERROR(VLOOKUP($A29,競技者csv変換!$A:$AK,MATCH(X$1,競技者csv変換!$1:$1,0),0)),"",IF(VLOOKUP($A29,競技者csv変換!$A:$AK,MATCH(X$1,競技者csv変換!$1:$1,0),0)="","",VLOOKUP($A29,競技者csv変換!$A:$AK,MATCH(X$1,競技者csv変換!$1:$1,0),0)))</f>
        <v/>
      </c>
      <c r="Y29" s="189" t="str">
        <f>IF(ISERROR(VLOOKUP($A29,競技者csv変換!$A:$AK,MATCH(Y$1,競技者csv変換!$1:$1,0),0)),"",IF(VLOOKUP($A29,競技者csv変換!$A:$AK,MATCH(Y$1,競技者csv変換!$1:$1,0),0)="","",VLOOKUP($A29,競技者csv変換!$A:$AK,MATCH(Y$1,競技者csv変換!$1:$1,0),0)))</f>
        <v/>
      </c>
      <c r="Z29" s="189" t="str">
        <f>IF(ISERROR(VLOOKUP($A29,競技者csv変換!$A:$AK,MATCH(Z$1,競技者csv変換!$1:$1,0),0)),"",IF(VLOOKUP($A29,競技者csv変換!$A:$AK,MATCH(Z$1,競技者csv変換!$1:$1,0),0)="","",VLOOKUP($A29,競技者csv変換!$A:$AK,MATCH(Z$1,競技者csv変換!$1:$1,0),0)))</f>
        <v/>
      </c>
      <c r="AA29" s="189" t="str">
        <f>IF(ISERROR(VLOOKUP($A29,競技者csv変換!$A:$AK,MATCH(AA$1,競技者csv変換!$1:$1,0),0)),"",IF(VLOOKUP($A29,競技者csv変換!$A:$AK,MATCH(AA$1,競技者csv変換!$1:$1,0),0)="","",VLOOKUP($A29,競技者csv変換!$A:$AK,MATCH(AA$1,競技者csv変換!$1:$1,0),0)))</f>
        <v/>
      </c>
      <c r="AB29" s="189" t="str">
        <f>IF(ISERROR(VLOOKUP($A29,競技者csv変換!$A:$AK,MATCH(AB$1,競技者csv変換!$1:$1,0),0)),"",IF(VLOOKUP($A29,競技者csv変換!$A:$AK,MATCH(AB$1,競技者csv変換!$1:$1,0),0)="","",VLOOKUP($A29,競技者csv変換!$A:$AK,MATCH(AB$1,競技者csv変換!$1:$1,0),0)))</f>
        <v/>
      </c>
      <c r="AC29" s="189" t="str">
        <f>IF(ISERROR(VLOOKUP($A29,競技者csv変換!$A:$AK,MATCH(AC$1,競技者csv変換!$1:$1,0),0)),"",IF(VLOOKUP($A29,競技者csv変換!$A:$AK,MATCH(AC$1,競技者csv変換!$1:$1,0),0)="","",VLOOKUP($A29,競技者csv変換!$A:$AK,MATCH(AC$1,競技者csv変換!$1:$1,0),0)))</f>
        <v/>
      </c>
      <c r="AD29" s="76" t="str">
        <f>IF(ISERROR(VLOOKUP($A29,競技者csv変換!$A:$AK,MATCH(AD$1,競技者csv変換!$1:$1,0),0)),"",IF(VLOOKUP($A29,競技者csv変換!$A:$AK,MATCH(AD$1,競技者csv変換!$1:$1,0),0)="","",VLOOKUP($A29,競技者csv変換!$A:$AK,MATCH(AD$1,競技者csv変換!$1:$1,0),0)))</f>
        <v/>
      </c>
      <c r="AE29" s="76" t="str">
        <f>IF(ISERROR(VLOOKUP($A29,競技者csv変換!$A:$AK,MATCH(AE$1,競技者csv変換!$1:$1,0),0)),"",IF(VLOOKUP($A29,競技者csv変換!$A:$AK,MATCH(AE$1,競技者csv変換!$1:$1,0),0)="","",VLOOKUP($A29,競技者csv変換!$A:$AK,MATCH(AE$1,競技者csv変換!$1:$1,0),0)))</f>
        <v/>
      </c>
      <c r="AF29" s="76" t="str">
        <f>IF(ISERROR(VLOOKUP($A29,競技者csv変換!$A:$AK,MATCH(AF$1,競技者csv変換!$1:$1,0),0)),"",IF(VLOOKUP($A29,競技者csv変換!$A:$AK,MATCH(AF$1,競技者csv変換!$1:$1,0),0)="","",VLOOKUP($A29,競技者csv変換!$A:$AK,MATCH(AF$1,競技者csv変換!$1:$1,0),0)))</f>
        <v/>
      </c>
      <c r="AG29" s="76" t="str">
        <f>IF(ISERROR(VLOOKUP($A29,競技者csv変換!$A:$AK,MATCH(AG$1,競技者csv変換!$1:$1,0),0)),"",IF(VLOOKUP($A29,競技者csv変換!$A:$AK,MATCH(AG$1,競技者csv変換!$1:$1,0),0)="","",VLOOKUP($A29,競技者csv変換!$A:$AK,MATCH(AG$1,競技者csv変換!$1:$1,0),0)))</f>
        <v/>
      </c>
      <c r="AH29" s="76" t="str">
        <f>IF(ISERROR(VLOOKUP($A29,競技者csv変換!$A:$AK,MATCH(AH$1,競技者csv変換!$1:$1,0),0)),"",IF(VLOOKUP($A29,競技者csv変換!$A:$AK,MATCH(AH$1,競技者csv変換!$1:$1,0),0)="","",VLOOKUP($A29,競技者csv変換!$A:$AK,MATCH(AH$1,競技者csv変換!$1:$1,0),0)))</f>
        <v/>
      </c>
      <c r="AI29" s="76" t="str">
        <f>IF(ISERROR(VLOOKUP($A29,競技者csv変換!$A:$AK,MATCH(AI$1,競技者csv変換!$1:$1,0),0)),"",IF(VLOOKUP($A29,競技者csv変換!$A:$AK,MATCH(AI$1,競技者csv変換!$1:$1,0),0)="","",VLOOKUP($A29,競技者csv変換!$A:$AK,MATCH(AI$1,競技者csv変換!$1:$1,0),0)))</f>
        <v/>
      </c>
      <c r="AJ29" s="76" t="str">
        <f>IF(ISERROR(VLOOKUP($A29,競技者csv変換!$A:$AK,MATCH(AJ$1,競技者csv変換!$1:$1,0),0)),"",IF(VLOOKUP($A29,競技者csv変換!$A:$AK,MATCH(AJ$1,競技者csv変換!$1:$1,0),0)="","",VLOOKUP($A29,競技者csv変換!$A:$AK,MATCH(AJ$1,競技者csv変換!$1:$1,0),0)))</f>
        <v/>
      </c>
      <c r="AK29" s="76" t="str">
        <f>IF(ISERROR(VLOOKUP($A29,競技者csv変換!$A:$AK,MATCH(AK$1,競技者csv変換!$1:$1,0),0)),"",IF(VLOOKUP($A29,競技者csv変換!$A:$AK,MATCH(AK$1,競技者csv変換!$1:$1,0),0)="","",VLOOKUP($A29,競技者csv変換!$A:$AK,MATCH(AK$1,競技者csv変換!$1:$1,0),0)))</f>
        <v/>
      </c>
    </row>
    <row r="30" spans="1:37" ht="18" customHeight="1">
      <c r="A30" s="76" t="str">
        <f t="shared" si="0"/>
        <v/>
      </c>
      <c r="B30" s="189" t="str">
        <f>IF(ISERROR(VLOOKUP($A30,競技者csv変換!$A:$AK,MATCH(B$1,競技者csv変換!$1:$1,0),0)),"",IF(VLOOKUP($A30,競技者csv変換!$A:$AK,MATCH(B$1,競技者csv変換!$1:$1,0),0)="","",VLOOKUP($A30,競技者csv変換!$A:$AK,MATCH(B$1,競技者csv変換!$1:$1,0),0)))</f>
        <v/>
      </c>
      <c r="C30" s="189" t="str">
        <f>IF(ISERROR(VLOOKUP($A30,競技者csv変換!$A:$AK,MATCH(C$1,競技者csv変換!$1:$1,0),0)),"",IF(VLOOKUP($A30,競技者csv変換!$A:$AK,MATCH(C$1,競技者csv変換!$1:$1,0),0)="","",VLOOKUP($A30,競技者csv変換!$A:$AK,MATCH(C$1,競技者csv変換!$1:$1,0),0)))</f>
        <v/>
      </c>
      <c r="D30" s="189" t="str">
        <f>IF(ISERROR(VLOOKUP($A30,競技者csv変換!$A:$AK,MATCH(D$1,競技者csv変換!$1:$1,0),0)),"",IF(VLOOKUP($A30,競技者csv変換!$A:$AK,MATCH(D$1,競技者csv変換!$1:$1,0),0)="","",VLOOKUP($A30,競技者csv変換!$A:$AK,MATCH(D$1,競技者csv変換!$1:$1,0),0)))</f>
        <v/>
      </c>
      <c r="E30" s="189" t="str">
        <f>IF(ISERROR(VLOOKUP($A30,競技者csv変換!$A:$AK,MATCH(E$1,競技者csv変換!$1:$1,0),0)),"",IF(VLOOKUP($A30,競技者csv変換!$A:$AK,MATCH(E$1,競技者csv変換!$1:$1,0),0)="","",VLOOKUP($A30,競技者csv変換!$A:$AK,MATCH(E$1,競技者csv変換!$1:$1,0),0)))</f>
        <v/>
      </c>
      <c r="F30" s="189" t="str">
        <f>IF(ISERROR(VLOOKUP($A30,競技者csv変換!$A:$AK,MATCH(F$1,競技者csv変換!$1:$1,0),0)),"",IF(VLOOKUP($A30,競技者csv変換!$A:$AK,MATCH(F$1,競技者csv変換!$1:$1,0),0)="","",VLOOKUP($A30,競技者csv変換!$A:$AK,MATCH(F$1,競技者csv変換!$1:$1,0),0)))</f>
        <v/>
      </c>
      <c r="G30" s="189" t="str">
        <f>IF(ISERROR(VLOOKUP($A30,競技者csv変換!$A:$AK,MATCH(G$1,競技者csv変換!$1:$1,0),0)),"",IF(VLOOKUP($A30,競技者csv変換!$A:$AK,MATCH(G$1,競技者csv変換!$1:$1,0),0)="","",VLOOKUP($A30,競技者csv変換!$A:$AK,MATCH(G$1,競技者csv変換!$1:$1,0),0)))</f>
        <v/>
      </c>
      <c r="H30" s="189" t="str">
        <f>IF(ISERROR(VLOOKUP($A30,競技者csv変換!$A:$AK,MATCH(H$1,競技者csv変換!$1:$1,0),0)),"",IF(VLOOKUP($A30,競技者csv変換!$A:$AK,MATCH(H$1,競技者csv変換!$1:$1,0),0)="","",VLOOKUP($A30,競技者csv変換!$A:$AK,MATCH(H$1,競技者csv変換!$1:$1,0),0)))</f>
        <v/>
      </c>
      <c r="I30" s="189" t="str">
        <f>IF(ISERROR(VLOOKUP($A30,競技者csv変換!$A:$AK,MATCH(I$1,競技者csv変換!$1:$1,0),0)),"",IF(VLOOKUP($A30,競技者csv変換!$A:$AK,MATCH(I$1,競技者csv変換!$1:$1,0),0)="","",VLOOKUP($A30,競技者csv変換!$A:$AK,MATCH(I$1,競技者csv変換!$1:$1,0),0)))</f>
        <v/>
      </c>
      <c r="J30" s="189" t="str">
        <f>IF(ISERROR(VLOOKUP($A30,競技者csv変換!$A:$AK,MATCH(J$1,競技者csv変換!$1:$1,0),0)),"",IF(VLOOKUP($A30,競技者csv変換!$A:$AK,MATCH(J$1,競技者csv変換!$1:$1,0),0)="","",VLOOKUP($A30,競技者csv変換!$A:$AK,MATCH(J$1,競技者csv変換!$1:$1,0),0)))</f>
        <v/>
      </c>
      <c r="K30" s="189" t="str">
        <f>IF(ISERROR(VLOOKUP($A30,競技者csv変換!$A:$AK,MATCH(K$1,競技者csv変換!$1:$1,0),0)),"",IF(VLOOKUP($A30,競技者csv変換!$A:$AK,MATCH(K$1,競技者csv変換!$1:$1,0),0)="","",VLOOKUP($A30,競技者csv変換!$A:$AK,MATCH(K$1,競技者csv変換!$1:$1,0),0)))</f>
        <v/>
      </c>
      <c r="L30" s="189" t="str">
        <f>IF(ISERROR(VLOOKUP($A30,競技者csv変換!$A:$AK,MATCH(L$1,競技者csv変換!$1:$1,0),0)),"",IF(VLOOKUP($A30,競技者csv変換!$A:$AK,MATCH(L$1,競技者csv変換!$1:$1,0),0)="","",VLOOKUP($A30,競技者csv変換!$A:$AK,MATCH(L$1,競技者csv変換!$1:$1,0),0)))</f>
        <v/>
      </c>
      <c r="M30" s="189" t="str">
        <f>IF(ISERROR(VLOOKUP($A30,競技者csv変換!$A:$AK,MATCH(M$1,競技者csv変換!$1:$1,0),0)),"",IF(VLOOKUP($A30,競技者csv変換!$A:$AK,MATCH(M$1,競技者csv変換!$1:$1,0),0)="","",VLOOKUP($A30,競技者csv変換!$A:$AK,MATCH(M$1,競技者csv変換!$1:$1,0),0)))</f>
        <v/>
      </c>
      <c r="N30" s="189" t="str">
        <f>IF(ISERROR(VLOOKUP($A30,競技者csv変換!$A:$AK,MATCH(N$1,競技者csv変換!$1:$1,0),0)),"",IF(VLOOKUP($A30,競技者csv変換!$A:$AK,MATCH(N$1,競技者csv変換!$1:$1,0),0)="","",VLOOKUP($A30,競技者csv変換!$A:$AK,MATCH(N$1,競技者csv変換!$1:$1,0),0)))</f>
        <v/>
      </c>
      <c r="O30" s="189" t="str">
        <f>IF(ISERROR(VLOOKUP($A30,競技者csv変換!$A:$AK,MATCH(O$1,競技者csv変換!$1:$1,0),0)),"",IF(VLOOKUP($A30,競技者csv変換!$A:$AK,MATCH(O$1,競技者csv変換!$1:$1,0),0)="","",VLOOKUP($A30,競技者csv変換!$A:$AK,MATCH(O$1,競技者csv変換!$1:$1,0),0)))</f>
        <v/>
      </c>
      <c r="P30" s="189" t="str">
        <f>IF(ISERROR(VLOOKUP($A30,競技者csv変換!$A:$AK,MATCH(P$1,競技者csv変換!$1:$1,0),0)),"",IF(VLOOKUP($A30,競技者csv変換!$A:$AK,MATCH(P$1,競技者csv変換!$1:$1,0),0)="","",VLOOKUP($A30,競技者csv変換!$A:$AK,MATCH(P$1,競技者csv変換!$1:$1,0),0)))</f>
        <v/>
      </c>
      <c r="Q30" s="189" t="str">
        <f>IF(ISERROR(VLOOKUP($A30,競技者csv変換!$A:$AK,MATCH(Q$1,競技者csv変換!$1:$1,0),0)),"",IF(VLOOKUP($A30,競技者csv変換!$A:$AK,MATCH(Q$1,競技者csv変換!$1:$1,0),0)="","",VLOOKUP($A30,競技者csv変換!$A:$AK,MATCH(Q$1,競技者csv変換!$1:$1,0),0)))</f>
        <v/>
      </c>
      <c r="R30" s="189" t="str">
        <f>IF(ISERROR(VLOOKUP($A30,競技者csv変換!$A:$AK,MATCH(R$1,競技者csv変換!$1:$1,0),0)),"",IF(VLOOKUP($A30,競技者csv変換!$A:$AK,MATCH(R$1,競技者csv変換!$1:$1,0),0)="","",VLOOKUP($A30,競技者csv変換!$A:$AK,MATCH(R$1,競技者csv変換!$1:$1,0),0)))</f>
        <v/>
      </c>
      <c r="S30" s="189" t="str">
        <f>IF(ISERROR(VLOOKUP($A30,競技者csv変換!$A:$AK,MATCH(S$1,競技者csv変換!$1:$1,0),0)),"",IF(VLOOKUP($A30,競技者csv変換!$A:$AK,MATCH(S$1,競技者csv変換!$1:$1,0),0)="","",VLOOKUP($A30,競技者csv変換!$A:$AK,MATCH(S$1,競技者csv変換!$1:$1,0),0)))</f>
        <v/>
      </c>
      <c r="T30" s="189" t="str">
        <f>IF(ISERROR(VLOOKUP($A30,競技者csv変換!$A:$AK,MATCH(T$1,競技者csv変換!$1:$1,0),0)),"",IF(VLOOKUP($A30,競技者csv変換!$A:$AK,MATCH(T$1,競技者csv変換!$1:$1,0),0)="","",VLOOKUP($A30,競技者csv変換!$A:$AK,MATCH(T$1,競技者csv変換!$1:$1,0),0)))</f>
        <v/>
      </c>
      <c r="U30" s="189" t="str">
        <f>IF(ISERROR(VLOOKUP($A30,競技者csv変換!$A:$AK,MATCH(U$1,競技者csv変換!$1:$1,0),0)),"",IF(VLOOKUP($A30,競技者csv変換!$A:$AK,MATCH(U$1,競技者csv変換!$1:$1,0),0)="","",VLOOKUP($A30,競技者csv変換!$A:$AK,MATCH(U$1,競技者csv変換!$1:$1,0),0)))</f>
        <v/>
      </c>
      <c r="V30" s="189" t="str">
        <f>IF(ISERROR(VLOOKUP($A30,競技者csv変換!$A:$AK,MATCH(V$1,競技者csv変換!$1:$1,0),0)),"",IF(VLOOKUP($A30,競技者csv変換!$A:$AK,MATCH(V$1,競技者csv変換!$1:$1,0),0)="","",VLOOKUP($A30,競技者csv変換!$A:$AK,MATCH(V$1,競技者csv変換!$1:$1,0),0)))</f>
        <v/>
      </c>
      <c r="W30" s="189" t="str">
        <f>IF(ISERROR(VLOOKUP($A30,競技者csv変換!$A:$AK,MATCH(W$1,競技者csv変換!$1:$1,0),0)),"",IF(VLOOKUP($A30,競技者csv変換!$A:$AK,MATCH(W$1,競技者csv変換!$1:$1,0),0)="","",VLOOKUP($A30,競技者csv変換!$A:$AK,MATCH(W$1,競技者csv変換!$1:$1,0),0)))</f>
        <v/>
      </c>
      <c r="X30" s="189" t="str">
        <f>IF(ISERROR(VLOOKUP($A30,競技者csv変換!$A:$AK,MATCH(X$1,競技者csv変換!$1:$1,0),0)),"",IF(VLOOKUP($A30,競技者csv変換!$A:$AK,MATCH(X$1,競技者csv変換!$1:$1,0),0)="","",VLOOKUP($A30,競技者csv変換!$A:$AK,MATCH(X$1,競技者csv変換!$1:$1,0),0)))</f>
        <v/>
      </c>
      <c r="Y30" s="189" t="str">
        <f>IF(ISERROR(VLOOKUP($A30,競技者csv変換!$A:$AK,MATCH(Y$1,競技者csv変換!$1:$1,0),0)),"",IF(VLOOKUP($A30,競技者csv変換!$A:$AK,MATCH(Y$1,競技者csv変換!$1:$1,0),0)="","",VLOOKUP($A30,競技者csv変換!$A:$AK,MATCH(Y$1,競技者csv変換!$1:$1,0),0)))</f>
        <v/>
      </c>
      <c r="Z30" s="189" t="str">
        <f>IF(ISERROR(VLOOKUP($A30,競技者csv変換!$A:$AK,MATCH(Z$1,競技者csv変換!$1:$1,0),0)),"",IF(VLOOKUP($A30,競技者csv変換!$A:$AK,MATCH(Z$1,競技者csv変換!$1:$1,0),0)="","",VLOOKUP($A30,競技者csv変換!$A:$AK,MATCH(Z$1,競技者csv変換!$1:$1,0),0)))</f>
        <v/>
      </c>
      <c r="AA30" s="189" t="str">
        <f>IF(ISERROR(VLOOKUP($A30,競技者csv変換!$A:$AK,MATCH(AA$1,競技者csv変換!$1:$1,0),0)),"",IF(VLOOKUP($A30,競技者csv変換!$A:$AK,MATCH(AA$1,競技者csv変換!$1:$1,0),0)="","",VLOOKUP($A30,競技者csv変換!$A:$AK,MATCH(AA$1,競技者csv変換!$1:$1,0),0)))</f>
        <v/>
      </c>
      <c r="AB30" s="189" t="str">
        <f>IF(ISERROR(VLOOKUP($A30,競技者csv変換!$A:$AK,MATCH(AB$1,競技者csv変換!$1:$1,0),0)),"",IF(VLOOKUP($A30,競技者csv変換!$A:$AK,MATCH(AB$1,競技者csv変換!$1:$1,0),0)="","",VLOOKUP($A30,競技者csv変換!$A:$AK,MATCH(AB$1,競技者csv変換!$1:$1,0),0)))</f>
        <v/>
      </c>
      <c r="AC30" s="189" t="str">
        <f>IF(ISERROR(VLOOKUP($A30,競技者csv変換!$A:$AK,MATCH(AC$1,競技者csv変換!$1:$1,0),0)),"",IF(VLOOKUP($A30,競技者csv変換!$A:$AK,MATCH(AC$1,競技者csv変換!$1:$1,0),0)="","",VLOOKUP($A30,競技者csv変換!$A:$AK,MATCH(AC$1,競技者csv変換!$1:$1,0),0)))</f>
        <v/>
      </c>
      <c r="AD30" s="76" t="str">
        <f>IF(ISERROR(VLOOKUP($A30,競技者csv変換!$A:$AK,MATCH(AD$1,競技者csv変換!$1:$1,0),0)),"",IF(VLOOKUP($A30,競技者csv変換!$A:$AK,MATCH(AD$1,競技者csv変換!$1:$1,0),0)="","",VLOOKUP($A30,競技者csv変換!$A:$AK,MATCH(AD$1,競技者csv変換!$1:$1,0),0)))</f>
        <v/>
      </c>
      <c r="AE30" s="76" t="str">
        <f>IF(ISERROR(VLOOKUP($A30,競技者csv変換!$A:$AK,MATCH(AE$1,競技者csv変換!$1:$1,0),0)),"",IF(VLOOKUP($A30,競技者csv変換!$A:$AK,MATCH(AE$1,競技者csv変換!$1:$1,0),0)="","",VLOOKUP($A30,競技者csv変換!$A:$AK,MATCH(AE$1,競技者csv変換!$1:$1,0),0)))</f>
        <v/>
      </c>
      <c r="AF30" s="76" t="str">
        <f>IF(ISERROR(VLOOKUP($A30,競技者csv変換!$A:$AK,MATCH(AF$1,競技者csv変換!$1:$1,0),0)),"",IF(VLOOKUP($A30,競技者csv変換!$A:$AK,MATCH(AF$1,競技者csv変換!$1:$1,0),0)="","",VLOOKUP($A30,競技者csv変換!$A:$AK,MATCH(AF$1,競技者csv変換!$1:$1,0),0)))</f>
        <v/>
      </c>
      <c r="AG30" s="76" t="str">
        <f>IF(ISERROR(VLOOKUP($A30,競技者csv変換!$A:$AK,MATCH(AG$1,競技者csv変換!$1:$1,0),0)),"",IF(VLOOKUP($A30,競技者csv変換!$A:$AK,MATCH(AG$1,競技者csv変換!$1:$1,0),0)="","",VLOOKUP($A30,競技者csv変換!$A:$AK,MATCH(AG$1,競技者csv変換!$1:$1,0),0)))</f>
        <v/>
      </c>
      <c r="AH30" s="76" t="str">
        <f>IF(ISERROR(VLOOKUP($A30,競技者csv変換!$A:$AK,MATCH(AH$1,競技者csv変換!$1:$1,0),0)),"",IF(VLOOKUP($A30,競技者csv変換!$A:$AK,MATCH(AH$1,競技者csv変換!$1:$1,0),0)="","",VLOOKUP($A30,競技者csv変換!$A:$AK,MATCH(AH$1,競技者csv変換!$1:$1,0),0)))</f>
        <v/>
      </c>
      <c r="AI30" s="76" t="str">
        <f>IF(ISERROR(VLOOKUP($A30,競技者csv変換!$A:$AK,MATCH(AI$1,競技者csv変換!$1:$1,0),0)),"",IF(VLOOKUP($A30,競技者csv変換!$A:$AK,MATCH(AI$1,競技者csv変換!$1:$1,0),0)="","",VLOOKUP($A30,競技者csv変換!$A:$AK,MATCH(AI$1,競技者csv変換!$1:$1,0),0)))</f>
        <v/>
      </c>
      <c r="AJ30" s="76" t="str">
        <f>IF(ISERROR(VLOOKUP($A30,競技者csv変換!$A:$AK,MATCH(AJ$1,競技者csv変換!$1:$1,0),0)),"",IF(VLOOKUP($A30,競技者csv変換!$A:$AK,MATCH(AJ$1,競技者csv変換!$1:$1,0),0)="","",VLOOKUP($A30,競技者csv変換!$A:$AK,MATCH(AJ$1,競技者csv変換!$1:$1,0),0)))</f>
        <v/>
      </c>
      <c r="AK30" s="76" t="str">
        <f>IF(ISERROR(VLOOKUP($A30,競技者csv変換!$A:$AK,MATCH(AK$1,競技者csv変換!$1:$1,0),0)),"",IF(VLOOKUP($A30,競技者csv変換!$A:$AK,MATCH(AK$1,競技者csv変換!$1:$1,0),0)="","",VLOOKUP($A30,競技者csv変換!$A:$AK,MATCH(AK$1,競技者csv変換!$1:$1,0),0)))</f>
        <v/>
      </c>
    </row>
    <row r="31" spans="1:37" ht="18" customHeight="1">
      <c r="A31" s="76" t="str">
        <f t="shared" si="0"/>
        <v/>
      </c>
      <c r="B31" s="189" t="str">
        <f>IF(ISERROR(VLOOKUP($A31,競技者csv変換!$A:$AK,MATCH(B$1,競技者csv変換!$1:$1,0),0)),"",IF(VLOOKUP($A31,競技者csv変換!$A:$AK,MATCH(B$1,競技者csv変換!$1:$1,0),0)="","",VLOOKUP($A31,競技者csv変換!$A:$AK,MATCH(B$1,競技者csv変換!$1:$1,0),0)))</f>
        <v/>
      </c>
      <c r="C31" s="189" t="str">
        <f>IF(ISERROR(VLOOKUP($A31,競技者csv変換!$A:$AK,MATCH(C$1,競技者csv変換!$1:$1,0),0)),"",IF(VLOOKUP($A31,競技者csv変換!$A:$AK,MATCH(C$1,競技者csv変換!$1:$1,0),0)="","",VLOOKUP($A31,競技者csv変換!$A:$AK,MATCH(C$1,競技者csv変換!$1:$1,0),0)))</f>
        <v/>
      </c>
      <c r="D31" s="189" t="str">
        <f>IF(ISERROR(VLOOKUP($A31,競技者csv変換!$A:$AK,MATCH(D$1,競技者csv変換!$1:$1,0),0)),"",IF(VLOOKUP($A31,競技者csv変換!$A:$AK,MATCH(D$1,競技者csv変換!$1:$1,0),0)="","",VLOOKUP($A31,競技者csv変換!$A:$AK,MATCH(D$1,競技者csv変換!$1:$1,0),0)))</f>
        <v/>
      </c>
      <c r="E31" s="189" t="str">
        <f>IF(ISERROR(VLOOKUP($A31,競技者csv変換!$A:$AK,MATCH(E$1,競技者csv変換!$1:$1,0),0)),"",IF(VLOOKUP($A31,競技者csv変換!$A:$AK,MATCH(E$1,競技者csv変換!$1:$1,0),0)="","",VLOOKUP($A31,競技者csv変換!$A:$AK,MATCH(E$1,競技者csv変換!$1:$1,0),0)))</f>
        <v/>
      </c>
      <c r="F31" s="189" t="str">
        <f>IF(ISERROR(VLOOKUP($A31,競技者csv変換!$A:$AK,MATCH(F$1,競技者csv変換!$1:$1,0),0)),"",IF(VLOOKUP($A31,競技者csv変換!$A:$AK,MATCH(F$1,競技者csv変換!$1:$1,0),0)="","",VLOOKUP($A31,競技者csv変換!$A:$AK,MATCH(F$1,競技者csv変換!$1:$1,0),0)))</f>
        <v/>
      </c>
      <c r="G31" s="189" t="str">
        <f>IF(ISERROR(VLOOKUP($A31,競技者csv変換!$A:$AK,MATCH(G$1,競技者csv変換!$1:$1,0),0)),"",IF(VLOOKUP($A31,競技者csv変換!$A:$AK,MATCH(G$1,競技者csv変換!$1:$1,0),0)="","",VLOOKUP($A31,競技者csv変換!$A:$AK,MATCH(G$1,競技者csv変換!$1:$1,0),0)))</f>
        <v/>
      </c>
      <c r="H31" s="189" t="str">
        <f>IF(ISERROR(VLOOKUP($A31,競技者csv変換!$A:$AK,MATCH(H$1,競技者csv変換!$1:$1,0),0)),"",IF(VLOOKUP($A31,競技者csv変換!$A:$AK,MATCH(H$1,競技者csv変換!$1:$1,0),0)="","",VLOOKUP($A31,競技者csv変換!$A:$AK,MATCH(H$1,競技者csv変換!$1:$1,0),0)))</f>
        <v/>
      </c>
      <c r="I31" s="189" t="str">
        <f>IF(ISERROR(VLOOKUP($A31,競技者csv変換!$A:$AK,MATCH(I$1,競技者csv変換!$1:$1,0),0)),"",IF(VLOOKUP($A31,競技者csv変換!$A:$AK,MATCH(I$1,競技者csv変換!$1:$1,0),0)="","",VLOOKUP($A31,競技者csv変換!$A:$AK,MATCH(I$1,競技者csv変換!$1:$1,0),0)))</f>
        <v/>
      </c>
      <c r="J31" s="189" t="str">
        <f>IF(ISERROR(VLOOKUP($A31,競技者csv変換!$A:$AK,MATCH(J$1,競技者csv変換!$1:$1,0),0)),"",IF(VLOOKUP($A31,競技者csv変換!$A:$AK,MATCH(J$1,競技者csv変換!$1:$1,0),0)="","",VLOOKUP($A31,競技者csv変換!$A:$AK,MATCH(J$1,競技者csv変換!$1:$1,0),0)))</f>
        <v/>
      </c>
      <c r="K31" s="189" t="str">
        <f>IF(ISERROR(VLOOKUP($A31,競技者csv変換!$A:$AK,MATCH(K$1,競技者csv変換!$1:$1,0),0)),"",IF(VLOOKUP($A31,競技者csv変換!$A:$AK,MATCH(K$1,競技者csv変換!$1:$1,0),0)="","",VLOOKUP($A31,競技者csv変換!$A:$AK,MATCH(K$1,競技者csv変換!$1:$1,0),0)))</f>
        <v/>
      </c>
      <c r="L31" s="189" t="str">
        <f>IF(ISERROR(VLOOKUP($A31,競技者csv変換!$A:$AK,MATCH(L$1,競技者csv変換!$1:$1,0),0)),"",IF(VLOOKUP($A31,競技者csv変換!$A:$AK,MATCH(L$1,競技者csv変換!$1:$1,0),0)="","",VLOOKUP($A31,競技者csv変換!$A:$AK,MATCH(L$1,競技者csv変換!$1:$1,0),0)))</f>
        <v/>
      </c>
      <c r="M31" s="189" t="str">
        <f>IF(ISERROR(VLOOKUP($A31,競技者csv変換!$A:$AK,MATCH(M$1,競技者csv変換!$1:$1,0),0)),"",IF(VLOOKUP($A31,競技者csv変換!$A:$AK,MATCH(M$1,競技者csv変換!$1:$1,0),0)="","",VLOOKUP($A31,競技者csv変換!$A:$AK,MATCH(M$1,競技者csv変換!$1:$1,0),0)))</f>
        <v/>
      </c>
      <c r="N31" s="189" t="str">
        <f>IF(ISERROR(VLOOKUP($A31,競技者csv変換!$A:$AK,MATCH(N$1,競技者csv変換!$1:$1,0),0)),"",IF(VLOOKUP($A31,競技者csv変換!$A:$AK,MATCH(N$1,競技者csv変換!$1:$1,0),0)="","",VLOOKUP($A31,競技者csv変換!$A:$AK,MATCH(N$1,競技者csv変換!$1:$1,0),0)))</f>
        <v/>
      </c>
      <c r="O31" s="189" t="str">
        <f>IF(ISERROR(VLOOKUP($A31,競技者csv変換!$A:$AK,MATCH(O$1,競技者csv変換!$1:$1,0),0)),"",IF(VLOOKUP($A31,競技者csv変換!$A:$AK,MATCH(O$1,競技者csv変換!$1:$1,0),0)="","",VLOOKUP($A31,競技者csv変換!$A:$AK,MATCH(O$1,競技者csv変換!$1:$1,0),0)))</f>
        <v/>
      </c>
      <c r="P31" s="189" t="str">
        <f>IF(ISERROR(VLOOKUP($A31,競技者csv変換!$A:$AK,MATCH(P$1,競技者csv変換!$1:$1,0),0)),"",IF(VLOOKUP($A31,競技者csv変換!$A:$AK,MATCH(P$1,競技者csv変換!$1:$1,0),0)="","",VLOOKUP($A31,競技者csv変換!$A:$AK,MATCH(P$1,競技者csv変換!$1:$1,0),0)))</f>
        <v/>
      </c>
      <c r="Q31" s="189" t="str">
        <f>IF(ISERROR(VLOOKUP($A31,競技者csv変換!$A:$AK,MATCH(Q$1,競技者csv変換!$1:$1,0),0)),"",IF(VLOOKUP($A31,競技者csv変換!$A:$AK,MATCH(Q$1,競技者csv変換!$1:$1,0),0)="","",VLOOKUP($A31,競技者csv変換!$A:$AK,MATCH(Q$1,競技者csv変換!$1:$1,0),0)))</f>
        <v/>
      </c>
      <c r="R31" s="189" t="str">
        <f>IF(ISERROR(VLOOKUP($A31,競技者csv変換!$A:$AK,MATCH(R$1,競技者csv変換!$1:$1,0),0)),"",IF(VLOOKUP($A31,競技者csv変換!$A:$AK,MATCH(R$1,競技者csv変換!$1:$1,0),0)="","",VLOOKUP($A31,競技者csv変換!$A:$AK,MATCH(R$1,競技者csv変換!$1:$1,0),0)))</f>
        <v/>
      </c>
      <c r="S31" s="189" t="str">
        <f>IF(ISERROR(VLOOKUP($A31,競技者csv変換!$A:$AK,MATCH(S$1,競技者csv変換!$1:$1,0),0)),"",IF(VLOOKUP($A31,競技者csv変換!$A:$AK,MATCH(S$1,競技者csv変換!$1:$1,0),0)="","",VLOOKUP($A31,競技者csv変換!$A:$AK,MATCH(S$1,競技者csv変換!$1:$1,0),0)))</f>
        <v/>
      </c>
      <c r="T31" s="189" t="str">
        <f>IF(ISERROR(VLOOKUP($A31,競技者csv変換!$A:$AK,MATCH(T$1,競技者csv変換!$1:$1,0),0)),"",IF(VLOOKUP($A31,競技者csv変換!$A:$AK,MATCH(T$1,競技者csv変換!$1:$1,0),0)="","",VLOOKUP($A31,競技者csv変換!$A:$AK,MATCH(T$1,競技者csv変換!$1:$1,0),0)))</f>
        <v/>
      </c>
      <c r="U31" s="189" t="str">
        <f>IF(ISERROR(VLOOKUP($A31,競技者csv変換!$A:$AK,MATCH(U$1,競技者csv変換!$1:$1,0),0)),"",IF(VLOOKUP($A31,競技者csv変換!$A:$AK,MATCH(U$1,競技者csv変換!$1:$1,0),0)="","",VLOOKUP($A31,競技者csv変換!$A:$AK,MATCH(U$1,競技者csv変換!$1:$1,0),0)))</f>
        <v/>
      </c>
      <c r="V31" s="189" t="str">
        <f>IF(ISERROR(VLOOKUP($A31,競技者csv変換!$A:$AK,MATCH(V$1,競技者csv変換!$1:$1,0),0)),"",IF(VLOOKUP($A31,競技者csv変換!$A:$AK,MATCH(V$1,競技者csv変換!$1:$1,0),0)="","",VLOOKUP($A31,競技者csv変換!$A:$AK,MATCH(V$1,競技者csv変換!$1:$1,0),0)))</f>
        <v/>
      </c>
      <c r="W31" s="189" t="str">
        <f>IF(ISERROR(VLOOKUP($A31,競技者csv変換!$A:$AK,MATCH(W$1,競技者csv変換!$1:$1,0),0)),"",IF(VLOOKUP($A31,競技者csv変換!$A:$AK,MATCH(W$1,競技者csv変換!$1:$1,0),0)="","",VLOOKUP($A31,競技者csv変換!$A:$AK,MATCH(W$1,競技者csv変換!$1:$1,0),0)))</f>
        <v/>
      </c>
      <c r="X31" s="189" t="str">
        <f>IF(ISERROR(VLOOKUP($A31,競技者csv変換!$A:$AK,MATCH(X$1,競技者csv変換!$1:$1,0),0)),"",IF(VLOOKUP($A31,競技者csv変換!$A:$AK,MATCH(X$1,競技者csv変換!$1:$1,0),0)="","",VLOOKUP($A31,競技者csv変換!$A:$AK,MATCH(X$1,競技者csv変換!$1:$1,0),0)))</f>
        <v/>
      </c>
      <c r="Y31" s="189" t="str">
        <f>IF(ISERROR(VLOOKUP($A31,競技者csv変換!$A:$AK,MATCH(Y$1,競技者csv変換!$1:$1,0),0)),"",IF(VLOOKUP($A31,競技者csv変換!$A:$AK,MATCH(Y$1,競技者csv変換!$1:$1,0),0)="","",VLOOKUP($A31,競技者csv変換!$A:$AK,MATCH(Y$1,競技者csv変換!$1:$1,0),0)))</f>
        <v/>
      </c>
      <c r="Z31" s="189" t="str">
        <f>IF(ISERROR(VLOOKUP($A31,競技者csv変換!$A:$AK,MATCH(Z$1,競技者csv変換!$1:$1,0),0)),"",IF(VLOOKUP($A31,競技者csv変換!$A:$AK,MATCH(Z$1,競技者csv変換!$1:$1,0),0)="","",VLOOKUP($A31,競技者csv変換!$A:$AK,MATCH(Z$1,競技者csv変換!$1:$1,0),0)))</f>
        <v/>
      </c>
      <c r="AA31" s="189" t="str">
        <f>IF(ISERROR(VLOOKUP($A31,競技者csv変換!$A:$AK,MATCH(AA$1,競技者csv変換!$1:$1,0),0)),"",IF(VLOOKUP($A31,競技者csv変換!$A:$AK,MATCH(AA$1,競技者csv変換!$1:$1,0),0)="","",VLOOKUP($A31,競技者csv変換!$A:$AK,MATCH(AA$1,競技者csv変換!$1:$1,0),0)))</f>
        <v/>
      </c>
      <c r="AB31" s="189" t="str">
        <f>IF(ISERROR(VLOOKUP($A31,競技者csv変換!$A:$AK,MATCH(AB$1,競技者csv変換!$1:$1,0),0)),"",IF(VLOOKUP($A31,競技者csv変換!$A:$AK,MATCH(AB$1,競技者csv変換!$1:$1,0),0)="","",VLOOKUP($A31,競技者csv変換!$A:$AK,MATCH(AB$1,競技者csv変換!$1:$1,0),0)))</f>
        <v/>
      </c>
      <c r="AC31" s="189" t="str">
        <f>IF(ISERROR(VLOOKUP($A31,競技者csv変換!$A:$AK,MATCH(AC$1,競技者csv変換!$1:$1,0),0)),"",IF(VLOOKUP($A31,競技者csv変換!$A:$AK,MATCH(AC$1,競技者csv変換!$1:$1,0),0)="","",VLOOKUP($A31,競技者csv変換!$A:$AK,MATCH(AC$1,競技者csv変換!$1:$1,0),0)))</f>
        <v/>
      </c>
      <c r="AD31" s="76" t="str">
        <f>IF(ISERROR(VLOOKUP($A31,競技者csv変換!$A:$AK,MATCH(AD$1,競技者csv変換!$1:$1,0),0)),"",IF(VLOOKUP($A31,競技者csv変換!$A:$AK,MATCH(AD$1,競技者csv変換!$1:$1,0),0)="","",VLOOKUP($A31,競技者csv変換!$A:$AK,MATCH(AD$1,競技者csv変換!$1:$1,0),0)))</f>
        <v/>
      </c>
      <c r="AE31" s="76" t="str">
        <f>IF(ISERROR(VLOOKUP($A31,競技者csv変換!$A:$AK,MATCH(AE$1,競技者csv変換!$1:$1,0),0)),"",IF(VLOOKUP($A31,競技者csv変換!$A:$AK,MATCH(AE$1,競技者csv変換!$1:$1,0),0)="","",VLOOKUP($A31,競技者csv変換!$A:$AK,MATCH(AE$1,競技者csv変換!$1:$1,0),0)))</f>
        <v/>
      </c>
      <c r="AF31" s="76" t="str">
        <f>IF(ISERROR(VLOOKUP($A31,競技者csv変換!$A:$AK,MATCH(AF$1,競技者csv変換!$1:$1,0),0)),"",IF(VLOOKUP($A31,競技者csv変換!$A:$AK,MATCH(AF$1,競技者csv変換!$1:$1,0),0)="","",VLOOKUP($A31,競技者csv変換!$A:$AK,MATCH(AF$1,競技者csv変換!$1:$1,0),0)))</f>
        <v/>
      </c>
      <c r="AG31" s="76" t="str">
        <f>IF(ISERROR(VLOOKUP($A31,競技者csv変換!$A:$AK,MATCH(AG$1,競技者csv変換!$1:$1,0),0)),"",IF(VLOOKUP($A31,競技者csv変換!$A:$AK,MATCH(AG$1,競技者csv変換!$1:$1,0),0)="","",VLOOKUP($A31,競技者csv変換!$A:$AK,MATCH(AG$1,競技者csv変換!$1:$1,0),0)))</f>
        <v/>
      </c>
      <c r="AH31" s="76" t="str">
        <f>IF(ISERROR(VLOOKUP($A31,競技者csv変換!$A:$AK,MATCH(AH$1,競技者csv変換!$1:$1,0),0)),"",IF(VLOOKUP($A31,競技者csv変換!$A:$AK,MATCH(AH$1,競技者csv変換!$1:$1,0),0)="","",VLOOKUP($A31,競技者csv変換!$A:$AK,MATCH(AH$1,競技者csv変換!$1:$1,0),0)))</f>
        <v/>
      </c>
      <c r="AI31" s="76" t="str">
        <f>IF(ISERROR(VLOOKUP($A31,競技者csv変換!$A:$AK,MATCH(AI$1,競技者csv変換!$1:$1,0),0)),"",IF(VLOOKUP($A31,競技者csv変換!$A:$AK,MATCH(AI$1,競技者csv変換!$1:$1,0),0)="","",VLOOKUP($A31,競技者csv変換!$A:$AK,MATCH(AI$1,競技者csv変換!$1:$1,0),0)))</f>
        <v/>
      </c>
      <c r="AJ31" s="76" t="str">
        <f>IF(ISERROR(VLOOKUP($A31,競技者csv変換!$A:$AK,MATCH(AJ$1,競技者csv変換!$1:$1,0),0)),"",IF(VLOOKUP($A31,競技者csv変換!$A:$AK,MATCH(AJ$1,競技者csv変換!$1:$1,0),0)="","",VLOOKUP($A31,競技者csv変換!$A:$AK,MATCH(AJ$1,競技者csv変換!$1:$1,0),0)))</f>
        <v/>
      </c>
      <c r="AK31" s="76" t="str">
        <f>IF(ISERROR(VLOOKUP($A31,競技者csv変換!$A:$AK,MATCH(AK$1,競技者csv変換!$1:$1,0),0)),"",IF(VLOOKUP($A31,競技者csv変換!$A:$AK,MATCH(AK$1,競技者csv変換!$1:$1,0),0)="","",VLOOKUP($A31,競技者csv変換!$A:$AK,MATCH(AK$1,競技者csv変換!$1:$1,0),0)))</f>
        <v/>
      </c>
    </row>
    <row r="32" spans="1:37" ht="18" customHeight="1">
      <c r="A32" s="76" t="str">
        <f t="shared" si="0"/>
        <v/>
      </c>
      <c r="B32" s="189" t="str">
        <f>IF(ISERROR(VLOOKUP($A32,競技者csv変換!$A:$AK,MATCH(B$1,競技者csv変換!$1:$1,0),0)),"",IF(VLOOKUP($A32,競技者csv変換!$A:$AK,MATCH(B$1,競技者csv変換!$1:$1,0),0)="","",VLOOKUP($A32,競技者csv変換!$A:$AK,MATCH(B$1,競技者csv変換!$1:$1,0),0)))</f>
        <v/>
      </c>
      <c r="C32" s="189" t="str">
        <f>IF(ISERROR(VLOOKUP($A32,競技者csv変換!$A:$AK,MATCH(C$1,競技者csv変換!$1:$1,0),0)),"",IF(VLOOKUP($A32,競技者csv変換!$A:$AK,MATCH(C$1,競技者csv変換!$1:$1,0),0)="","",VLOOKUP($A32,競技者csv変換!$A:$AK,MATCH(C$1,競技者csv変換!$1:$1,0),0)))</f>
        <v/>
      </c>
      <c r="D32" s="189" t="str">
        <f>IF(ISERROR(VLOOKUP($A32,競技者csv変換!$A:$AK,MATCH(D$1,競技者csv変換!$1:$1,0),0)),"",IF(VLOOKUP($A32,競技者csv変換!$A:$AK,MATCH(D$1,競技者csv変換!$1:$1,0),0)="","",VLOOKUP($A32,競技者csv変換!$A:$AK,MATCH(D$1,競技者csv変換!$1:$1,0),0)))</f>
        <v/>
      </c>
      <c r="E32" s="189" t="str">
        <f>IF(ISERROR(VLOOKUP($A32,競技者csv変換!$A:$AK,MATCH(E$1,競技者csv変換!$1:$1,0),0)),"",IF(VLOOKUP($A32,競技者csv変換!$A:$AK,MATCH(E$1,競技者csv変換!$1:$1,0),0)="","",VLOOKUP($A32,競技者csv変換!$A:$AK,MATCH(E$1,競技者csv変換!$1:$1,0),0)))</f>
        <v/>
      </c>
      <c r="F32" s="189" t="str">
        <f>IF(ISERROR(VLOOKUP($A32,競技者csv変換!$A:$AK,MATCH(F$1,競技者csv変換!$1:$1,0),0)),"",IF(VLOOKUP($A32,競技者csv変換!$A:$AK,MATCH(F$1,競技者csv変換!$1:$1,0),0)="","",VLOOKUP($A32,競技者csv変換!$A:$AK,MATCH(F$1,競技者csv変換!$1:$1,0),0)))</f>
        <v/>
      </c>
      <c r="G32" s="189" t="str">
        <f>IF(ISERROR(VLOOKUP($A32,競技者csv変換!$A:$AK,MATCH(G$1,競技者csv変換!$1:$1,0),0)),"",IF(VLOOKUP($A32,競技者csv変換!$A:$AK,MATCH(G$1,競技者csv変換!$1:$1,0),0)="","",VLOOKUP($A32,競技者csv変換!$A:$AK,MATCH(G$1,競技者csv変換!$1:$1,0),0)))</f>
        <v/>
      </c>
      <c r="H32" s="189" t="str">
        <f>IF(ISERROR(VLOOKUP($A32,競技者csv変換!$A:$AK,MATCH(H$1,競技者csv変換!$1:$1,0),0)),"",IF(VLOOKUP($A32,競技者csv変換!$A:$AK,MATCH(H$1,競技者csv変換!$1:$1,0),0)="","",VLOOKUP($A32,競技者csv変換!$A:$AK,MATCH(H$1,競技者csv変換!$1:$1,0),0)))</f>
        <v/>
      </c>
      <c r="I32" s="189" t="str">
        <f>IF(ISERROR(VLOOKUP($A32,競技者csv変換!$A:$AK,MATCH(I$1,競技者csv変換!$1:$1,0),0)),"",IF(VLOOKUP($A32,競技者csv変換!$A:$AK,MATCH(I$1,競技者csv変換!$1:$1,0),0)="","",VLOOKUP($A32,競技者csv変換!$A:$AK,MATCH(I$1,競技者csv変換!$1:$1,0),0)))</f>
        <v/>
      </c>
      <c r="J32" s="189" t="str">
        <f>IF(ISERROR(VLOOKUP($A32,競技者csv変換!$A:$AK,MATCH(J$1,競技者csv変換!$1:$1,0),0)),"",IF(VLOOKUP($A32,競技者csv変換!$A:$AK,MATCH(J$1,競技者csv変換!$1:$1,0),0)="","",VLOOKUP($A32,競技者csv変換!$A:$AK,MATCH(J$1,競技者csv変換!$1:$1,0),0)))</f>
        <v/>
      </c>
      <c r="K32" s="189" t="str">
        <f>IF(ISERROR(VLOOKUP($A32,競技者csv変換!$A:$AK,MATCH(K$1,競技者csv変換!$1:$1,0),0)),"",IF(VLOOKUP($A32,競技者csv変換!$A:$AK,MATCH(K$1,競技者csv変換!$1:$1,0),0)="","",VLOOKUP($A32,競技者csv変換!$A:$AK,MATCH(K$1,競技者csv変換!$1:$1,0),0)))</f>
        <v/>
      </c>
      <c r="L32" s="189" t="str">
        <f>IF(ISERROR(VLOOKUP($A32,競技者csv変換!$A:$AK,MATCH(L$1,競技者csv変換!$1:$1,0),0)),"",IF(VLOOKUP($A32,競技者csv変換!$A:$AK,MATCH(L$1,競技者csv変換!$1:$1,0),0)="","",VLOOKUP($A32,競技者csv変換!$A:$AK,MATCH(L$1,競技者csv変換!$1:$1,0),0)))</f>
        <v/>
      </c>
      <c r="M32" s="189" t="str">
        <f>IF(ISERROR(VLOOKUP($A32,競技者csv変換!$A:$AK,MATCH(M$1,競技者csv変換!$1:$1,0),0)),"",IF(VLOOKUP($A32,競技者csv変換!$A:$AK,MATCH(M$1,競技者csv変換!$1:$1,0),0)="","",VLOOKUP($A32,競技者csv変換!$A:$AK,MATCH(M$1,競技者csv変換!$1:$1,0),0)))</f>
        <v/>
      </c>
      <c r="N32" s="189" t="str">
        <f>IF(ISERROR(VLOOKUP($A32,競技者csv変換!$A:$AK,MATCH(N$1,競技者csv変換!$1:$1,0),0)),"",IF(VLOOKUP($A32,競技者csv変換!$A:$AK,MATCH(N$1,競技者csv変換!$1:$1,0),0)="","",VLOOKUP($A32,競技者csv変換!$A:$AK,MATCH(N$1,競技者csv変換!$1:$1,0),0)))</f>
        <v/>
      </c>
      <c r="O32" s="189" t="str">
        <f>IF(ISERROR(VLOOKUP($A32,競技者csv変換!$A:$AK,MATCH(O$1,競技者csv変換!$1:$1,0),0)),"",IF(VLOOKUP($A32,競技者csv変換!$A:$AK,MATCH(O$1,競技者csv変換!$1:$1,0),0)="","",VLOOKUP($A32,競技者csv変換!$A:$AK,MATCH(O$1,競技者csv変換!$1:$1,0),0)))</f>
        <v/>
      </c>
      <c r="P32" s="189" t="str">
        <f>IF(ISERROR(VLOOKUP($A32,競技者csv変換!$A:$AK,MATCH(P$1,競技者csv変換!$1:$1,0),0)),"",IF(VLOOKUP($A32,競技者csv変換!$A:$AK,MATCH(P$1,競技者csv変換!$1:$1,0),0)="","",VLOOKUP($A32,競技者csv変換!$A:$AK,MATCH(P$1,競技者csv変換!$1:$1,0),0)))</f>
        <v/>
      </c>
      <c r="Q32" s="189" t="str">
        <f>IF(ISERROR(VLOOKUP($A32,競技者csv変換!$A:$AK,MATCH(Q$1,競技者csv変換!$1:$1,0),0)),"",IF(VLOOKUP($A32,競技者csv変換!$A:$AK,MATCH(Q$1,競技者csv変換!$1:$1,0),0)="","",VLOOKUP($A32,競技者csv変換!$A:$AK,MATCH(Q$1,競技者csv変換!$1:$1,0),0)))</f>
        <v/>
      </c>
      <c r="R32" s="189" t="str">
        <f>IF(ISERROR(VLOOKUP($A32,競技者csv変換!$A:$AK,MATCH(R$1,競技者csv変換!$1:$1,0),0)),"",IF(VLOOKUP($A32,競技者csv変換!$A:$AK,MATCH(R$1,競技者csv変換!$1:$1,0),0)="","",VLOOKUP($A32,競技者csv変換!$A:$AK,MATCH(R$1,競技者csv変換!$1:$1,0),0)))</f>
        <v/>
      </c>
      <c r="S32" s="189" t="str">
        <f>IF(ISERROR(VLOOKUP($A32,競技者csv変換!$A:$AK,MATCH(S$1,競技者csv変換!$1:$1,0),0)),"",IF(VLOOKUP($A32,競技者csv変換!$A:$AK,MATCH(S$1,競技者csv変換!$1:$1,0),0)="","",VLOOKUP($A32,競技者csv変換!$A:$AK,MATCH(S$1,競技者csv変換!$1:$1,0),0)))</f>
        <v/>
      </c>
      <c r="T32" s="189" t="str">
        <f>IF(ISERROR(VLOOKUP($A32,競技者csv変換!$A:$AK,MATCH(T$1,競技者csv変換!$1:$1,0),0)),"",IF(VLOOKUP($A32,競技者csv変換!$A:$AK,MATCH(T$1,競技者csv変換!$1:$1,0),0)="","",VLOOKUP($A32,競技者csv変換!$A:$AK,MATCH(T$1,競技者csv変換!$1:$1,0),0)))</f>
        <v/>
      </c>
      <c r="U32" s="189" t="str">
        <f>IF(ISERROR(VLOOKUP($A32,競技者csv変換!$A:$AK,MATCH(U$1,競技者csv変換!$1:$1,0),0)),"",IF(VLOOKUP($A32,競技者csv変換!$A:$AK,MATCH(U$1,競技者csv変換!$1:$1,0),0)="","",VLOOKUP($A32,競技者csv変換!$A:$AK,MATCH(U$1,競技者csv変換!$1:$1,0),0)))</f>
        <v/>
      </c>
      <c r="V32" s="189" t="str">
        <f>IF(ISERROR(VLOOKUP($A32,競技者csv変換!$A:$AK,MATCH(V$1,競技者csv変換!$1:$1,0),0)),"",IF(VLOOKUP($A32,競技者csv変換!$A:$AK,MATCH(V$1,競技者csv変換!$1:$1,0),0)="","",VLOOKUP($A32,競技者csv変換!$A:$AK,MATCH(V$1,競技者csv変換!$1:$1,0),0)))</f>
        <v/>
      </c>
      <c r="W32" s="189" t="str">
        <f>IF(ISERROR(VLOOKUP($A32,競技者csv変換!$A:$AK,MATCH(W$1,競技者csv変換!$1:$1,0),0)),"",IF(VLOOKUP($A32,競技者csv変換!$A:$AK,MATCH(W$1,競技者csv変換!$1:$1,0),0)="","",VLOOKUP($A32,競技者csv変換!$A:$AK,MATCH(W$1,競技者csv変換!$1:$1,0),0)))</f>
        <v/>
      </c>
      <c r="X32" s="189" t="str">
        <f>IF(ISERROR(VLOOKUP($A32,競技者csv変換!$A:$AK,MATCH(X$1,競技者csv変換!$1:$1,0),0)),"",IF(VLOOKUP($A32,競技者csv変換!$A:$AK,MATCH(X$1,競技者csv変換!$1:$1,0),0)="","",VLOOKUP($A32,競技者csv変換!$A:$AK,MATCH(X$1,競技者csv変換!$1:$1,0),0)))</f>
        <v/>
      </c>
      <c r="Y32" s="189" t="str">
        <f>IF(ISERROR(VLOOKUP($A32,競技者csv変換!$A:$AK,MATCH(Y$1,競技者csv変換!$1:$1,0),0)),"",IF(VLOOKUP($A32,競技者csv変換!$A:$AK,MATCH(Y$1,競技者csv変換!$1:$1,0),0)="","",VLOOKUP($A32,競技者csv変換!$A:$AK,MATCH(Y$1,競技者csv変換!$1:$1,0),0)))</f>
        <v/>
      </c>
      <c r="Z32" s="189" t="str">
        <f>IF(ISERROR(VLOOKUP($A32,競技者csv変換!$A:$AK,MATCH(Z$1,競技者csv変換!$1:$1,0),0)),"",IF(VLOOKUP($A32,競技者csv変換!$A:$AK,MATCH(Z$1,競技者csv変換!$1:$1,0),0)="","",VLOOKUP($A32,競技者csv変換!$A:$AK,MATCH(Z$1,競技者csv変換!$1:$1,0),0)))</f>
        <v/>
      </c>
      <c r="AA32" s="189" t="str">
        <f>IF(ISERROR(VLOOKUP($A32,競技者csv変換!$A:$AK,MATCH(AA$1,競技者csv変換!$1:$1,0),0)),"",IF(VLOOKUP($A32,競技者csv変換!$A:$AK,MATCH(AA$1,競技者csv変換!$1:$1,0),0)="","",VLOOKUP($A32,競技者csv変換!$A:$AK,MATCH(AA$1,競技者csv変換!$1:$1,0),0)))</f>
        <v/>
      </c>
      <c r="AB32" s="189" t="str">
        <f>IF(ISERROR(VLOOKUP($A32,競技者csv変換!$A:$AK,MATCH(AB$1,競技者csv変換!$1:$1,0),0)),"",IF(VLOOKUP($A32,競技者csv変換!$A:$AK,MATCH(AB$1,競技者csv変換!$1:$1,0),0)="","",VLOOKUP($A32,競技者csv変換!$A:$AK,MATCH(AB$1,競技者csv変換!$1:$1,0),0)))</f>
        <v/>
      </c>
      <c r="AC32" s="189" t="str">
        <f>IF(ISERROR(VLOOKUP($A32,競技者csv変換!$A:$AK,MATCH(AC$1,競技者csv変換!$1:$1,0),0)),"",IF(VLOOKUP($A32,競技者csv変換!$A:$AK,MATCH(AC$1,競技者csv変換!$1:$1,0),0)="","",VLOOKUP($A32,競技者csv変換!$A:$AK,MATCH(AC$1,競技者csv変換!$1:$1,0),0)))</f>
        <v/>
      </c>
      <c r="AD32" s="76" t="str">
        <f>IF(ISERROR(VLOOKUP($A32,競技者csv変換!$A:$AK,MATCH(AD$1,競技者csv変換!$1:$1,0),0)),"",IF(VLOOKUP($A32,競技者csv変換!$A:$AK,MATCH(AD$1,競技者csv変換!$1:$1,0),0)="","",VLOOKUP($A32,競技者csv変換!$A:$AK,MATCH(AD$1,競技者csv変換!$1:$1,0),0)))</f>
        <v/>
      </c>
      <c r="AE32" s="76" t="str">
        <f>IF(ISERROR(VLOOKUP($A32,競技者csv変換!$A:$AK,MATCH(AE$1,競技者csv変換!$1:$1,0),0)),"",IF(VLOOKUP($A32,競技者csv変換!$A:$AK,MATCH(AE$1,競技者csv変換!$1:$1,0),0)="","",VLOOKUP($A32,競技者csv変換!$A:$AK,MATCH(AE$1,競技者csv変換!$1:$1,0),0)))</f>
        <v/>
      </c>
      <c r="AF32" s="76" t="str">
        <f>IF(ISERROR(VLOOKUP($A32,競技者csv変換!$A:$AK,MATCH(AF$1,競技者csv変換!$1:$1,0),0)),"",IF(VLOOKUP($A32,競技者csv変換!$A:$AK,MATCH(AF$1,競技者csv変換!$1:$1,0),0)="","",VLOOKUP($A32,競技者csv変換!$A:$AK,MATCH(AF$1,競技者csv変換!$1:$1,0),0)))</f>
        <v/>
      </c>
      <c r="AG32" s="76" t="str">
        <f>IF(ISERROR(VLOOKUP($A32,競技者csv変換!$A:$AK,MATCH(AG$1,競技者csv変換!$1:$1,0),0)),"",IF(VLOOKUP($A32,競技者csv変換!$A:$AK,MATCH(AG$1,競技者csv変換!$1:$1,0),0)="","",VLOOKUP($A32,競技者csv変換!$A:$AK,MATCH(AG$1,競技者csv変換!$1:$1,0),0)))</f>
        <v/>
      </c>
      <c r="AH32" s="76" t="str">
        <f>IF(ISERROR(VLOOKUP($A32,競技者csv変換!$A:$AK,MATCH(AH$1,競技者csv変換!$1:$1,0),0)),"",IF(VLOOKUP($A32,競技者csv変換!$A:$AK,MATCH(AH$1,競技者csv変換!$1:$1,0),0)="","",VLOOKUP($A32,競技者csv変換!$A:$AK,MATCH(AH$1,競技者csv変換!$1:$1,0),0)))</f>
        <v/>
      </c>
      <c r="AI32" s="76" t="str">
        <f>IF(ISERROR(VLOOKUP($A32,競技者csv変換!$A:$AK,MATCH(AI$1,競技者csv変換!$1:$1,0),0)),"",IF(VLOOKUP($A32,競技者csv変換!$A:$AK,MATCH(AI$1,競技者csv変換!$1:$1,0),0)="","",VLOOKUP($A32,競技者csv変換!$A:$AK,MATCH(AI$1,競技者csv変換!$1:$1,0),0)))</f>
        <v/>
      </c>
      <c r="AJ32" s="76" t="str">
        <f>IF(ISERROR(VLOOKUP($A32,競技者csv変換!$A:$AK,MATCH(AJ$1,競技者csv変換!$1:$1,0),0)),"",IF(VLOOKUP($A32,競技者csv変換!$A:$AK,MATCH(AJ$1,競技者csv変換!$1:$1,0),0)="","",VLOOKUP($A32,競技者csv変換!$A:$AK,MATCH(AJ$1,競技者csv変換!$1:$1,0),0)))</f>
        <v/>
      </c>
      <c r="AK32" s="76" t="str">
        <f>IF(ISERROR(VLOOKUP($A32,競技者csv変換!$A:$AK,MATCH(AK$1,競技者csv変換!$1:$1,0),0)),"",IF(VLOOKUP($A32,競技者csv変換!$A:$AK,MATCH(AK$1,競技者csv変換!$1:$1,0),0)="","",VLOOKUP($A32,競技者csv変換!$A:$AK,MATCH(AK$1,競技者csv変換!$1:$1,0),0)))</f>
        <v/>
      </c>
    </row>
    <row r="33" spans="1:37" ht="18" customHeight="1">
      <c r="A33" s="76" t="str">
        <f t="shared" si="0"/>
        <v/>
      </c>
      <c r="B33" s="189" t="str">
        <f>IF(ISERROR(VLOOKUP($A33,競技者csv変換!$A:$AK,MATCH(B$1,競技者csv変換!$1:$1,0),0)),"",IF(VLOOKUP($A33,競技者csv変換!$A:$AK,MATCH(B$1,競技者csv変換!$1:$1,0),0)="","",VLOOKUP($A33,競技者csv変換!$A:$AK,MATCH(B$1,競技者csv変換!$1:$1,0),0)))</f>
        <v/>
      </c>
      <c r="C33" s="189" t="str">
        <f>IF(ISERROR(VLOOKUP($A33,競技者csv変換!$A:$AK,MATCH(C$1,競技者csv変換!$1:$1,0),0)),"",IF(VLOOKUP($A33,競技者csv変換!$A:$AK,MATCH(C$1,競技者csv変換!$1:$1,0),0)="","",VLOOKUP($A33,競技者csv変換!$A:$AK,MATCH(C$1,競技者csv変換!$1:$1,0),0)))</f>
        <v/>
      </c>
      <c r="D33" s="189" t="str">
        <f>IF(ISERROR(VLOOKUP($A33,競技者csv変換!$A:$AK,MATCH(D$1,競技者csv変換!$1:$1,0),0)),"",IF(VLOOKUP($A33,競技者csv変換!$A:$AK,MATCH(D$1,競技者csv変換!$1:$1,0),0)="","",VLOOKUP($A33,競技者csv変換!$A:$AK,MATCH(D$1,競技者csv変換!$1:$1,0),0)))</f>
        <v/>
      </c>
      <c r="E33" s="189" t="str">
        <f>IF(ISERROR(VLOOKUP($A33,競技者csv変換!$A:$AK,MATCH(E$1,競技者csv変換!$1:$1,0),0)),"",IF(VLOOKUP($A33,競技者csv変換!$A:$AK,MATCH(E$1,競技者csv変換!$1:$1,0),0)="","",VLOOKUP($A33,競技者csv変換!$A:$AK,MATCH(E$1,競技者csv変換!$1:$1,0),0)))</f>
        <v/>
      </c>
      <c r="F33" s="189" t="str">
        <f>IF(ISERROR(VLOOKUP($A33,競技者csv変換!$A:$AK,MATCH(F$1,競技者csv変換!$1:$1,0),0)),"",IF(VLOOKUP($A33,競技者csv変換!$A:$AK,MATCH(F$1,競技者csv変換!$1:$1,0),0)="","",VLOOKUP($A33,競技者csv変換!$A:$AK,MATCH(F$1,競技者csv変換!$1:$1,0),0)))</f>
        <v/>
      </c>
      <c r="G33" s="189" t="str">
        <f>IF(ISERROR(VLOOKUP($A33,競技者csv変換!$A:$AK,MATCH(G$1,競技者csv変換!$1:$1,0),0)),"",IF(VLOOKUP($A33,競技者csv変換!$A:$AK,MATCH(G$1,競技者csv変換!$1:$1,0),0)="","",VLOOKUP($A33,競技者csv変換!$A:$AK,MATCH(G$1,競技者csv変換!$1:$1,0),0)))</f>
        <v/>
      </c>
      <c r="H33" s="189" t="str">
        <f>IF(ISERROR(VLOOKUP($A33,競技者csv変換!$A:$AK,MATCH(H$1,競技者csv変換!$1:$1,0),0)),"",IF(VLOOKUP($A33,競技者csv変換!$A:$AK,MATCH(H$1,競技者csv変換!$1:$1,0),0)="","",VLOOKUP($A33,競技者csv変換!$A:$AK,MATCH(H$1,競技者csv変換!$1:$1,0),0)))</f>
        <v/>
      </c>
      <c r="I33" s="189" t="str">
        <f>IF(ISERROR(VLOOKUP($A33,競技者csv変換!$A:$AK,MATCH(I$1,競技者csv変換!$1:$1,0),0)),"",IF(VLOOKUP($A33,競技者csv変換!$A:$AK,MATCH(I$1,競技者csv変換!$1:$1,0),0)="","",VLOOKUP($A33,競技者csv変換!$A:$AK,MATCH(I$1,競技者csv変換!$1:$1,0),0)))</f>
        <v/>
      </c>
      <c r="J33" s="189" t="str">
        <f>IF(ISERROR(VLOOKUP($A33,競技者csv変換!$A:$AK,MATCH(J$1,競技者csv変換!$1:$1,0),0)),"",IF(VLOOKUP($A33,競技者csv変換!$A:$AK,MATCH(J$1,競技者csv変換!$1:$1,0),0)="","",VLOOKUP($A33,競技者csv変換!$A:$AK,MATCH(J$1,競技者csv変換!$1:$1,0),0)))</f>
        <v/>
      </c>
      <c r="K33" s="189" t="str">
        <f>IF(ISERROR(VLOOKUP($A33,競技者csv変換!$A:$AK,MATCH(K$1,競技者csv変換!$1:$1,0),0)),"",IF(VLOOKUP($A33,競技者csv変換!$A:$AK,MATCH(K$1,競技者csv変換!$1:$1,0),0)="","",VLOOKUP($A33,競技者csv変換!$A:$AK,MATCH(K$1,競技者csv変換!$1:$1,0),0)))</f>
        <v/>
      </c>
      <c r="L33" s="189" t="str">
        <f>IF(ISERROR(VLOOKUP($A33,競技者csv変換!$A:$AK,MATCH(L$1,競技者csv変換!$1:$1,0),0)),"",IF(VLOOKUP($A33,競技者csv変換!$A:$AK,MATCH(L$1,競技者csv変換!$1:$1,0),0)="","",VLOOKUP($A33,競技者csv変換!$A:$AK,MATCH(L$1,競技者csv変換!$1:$1,0),0)))</f>
        <v/>
      </c>
      <c r="M33" s="189" t="str">
        <f>IF(ISERROR(VLOOKUP($A33,競技者csv変換!$A:$AK,MATCH(M$1,競技者csv変換!$1:$1,0),0)),"",IF(VLOOKUP($A33,競技者csv変換!$A:$AK,MATCH(M$1,競技者csv変換!$1:$1,0),0)="","",VLOOKUP($A33,競技者csv変換!$A:$AK,MATCH(M$1,競技者csv変換!$1:$1,0),0)))</f>
        <v/>
      </c>
      <c r="N33" s="189" t="str">
        <f>IF(ISERROR(VLOOKUP($A33,競技者csv変換!$A:$AK,MATCH(N$1,競技者csv変換!$1:$1,0),0)),"",IF(VLOOKUP($A33,競技者csv変換!$A:$AK,MATCH(N$1,競技者csv変換!$1:$1,0),0)="","",VLOOKUP($A33,競技者csv変換!$A:$AK,MATCH(N$1,競技者csv変換!$1:$1,0),0)))</f>
        <v/>
      </c>
      <c r="O33" s="189" t="str">
        <f>IF(ISERROR(VLOOKUP($A33,競技者csv変換!$A:$AK,MATCH(O$1,競技者csv変換!$1:$1,0),0)),"",IF(VLOOKUP($A33,競技者csv変換!$A:$AK,MATCH(O$1,競技者csv変換!$1:$1,0),0)="","",VLOOKUP($A33,競技者csv変換!$A:$AK,MATCH(O$1,競技者csv変換!$1:$1,0),0)))</f>
        <v/>
      </c>
      <c r="P33" s="189" t="str">
        <f>IF(ISERROR(VLOOKUP($A33,競技者csv変換!$A:$AK,MATCH(P$1,競技者csv変換!$1:$1,0),0)),"",IF(VLOOKUP($A33,競技者csv変換!$A:$AK,MATCH(P$1,競技者csv変換!$1:$1,0),0)="","",VLOOKUP($A33,競技者csv変換!$A:$AK,MATCH(P$1,競技者csv変換!$1:$1,0),0)))</f>
        <v/>
      </c>
      <c r="Q33" s="189" t="str">
        <f>IF(ISERROR(VLOOKUP($A33,競技者csv変換!$A:$AK,MATCH(Q$1,競技者csv変換!$1:$1,0),0)),"",IF(VLOOKUP($A33,競技者csv変換!$A:$AK,MATCH(Q$1,競技者csv変換!$1:$1,0),0)="","",VLOOKUP($A33,競技者csv変換!$A:$AK,MATCH(Q$1,競技者csv変換!$1:$1,0),0)))</f>
        <v/>
      </c>
      <c r="R33" s="189" t="str">
        <f>IF(ISERROR(VLOOKUP($A33,競技者csv変換!$A:$AK,MATCH(R$1,競技者csv変換!$1:$1,0),0)),"",IF(VLOOKUP($A33,競技者csv変換!$A:$AK,MATCH(R$1,競技者csv変換!$1:$1,0),0)="","",VLOOKUP($A33,競技者csv変換!$A:$AK,MATCH(R$1,競技者csv変換!$1:$1,0),0)))</f>
        <v/>
      </c>
      <c r="S33" s="189" t="str">
        <f>IF(ISERROR(VLOOKUP($A33,競技者csv変換!$A:$AK,MATCH(S$1,競技者csv変換!$1:$1,0),0)),"",IF(VLOOKUP($A33,競技者csv変換!$A:$AK,MATCH(S$1,競技者csv変換!$1:$1,0),0)="","",VLOOKUP($A33,競技者csv変換!$A:$AK,MATCH(S$1,競技者csv変換!$1:$1,0),0)))</f>
        <v/>
      </c>
      <c r="T33" s="189" t="str">
        <f>IF(ISERROR(VLOOKUP($A33,競技者csv変換!$A:$AK,MATCH(T$1,競技者csv変換!$1:$1,0),0)),"",IF(VLOOKUP($A33,競技者csv変換!$A:$AK,MATCH(T$1,競技者csv変換!$1:$1,0),0)="","",VLOOKUP($A33,競技者csv変換!$A:$AK,MATCH(T$1,競技者csv変換!$1:$1,0),0)))</f>
        <v/>
      </c>
      <c r="U33" s="189" t="str">
        <f>IF(ISERROR(VLOOKUP($A33,競技者csv変換!$A:$AK,MATCH(U$1,競技者csv変換!$1:$1,0),0)),"",IF(VLOOKUP($A33,競技者csv変換!$A:$AK,MATCH(U$1,競技者csv変換!$1:$1,0),0)="","",VLOOKUP($A33,競技者csv変換!$A:$AK,MATCH(U$1,競技者csv変換!$1:$1,0),0)))</f>
        <v/>
      </c>
      <c r="V33" s="189" t="str">
        <f>IF(ISERROR(VLOOKUP($A33,競技者csv変換!$A:$AK,MATCH(V$1,競技者csv変換!$1:$1,0),0)),"",IF(VLOOKUP($A33,競技者csv変換!$A:$AK,MATCH(V$1,競技者csv変換!$1:$1,0),0)="","",VLOOKUP($A33,競技者csv変換!$A:$AK,MATCH(V$1,競技者csv変換!$1:$1,0),0)))</f>
        <v/>
      </c>
      <c r="W33" s="189" t="str">
        <f>IF(ISERROR(VLOOKUP($A33,競技者csv変換!$A:$AK,MATCH(W$1,競技者csv変換!$1:$1,0),0)),"",IF(VLOOKUP($A33,競技者csv変換!$A:$AK,MATCH(W$1,競技者csv変換!$1:$1,0),0)="","",VLOOKUP($A33,競技者csv変換!$A:$AK,MATCH(W$1,競技者csv変換!$1:$1,0),0)))</f>
        <v/>
      </c>
      <c r="X33" s="189" t="str">
        <f>IF(ISERROR(VLOOKUP($A33,競技者csv変換!$A:$AK,MATCH(X$1,競技者csv変換!$1:$1,0),0)),"",IF(VLOOKUP($A33,競技者csv変換!$A:$AK,MATCH(X$1,競技者csv変換!$1:$1,0),0)="","",VLOOKUP($A33,競技者csv変換!$A:$AK,MATCH(X$1,競技者csv変換!$1:$1,0),0)))</f>
        <v/>
      </c>
      <c r="Y33" s="189" t="str">
        <f>IF(ISERROR(VLOOKUP($A33,競技者csv変換!$A:$AK,MATCH(Y$1,競技者csv変換!$1:$1,0),0)),"",IF(VLOOKUP($A33,競技者csv変換!$A:$AK,MATCH(Y$1,競技者csv変換!$1:$1,0),0)="","",VLOOKUP($A33,競技者csv変換!$A:$AK,MATCH(Y$1,競技者csv変換!$1:$1,0),0)))</f>
        <v/>
      </c>
      <c r="Z33" s="189" t="str">
        <f>IF(ISERROR(VLOOKUP($A33,競技者csv変換!$A:$AK,MATCH(Z$1,競技者csv変換!$1:$1,0),0)),"",IF(VLOOKUP($A33,競技者csv変換!$A:$AK,MATCH(Z$1,競技者csv変換!$1:$1,0),0)="","",VLOOKUP($A33,競技者csv変換!$A:$AK,MATCH(Z$1,競技者csv変換!$1:$1,0),0)))</f>
        <v/>
      </c>
      <c r="AA33" s="189" t="str">
        <f>IF(ISERROR(VLOOKUP($A33,競技者csv変換!$A:$AK,MATCH(AA$1,競技者csv変換!$1:$1,0),0)),"",IF(VLOOKUP($A33,競技者csv変換!$A:$AK,MATCH(AA$1,競技者csv変換!$1:$1,0),0)="","",VLOOKUP($A33,競技者csv変換!$A:$AK,MATCH(AA$1,競技者csv変換!$1:$1,0),0)))</f>
        <v/>
      </c>
      <c r="AB33" s="189" t="str">
        <f>IF(ISERROR(VLOOKUP($A33,競技者csv変換!$A:$AK,MATCH(AB$1,競技者csv変換!$1:$1,0),0)),"",IF(VLOOKUP($A33,競技者csv変換!$A:$AK,MATCH(AB$1,競技者csv変換!$1:$1,0),0)="","",VLOOKUP($A33,競技者csv変換!$A:$AK,MATCH(AB$1,競技者csv変換!$1:$1,0),0)))</f>
        <v/>
      </c>
      <c r="AC33" s="189" t="str">
        <f>IF(ISERROR(VLOOKUP($A33,競技者csv変換!$A:$AK,MATCH(AC$1,競技者csv変換!$1:$1,0),0)),"",IF(VLOOKUP($A33,競技者csv変換!$A:$AK,MATCH(AC$1,競技者csv変換!$1:$1,0),0)="","",VLOOKUP($A33,競技者csv変換!$A:$AK,MATCH(AC$1,競技者csv変換!$1:$1,0),0)))</f>
        <v/>
      </c>
      <c r="AD33" s="76" t="str">
        <f>IF(ISERROR(VLOOKUP($A33,競技者csv変換!$A:$AK,MATCH(AD$1,競技者csv変換!$1:$1,0),0)),"",IF(VLOOKUP($A33,競技者csv変換!$A:$AK,MATCH(AD$1,競技者csv変換!$1:$1,0),0)="","",VLOOKUP($A33,競技者csv変換!$A:$AK,MATCH(AD$1,競技者csv変換!$1:$1,0),0)))</f>
        <v/>
      </c>
      <c r="AE33" s="76" t="str">
        <f>IF(ISERROR(VLOOKUP($A33,競技者csv変換!$A:$AK,MATCH(AE$1,競技者csv変換!$1:$1,0),0)),"",IF(VLOOKUP($A33,競技者csv変換!$A:$AK,MATCH(AE$1,競技者csv変換!$1:$1,0),0)="","",VLOOKUP($A33,競技者csv変換!$A:$AK,MATCH(AE$1,競技者csv変換!$1:$1,0),0)))</f>
        <v/>
      </c>
      <c r="AF33" s="76" t="str">
        <f>IF(ISERROR(VLOOKUP($A33,競技者csv変換!$A:$AK,MATCH(AF$1,競技者csv変換!$1:$1,0),0)),"",IF(VLOOKUP($A33,競技者csv変換!$A:$AK,MATCH(AF$1,競技者csv変換!$1:$1,0),0)="","",VLOOKUP($A33,競技者csv変換!$A:$AK,MATCH(AF$1,競技者csv変換!$1:$1,0),0)))</f>
        <v/>
      </c>
      <c r="AG33" s="76" t="str">
        <f>IF(ISERROR(VLOOKUP($A33,競技者csv変換!$A:$AK,MATCH(AG$1,競技者csv変換!$1:$1,0),0)),"",IF(VLOOKUP($A33,競技者csv変換!$A:$AK,MATCH(AG$1,競技者csv変換!$1:$1,0),0)="","",VLOOKUP($A33,競技者csv変換!$A:$AK,MATCH(AG$1,競技者csv変換!$1:$1,0),0)))</f>
        <v/>
      </c>
      <c r="AH33" s="76" t="str">
        <f>IF(ISERROR(VLOOKUP($A33,競技者csv変換!$A:$AK,MATCH(AH$1,競技者csv変換!$1:$1,0),0)),"",IF(VLOOKUP($A33,競技者csv変換!$A:$AK,MATCH(AH$1,競技者csv変換!$1:$1,0),0)="","",VLOOKUP($A33,競技者csv変換!$A:$AK,MATCH(AH$1,競技者csv変換!$1:$1,0),0)))</f>
        <v/>
      </c>
      <c r="AI33" s="76" t="str">
        <f>IF(ISERROR(VLOOKUP($A33,競技者csv変換!$A:$AK,MATCH(AI$1,競技者csv変換!$1:$1,0),0)),"",IF(VLOOKUP($A33,競技者csv変換!$A:$AK,MATCH(AI$1,競技者csv変換!$1:$1,0),0)="","",VLOOKUP($A33,競技者csv変換!$A:$AK,MATCH(AI$1,競技者csv変換!$1:$1,0),0)))</f>
        <v/>
      </c>
      <c r="AJ33" s="76" t="str">
        <f>IF(ISERROR(VLOOKUP($A33,競技者csv変換!$A:$AK,MATCH(AJ$1,競技者csv変換!$1:$1,0),0)),"",IF(VLOOKUP($A33,競技者csv変換!$A:$AK,MATCH(AJ$1,競技者csv変換!$1:$1,0),0)="","",VLOOKUP($A33,競技者csv変換!$A:$AK,MATCH(AJ$1,競技者csv変換!$1:$1,0),0)))</f>
        <v/>
      </c>
      <c r="AK33" s="76" t="str">
        <f>IF(ISERROR(VLOOKUP($A33,競技者csv変換!$A:$AK,MATCH(AK$1,競技者csv変換!$1:$1,0),0)),"",IF(VLOOKUP($A33,競技者csv変換!$A:$AK,MATCH(AK$1,競技者csv変換!$1:$1,0),0)="","",VLOOKUP($A33,競技者csv変換!$A:$AK,MATCH(AK$1,競技者csv変換!$1:$1,0),0)))</f>
        <v/>
      </c>
    </row>
    <row r="34" spans="1:37" ht="18" customHeight="1">
      <c r="A34" s="76" t="str">
        <f t="shared" si="0"/>
        <v/>
      </c>
      <c r="B34" s="189" t="str">
        <f>IF(ISERROR(VLOOKUP($A34,競技者csv変換!$A:$AK,MATCH(B$1,競技者csv変換!$1:$1,0),0)),"",IF(VLOOKUP($A34,競技者csv変換!$A:$AK,MATCH(B$1,競技者csv変換!$1:$1,0),0)="","",VLOOKUP($A34,競技者csv変換!$A:$AK,MATCH(B$1,競技者csv変換!$1:$1,0),0)))</f>
        <v/>
      </c>
      <c r="C34" s="189" t="str">
        <f>IF(ISERROR(VLOOKUP($A34,競技者csv変換!$A:$AK,MATCH(C$1,競技者csv変換!$1:$1,0),0)),"",IF(VLOOKUP($A34,競技者csv変換!$A:$AK,MATCH(C$1,競技者csv変換!$1:$1,0),0)="","",VLOOKUP($A34,競技者csv変換!$A:$AK,MATCH(C$1,競技者csv変換!$1:$1,0),0)))</f>
        <v/>
      </c>
      <c r="D34" s="189" t="str">
        <f>IF(ISERROR(VLOOKUP($A34,競技者csv変換!$A:$AK,MATCH(D$1,競技者csv変換!$1:$1,0),0)),"",IF(VLOOKUP($A34,競技者csv変換!$A:$AK,MATCH(D$1,競技者csv変換!$1:$1,0),0)="","",VLOOKUP($A34,競技者csv変換!$A:$AK,MATCH(D$1,競技者csv変換!$1:$1,0),0)))</f>
        <v/>
      </c>
      <c r="E34" s="189" t="str">
        <f>IF(ISERROR(VLOOKUP($A34,競技者csv変換!$A:$AK,MATCH(E$1,競技者csv変換!$1:$1,0),0)),"",IF(VLOOKUP($A34,競技者csv変換!$A:$AK,MATCH(E$1,競技者csv変換!$1:$1,0),0)="","",VLOOKUP($A34,競技者csv変換!$A:$AK,MATCH(E$1,競技者csv変換!$1:$1,0),0)))</f>
        <v/>
      </c>
      <c r="F34" s="189" t="str">
        <f>IF(ISERROR(VLOOKUP($A34,競技者csv変換!$A:$AK,MATCH(F$1,競技者csv変換!$1:$1,0),0)),"",IF(VLOOKUP($A34,競技者csv変換!$A:$AK,MATCH(F$1,競技者csv変換!$1:$1,0),0)="","",VLOOKUP($A34,競技者csv変換!$A:$AK,MATCH(F$1,競技者csv変換!$1:$1,0),0)))</f>
        <v/>
      </c>
      <c r="G34" s="189" t="str">
        <f>IF(ISERROR(VLOOKUP($A34,競技者csv変換!$A:$AK,MATCH(G$1,競技者csv変換!$1:$1,0),0)),"",IF(VLOOKUP($A34,競技者csv変換!$A:$AK,MATCH(G$1,競技者csv変換!$1:$1,0),0)="","",VLOOKUP($A34,競技者csv変換!$A:$AK,MATCH(G$1,競技者csv変換!$1:$1,0),0)))</f>
        <v/>
      </c>
      <c r="H34" s="189" t="str">
        <f>IF(ISERROR(VLOOKUP($A34,競技者csv変換!$A:$AK,MATCH(H$1,競技者csv変換!$1:$1,0),0)),"",IF(VLOOKUP($A34,競技者csv変換!$A:$AK,MATCH(H$1,競技者csv変換!$1:$1,0),0)="","",VLOOKUP($A34,競技者csv変換!$A:$AK,MATCH(H$1,競技者csv変換!$1:$1,0),0)))</f>
        <v/>
      </c>
      <c r="I34" s="189" t="str">
        <f>IF(ISERROR(VLOOKUP($A34,競技者csv変換!$A:$AK,MATCH(I$1,競技者csv変換!$1:$1,0),0)),"",IF(VLOOKUP($A34,競技者csv変換!$A:$AK,MATCH(I$1,競技者csv変換!$1:$1,0),0)="","",VLOOKUP($A34,競技者csv変換!$A:$AK,MATCH(I$1,競技者csv変換!$1:$1,0),0)))</f>
        <v/>
      </c>
      <c r="J34" s="189" t="str">
        <f>IF(ISERROR(VLOOKUP($A34,競技者csv変換!$A:$AK,MATCH(J$1,競技者csv変換!$1:$1,0),0)),"",IF(VLOOKUP($A34,競技者csv変換!$A:$AK,MATCH(J$1,競技者csv変換!$1:$1,0),0)="","",VLOOKUP($A34,競技者csv変換!$A:$AK,MATCH(J$1,競技者csv変換!$1:$1,0),0)))</f>
        <v/>
      </c>
      <c r="K34" s="189" t="str">
        <f>IF(ISERROR(VLOOKUP($A34,競技者csv変換!$A:$AK,MATCH(K$1,競技者csv変換!$1:$1,0),0)),"",IF(VLOOKUP($A34,競技者csv変換!$A:$AK,MATCH(K$1,競技者csv変換!$1:$1,0),0)="","",VLOOKUP($A34,競技者csv変換!$A:$AK,MATCH(K$1,競技者csv変換!$1:$1,0),0)))</f>
        <v/>
      </c>
      <c r="L34" s="189" t="str">
        <f>IF(ISERROR(VLOOKUP($A34,競技者csv変換!$A:$AK,MATCH(L$1,競技者csv変換!$1:$1,0),0)),"",IF(VLOOKUP($A34,競技者csv変換!$A:$AK,MATCH(L$1,競技者csv変換!$1:$1,0),0)="","",VLOOKUP($A34,競技者csv変換!$A:$AK,MATCH(L$1,競技者csv変換!$1:$1,0),0)))</f>
        <v/>
      </c>
      <c r="M34" s="189" t="str">
        <f>IF(ISERROR(VLOOKUP($A34,競技者csv変換!$A:$AK,MATCH(M$1,競技者csv変換!$1:$1,0),0)),"",IF(VLOOKUP($A34,競技者csv変換!$A:$AK,MATCH(M$1,競技者csv変換!$1:$1,0),0)="","",VLOOKUP($A34,競技者csv変換!$A:$AK,MATCH(M$1,競技者csv変換!$1:$1,0),0)))</f>
        <v/>
      </c>
      <c r="N34" s="189" t="str">
        <f>IF(ISERROR(VLOOKUP($A34,競技者csv変換!$A:$AK,MATCH(N$1,競技者csv変換!$1:$1,0),0)),"",IF(VLOOKUP($A34,競技者csv変換!$A:$AK,MATCH(N$1,競技者csv変換!$1:$1,0),0)="","",VLOOKUP($A34,競技者csv変換!$A:$AK,MATCH(N$1,競技者csv変換!$1:$1,0),0)))</f>
        <v/>
      </c>
      <c r="O34" s="189" t="str">
        <f>IF(ISERROR(VLOOKUP($A34,競技者csv変換!$A:$AK,MATCH(O$1,競技者csv変換!$1:$1,0),0)),"",IF(VLOOKUP($A34,競技者csv変換!$A:$AK,MATCH(O$1,競技者csv変換!$1:$1,0),0)="","",VLOOKUP($A34,競技者csv変換!$A:$AK,MATCH(O$1,競技者csv変換!$1:$1,0),0)))</f>
        <v/>
      </c>
      <c r="P34" s="189" t="str">
        <f>IF(ISERROR(VLOOKUP($A34,競技者csv変換!$A:$AK,MATCH(P$1,競技者csv変換!$1:$1,0),0)),"",IF(VLOOKUP($A34,競技者csv変換!$A:$AK,MATCH(P$1,競技者csv変換!$1:$1,0),0)="","",VLOOKUP($A34,競技者csv変換!$A:$AK,MATCH(P$1,競技者csv変換!$1:$1,0),0)))</f>
        <v/>
      </c>
      <c r="Q34" s="189" t="str">
        <f>IF(ISERROR(VLOOKUP($A34,競技者csv変換!$A:$AK,MATCH(Q$1,競技者csv変換!$1:$1,0),0)),"",IF(VLOOKUP($A34,競技者csv変換!$A:$AK,MATCH(Q$1,競技者csv変換!$1:$1,0),0)="","",VLOOKUP($A34,競技者csv変換!$A:$AK,MATCH(Q$1,競技者csv変換!$1:$1,0),0)))</f>
        <v/>
      </c>
      <c r="R34" s="189" t="str">
        <f>IF(ISERROR(VLOOKUP($A34,競技者csv変換!$A:$AK,MATCH(R$1,競技者csv変換!$1:$1,0),0)),"",IF(VLOOKUP($A34,競技者csv変換!$A:$AK,MATCH(R$1,競技者csv変換!$1:$1,0),0)="","",VLOOKUP($A34,競技者csv変換!$A:$AK,MATCH(R$1,競技者csv変換!$1:$1,0),0)))</f>
        <v/>
      </c>
      <c r="S34" s="189" t="str">
        <f>IF(ISERROR(VLOOKUP($A34,競技者csv変換!$A:$AK,MATCH(S$1,競技者csv変換!$1:$1,0),0)),"",IF(VLOOKUP($A34,競技者csv変換!$A:$AK,MATCH(S$1,競技者csv変換!$1:$1,0),0)="","",VLOOKUP($A34,競技者csv変換!$A:$AK,MATCH(S$1,競技者csv変換!$1:$1,0),0)))</f>
        <v/>
      </c>
      <c r="T34" s="189" t="str">
        <f>IF(ISERROR(VLOOKUP($A34,競技者csv変換!$A:$AK,MATCH(T$1,競技者csv変換!$1:$1,0),0)),"",IF(VLOOKUP($A34,競技者csv変換!$A:$AK,MATCH(T$1,競技者csv変換!$1:$1,0),0)="","",VLOOKUP($A34,競技者csv変換!$A:$AK,MATCH(T$1,競技者csv変換!$1:$1,0),0)))</f>
        <v/>
      </c>
      <c r="U34" s="189" t="str">
        <f>IF(ISERROR(VLOOKUP($A34,競技者csv変換!$A:$AK,MATCH(U$1,競技者csv変換!$1:$1,0),0)),"",IF(VLOOKUP($A34,競技者csv変換!$A:$AK,MATCH(U$1,競技者csv変換!$1:$1,0),0)="","",VLOOKUP($A34,競技者csv変換!$A:$AK,MATCH(U$1,競技者csv変換!$1:$1,0),0)))</f>
        <v/>
      </c>
      <c r="V34" s="189" t="str">
        <f>IF(ISERROR(VLOOKUP($A34,競技者csv変換!$A:$AK,MATCH(V$1,競技者csv変換!$1:$1,0),0)),"",IF(VLOOKUP($A34,競技者csv変換!$A:$AK,MATCH(V$1,競技者csv変換!$1:$1,0),0)="","",VLOOKUP($A34,競技者csv変換!$A:$AK,MATCH(V$1,競技者csv変換!$1:$1,0),0)))</f>
        <v/>
      </c>
      <c r="W34" s="189" t="str">
        <f>IF(ISERROR(VLOOKUP($A34,競技者csv変換!$A:$AK,MATCH(W$1,競技者csv変換!$1:$1,0),0)),"",IF(VLOOKUP($A34,競技者csv変換!$A:$AK,MATCH(W$1,競技者csv変換!$1:$1,0),0)="","",VLOOKUP($A34,競技者csv変換!$A:$AK,MATCH(W$1,競技者csv変換!$1:$1,0),0)))</f>
        <v/>
      </c>
      <c r="X34" s="189" t="str">
        <f>IF(ISERROR(VLOOKUP($A34,競技者csv変換!$A:$AK,MATCH(X$1,競技者csv変換!$1:$1,0),0)),"",IF(VLOOKUP($A34,競技者csv変換!$A:$AK,MATCH(X$1,競技者csv変換!$1:$1,0),0)="","",VLOOKUP($A34,競技者csv変換!$A:$AK,MATCH(X$1,競技者csv変換!$1:$1,0),0)))</f>
        <v/>
      </c>
      <c r="Y34" s="189" t="str">
        <f>IF(ISERROR(VLOOKUP($A34,競技者csv変換!$A:$AK,MATCH(Y$1,競技者csv変換!$1:$1,0),0)),"",IF(VLOOKUP($A34,競技者csv変換!$A:$AK,MATCH(Y$1,競技者csv変換!$1:$1,0),0)="","",VLOOKUP($A34,競技者csv変換!$A:$AK,MATCH(Y$1,競技者csv変換!$1:$1,0),0)))</f>
        <v/>
      </c>
      <c r="Z34" s="189" t="str">
        <f>IF(ISERROR(VLOOKUP($A34,競技者csv変換!$A:$AK,MATCH(Z$1,競技者csv変換!$1:$1,0),0)),"",IF(VLOOKUP($A34,競技者csv変換!$A:$AK,MATCH(Z$1,競技者csv変換!$1:$1,0),0)="","",VLOOKUP($A34,競技者csv変換!$A:$AK,MATCH(Z$1,競技者csv変換!$1:$1,0),0)))</f>
        <v/>
      </c>
      <c r="AA34" s="189" t="str">
        <f>IF(ISERROR(VLOOKUP($A34,競技者csv変換!$A:$AK,MATCH(AA$1,競技者csv変換!$1:$1,0),0)),"",IF(VLOOKUP($A34,競技者csv変換!$A:$AK,MATCH(AA$1,競技者csv変換!$1:$1,0),0)="","",VLOOKUP($A34,競技者csv変換!$A:$AK,MATCH(AA$1,競技者csv変換!$1:$1,0),0)))</f>
        <v/>
      </c>
      <c r="AB34" s="189" t="str">
        <f>IF(ISERROR(VLOOKUP($A34,競技者csv変換!$A:$AK,MATCH(AB$1,競技者csv変換!$1:$1,0),0)),"",IF(VLOOKUP($A34,競技者csv変換!$A:$AK,MATCH(AB$1,競技者csv変換!$1:$1,0),0)="","",VLOOKUP($A34,競技者csv変換!$A:$AK,MATCH(AB$1,競技者csv変換!$1:$1,0),0)))</f>
        <v/>
      </c>
      <c r="AC34" s="189" t="str">
        <f>IF(ISERROR(VLOOKUP($A34,競技者csv変換!$A:$AK,MATCH(AC$1,競技者csv変換!$1:$1,0),0)),"",IF(VLOOKUP($A34,競技者csv変換!$A:$AK,MATCH(AC$1,競技者csv変換!$1:$1,0),0)="","",VLOOKUP($A34,競技者csv変換!$A:$AK,MATCH(AC$1,競技者csv変換!$1:$1,0),0)))</f>
        <v/>
      </c>
      <c r="AD34" s="76" t="str">
        <f>IF(ISERROR(VLOOKUP($A34,競技者csv変換!$A:$AK,MATCH(AD$1,競技者csv変換!$1:$1,0),0)),"",IF(VLOOKUP($A34,競技者csv変換!$A:$AK,MATCH(AD$1,競技者csv変換!$1:$1,0),0)="","",VLOOKUP($A34,競技者csv変換!$A:$AK,MATCH(AD$1,競技者csv変換!$1:$1,0),0)))</f>
        <v/>
      </c>
      <c r="AE34" s="76" t="str">
        <f>IF(ISERROR(VLOOKUP($A34,競技者csv変換!$A:$AK,MATCH(AE$1,競技者csv変換!$1:$1,0),0)),"",IF(VLOOKUP($A34,競技者csv変換!$A:$AK,MATCH(AE$1,競技者csv変換!$1:$1,0),0)="","",VLOOKUP($A34,競技者csv変換!$A:$AK,MATCH(AE$1,競技者csv変換!$1:$1,0),0)))</f>
        <v/>
      </c>
      <c r="AF34" s="76" t="str">
        <f>IF(ISERROR(VLOOKUP($A34,競技者csv変換!$A:$AK,MATCH(AF$1,競技者csv変換!$1:$1,0),0)),"",IF(VLOOKUP($A34,競技者csv変換!$A:$AK,MATCH(AF$1,競技者csv変換!$1:$1,0),0)="","",VLOOKUP($A34,競技者csv変換!$A:$AK,MATCH(AF$1,競技者csv変換!$1:$1,0),0)))</f>
        <v/>
      </c>
      <c r="AG34" s="76" t="str">
        <f>IF(ISERROR(VLOOKUP($A34,競技者csv変換!$A:$AK,MATCH(AG$1,競技者csv変換!$1:$1,0),0)),"",IF(VLOOKUP($A34,競技者csv変換!$A:$AK,MATCH(AG$1,競技者csv変換!$1:$1,0),0)="","",VLOOKUP($A34,競技者csv変換!$A:$AK,MATCH(AG$1,競技者csv変換!$1:$1,0),0)))</f>
        <v/>
      </c>
      <c r="AH34" s="76" t="str">
        <f>IF(ISERROR(VLOOKUP($A34,競技者csv変換!$A:$AK,MATCH(AH$1,競技者csv変換!$1:$1,0),0)),"",IF(VLOOKUP($A34,競技者csv変換!$A:$AK,MATCH(AH$1,競技者csv変換!$1:$1,0),0)="","",VLOOKUP($A34,競技者csv変換!$A:$AK,MATCH(AH$1,競技者csv変換!$1:$1,0),0)))</f>
        <v/>
      </c>
      <c r="AI34" s="76" t="str">
        <f>IF(ISERROR(VLOOKUP($A34,競技者csv変換!$A:$AK,MATCH(AI$1,競技者csv変換!$1:$1,0),0)),"",IF(VLOOKUP($A34,競技者csv変換!$A:$AK,MATCH(AI$1,競技者csv変換!$1:$1,0),0)="","",VLOOKUP($A34,競技者csv変換!$A:$AK,MATCH(AI$1,競技者csv変換!$1:$1,0),0)))</f>
        <v/>
      </c>
      <c r="AJ34" s="76" t="str">
        <f>IF(ISERROR(VLOOKUP($A34,競技者csv変換!$A:$AK,MATCH(AJ$1,競技者csv変換!$1:$1,0),0)),"",IF(VLOOKUP($A34,競技者csv変換!$A:$AK,MATCH(AJ$1,競技者csv変換!$1:$1,0),0)="","",VLOOKUP($A34,競技者csv変換!$A:$AK,MATCH(AJ$1,競技者csv変換!$1:$1,0),0)))</f>
        <v/>
      </c>
      <c r="AK34" s="76" t="str">
        <f>IF(ISERROR(VLOOKUP($A34,競技者csv変換!$A:$AK,MATCH(AK$1,競技者csv変換!$1:$1,0),0)),"",IF(VLOOKUP($A34,競技者csv変換!$A:$AK,MATCH(AK$1,競技者csv変換!$1:$1,0),0)="","",VLOOKUP($A34,競技者csv変換!$A:$AK,MATCH(AK$1,競技者csv変換!$1:$1,0),0)))</f>
        <v/>
      </c>
    </row>
    <row r="35" spans="1:37" ht="18" customHeight="1">
      <c r="A35" s="76" t="str">
        <f t="shared" si="0"/>
        <v/>
      </c>
      <c r="B35" s="189" t="str">
        <f>IF(ISERROR(VLOOKUP($A35,競技者csv変換!$A:$AK,MATCH(B$1,競技者csv変換!$1:$1,0),0)),"",IF(VLOOKUP($A35,競技者csv変換!$A:$AK,MATCH(B$1,競技者csv変換!$1:$1,0),0)="","",VLOOKUP($A35,競技者csv変換!$A:$AK,MATCH(B$1,競技者csv変換!$1:$1,0),0)))</f>
        <v/>
      </c>
      <c r="C35" s="189" t="str">
        <f>IF(ISERROR(VLOOKUP($A35,競技者csv変換!$A:$AK,MATCH(C$1,競技者csv変換!$1:$1,0),0)),"",IF(VLOOKUP($A35,競技者csv変換!$A:$AK,MATCH(C$1,競技者csv変換!$1:$1,0),0)="","",VLOOKUP($A35,競技者csv変換!$A:$AK,MATCH(C$1,競技者csv変換!$1:$1,0),0)))</f>
        <v/>
      </c>
      <c r="D35" s="189" t="str">
        <f>IF(ISERROR(VLOOKUP($A35,競技者csv変換!$A:$AK,MATCH(D$1,競技者csv変換!$1:$1,0),0)),"",IF(VLOOKUP($A35,競技者csv変換!$A:$AK,MATCH(D$1,競技者csv変換!$1:$1,0),0)="","",VLOOKUP($A35,競技者csv変換!$A:$AK,MATCH(D$1,競技者csv変換!$1:$1,0),0)))</f>
        <v/>
      </c>
      <c r="E35" s="189" t="str">
        <f>IF(ISERROR(VLOOKUP($A35,競技者csv変換!$A:$AK,MATCH(E$1,競技者csv変換!$1:$1,0),0)),"",IF(VLOOKUP($A35,競技者csv変換!$A:$AK,MATCH(E$1,競技者csv変換!$1:$1,0),0)="","",VLOOKUP($A35,競技者csv変換!$A:$AK,MATCH(E$1,競技者csv変換!$1:$1,0),0)))</f>
        <v/>
      </c>
      <c r="F35" s="189" t="str">
        <f>IF(ISERROR(VLOOKUP($A35,競技者csv変換!$A:$AK,MATCH(F$1,競技者csv変換!$1:$1,0),0)),"",IF(VLOOKUP($A35,競技者csv変換!$A:$AK,MATCH(F$1,競技者csv変換!$1:$1,0),0)="","",VLOOKUP($A35,競技者csv変換!$A:$AK,MATCH(F$1,競技者csv変換!$1:$1,0),0)))</f>
        <v/>
      </c>
      <c r="G35" s="189" t="str">
        <f>IF(ISERROR(VLOOKUP($A35,競技者csv変換!$A:$AK,MATCH(G$1,競技者csv変換!$1:$1,0),0)),"",IF(VLOOKUP($A35,競技者csv変換!$A:$AK,MATCH(G$1,競技者csv変換!$1:$1,0),0)="","",VLOOKUP($A35,競技者csv変換!$A:$AK,MATCH(G$1,競技者csv変換!$1:$1,0),0)))</f>
        <v/>
      </c>
      <c r="H35" s="189" t="str">
        <f>IF(ISERROR(VLOOKUP($A35,競技者csv変換!$A:$AK,MATCH(H$1,競技者csv変換!$1:$1,0),0)),"",IF(VLOOKUP($A35,競技者csv変換!$A:$AK,MATCH(H$1,競技者csv変換!$1:$1,0),0)="","",VLOOKUP($A35,競技者csv変換!$A:$AK,MATCH(H$1,競技者csv変換!$1:$1,0),0)))</f>
        <v/>
      </c>
      <c r="I35" s="189" t="str">
        <f>IF(ISERROR(VLOOKUP($A35,競技者csv変換!$A:$AK,MATCH(I$1,競技者csv変換!$1:$1,0),0)),"",IF(VLOOKUP($A35,競技者csv変換!$A:$AK,MATCH(I$1,競技者csv変換!$1:$1,0),0)="","",VLOOKUP($A35,競技者csv変換!$A:$AK,MATCH(I$1,競技者csv変換!$1:$1,0),0)))</f>
        <v/>
      </c>
      <c r="J35" s="189" t="str">
        <f>IF(ISERROR(VLOOKUP($A35,競技者csv変換!$A:$AK,MATCH(J$1,競技者csv変換!$1:$1,0),0)),"",IF(VLOOKUP($A35,競技者csv変換!$A:$AK,MATCH(J$1,競技者csv変換!$1:$1,0),0)="","",VLOOKUP($A35,競技者csv変換!$A:$AK,MATCH(J$1,競技者csv変換!$1:$1,0),0)))</f>
        <v/>
      </c>
      <c r="K35" s="189" t="str">
        <f>IF(ISERROR(VLOOKUP($A35,競技者csv変換!$A:$AK,MATCH(K$1,競技者csv変換!$1:$1,0),0)),"",IF(VLOOKUP($A35,競技者csv変換!$A:$AK,MATCH(K$1,競技者csv変換!$1:$1,0),0)="","",VLOOKUP($A35,競技者csv変換!$A:$AK,MATCH(K$1,競技者csv変換!$1:$1,0),0)))</f>
        <v/>
      </c>
      <c r="L35" s="189" t="str">
        <f>IF(ISERROR(VLOOKUP($A35,競技者csv変換!$A:$AK,MATCH(L$1,競技者csv変換!$1:$1,0),0)),"",IF(VLOOKUP($A35,競技者csv変換!$A:$AK,MATCH(L$1,競技者csv変換!$1:$1,0),0)="","",VLOOKUP($A35,競技者csv変換!$A:$AK,MATCH(L$1,競技者csv変換!$1:$1,0),0)))</f>
        <v/>
      </c>
      <c r="M35" s="189" t="str">
        <f>IF(ISERROR(VLOOKUP($A35,競技者csv変換!$A:$AK,MATCH(M$1,競技者csv変換!$1:$1,0),0)),"",IF(VLOOKUP($A35,競技者csv変換!$A:$AK,MATCH(M$1,競技者csv変換!$1:$1,0),0)="","",VLOOKUP($A35,競技者csv変換!$A:$AK,MATCH(M$1,競技者csv変換!$1:$1,0),0)))</f>
        <v/>
      </c>
      <c r="N35" s="189" t="str">
        <f>IF(ISERROR(VLOOKUP($A35,競技者csv変換!$A:$AK,MATCH(N$1,競技者csv変換!$1:$1,0),0)),"",IF(VLOOKUP($A35,競技者csv変換!$A:$AK,MATCH(N$1,競技者csv変換!$1:$1,0),0)="","",VLOOKUP($A35,競技者csv変換!$A:$AK,MATCH(N$1,競技者csv変換!$1:$1,0),0)))</f>
        <v/>
      </c>
      <c r="O35" s="189" t="str">
        <f>IF(ISERROR(VLOOKUP($A35,競技者csv変換!$A:$AK,MATCH(O$1,競技者csv変換!$1:$1,0),0)),"",IF(VLOOKUP($A35,競技者csv変換!$A:$AK,MATCH(O$1,競技者csv変換!$1:$1,0),0)="","",VLOOKUP($A35,競技者csv変換!$A:$AK,MATCH(O$1,競技者csv変換!$1:$1,0),0)))</f>
        <v/>
      </c>
      <c r="P35" s="189" t="str">
        <f>IF(ISERROR(VLOOKUP($A35,競技者csv変換!$A:$AK,MATCH(P$1,競技者csv変換!$1:$1,0),0)),"",IF(VLOOKUP($A35,競技者csv変換!$A:$AK,MATCH(P$1,競技者csv変換!$1:$1,0),0)="","",VLOOKUP($A35,競技者csv変換!$A:$AK,MATCH(P$1,競技者csv変換!$1:$1,0),0)))</f>
        <v/>
      </c>
      <c r="Q35" s="189" t="str">
        <f>IF(ISERROR(VLOOKUP($A35,競技者csv変換!$A:$AK,MATCH(Q$1,競技者csv変換!$1:$1,0),0)),"",IF(VLOOKUP($A35,競技者csv変換!$A:$AK,MATCH(Q$1,競技者csv変換!$1:$1,0),0)="","",VLOOKUP($A35,競技者csv変換!$A:$AK,MATCH(Q$1,競技者csv変換!$1:$1,0),0)))</f>
        <v/>
      </c>
      <c r="R35" s="189" t="str">
        <f>IF(ISERROR(VLOOKUP($A35,競技者csv変換!$A:$AK,MATCH(R$1,競技者csv変換!$1:$1,0),0)),"",IF(VLOOKUP($A35,競技者csv変換!$A:$AK,MATCH(R$1,競技者csv変換!$1:$1,0),0)="","",VLOOKUP($A35,競技者csv変換!$A:$AK,MATCH(R$1,競技者csv変換!$1:$1,0),0)))</f>
        <v/>
      </c>
      <c r="S35" s="189" t="str">
        <f>IF(ISERROR(VLOOKUP($A35,競技者csv変換!$A:$AK,MATCH(S$1,競技者csv変換!$1:$1,0),0)),"",IF(VLOOKUP($A35,競技者csv変換!$A:$AK,MATCH(S$1,競技者csv変換!$1:$1,0),0)="","",VLOOKUP($A35,競技者csv変換!$A:$AK,MATCH(S$1,競技者csv変換!$1:$1,0),0)))</f>
        <v/>
      </c>
      <c r="T35" s="189" t="str">
        <f>IF(ISERROR(VLOOKUP($A35,競技者csv変換!$A:$AK,MATCH(T$1,競技者csv変換!$1:$1,0),0)),"",IF(VLOOKUP($A35,競技者csv変換!$A:$AK,MATCH(T$1,競技者csv変換!$1:$1,0),0)="","",VLOOKUP($A35,競技者csv変換!$A:$AK,MATCH(T$1,競技者csv変換!$1:$1,0),0)))</f>
        <v/>
      </c>
      <c r="U35" s="189" t="str">
        <f>IF(ISERROR(VLOOKUP($A35,競技者csv変換!$A:$AK,MATCH(U$1,競技者csv変換!$1:$1,0),0)),"",IF(VLOOKUP($A35,競技者csv変換!$A:$AK,MATCH(U$1,競技者csv変換!$1:$1,0),0)="","",VLOOKUP($A35,競技者csv変換!$A:$AK,MATCH(U$1,競技者csv変換!$1:$1,0),0)))</f>
        <v/>
      </c>
      <c r="V35" s="189" t="str">
        <f>IF(ISERROR(VLOOKUP($A35,競技者csv変換!$A:$AK,MATCH(V$1,競技者csv変換!$1:$1,0),0)),"",IF(VLOOKUP($A35,競技者csv変換!$A:$AK,MATCH(V$1,競技者csv変換!$1:$1,0),0)="","",VLOOKUP($A35,競技者csv変換!$A:$AK,MATCH(V$1,競技者csv変換!$1:$1,0),0)))</f>
        <v/>
      </c>
      <c r="W35" s="189" t="str">
        <f>IF(ISERROR(VLOOKUP($A35,競技者csv変換!$A:$AK,MATCH(W$1,競技者csv変換!$1:$1,0),0)),"",IF(VLOOKUP($A35,競技者csv変換!$A:$AK,MATCH(W$1,競技者csv変換!$1:$1,0),0)="","",VLOOKUP($A35,競技者csv変換!$A:$AK,MATCH(W$1,競技者csv変換!$1:$1,0),0)))</f>
        <v/>
      </c>
      <c r="X35" s="189" t="str">
        <f>IF(ISERROR(VLOOKUP($A35,競技者csv変換!$A:$AK,MATCH(X$1,競技者csv変換!$1:$1,0),0)),"",IF(VLOOKUP($A35,競技者csv変換!$A:$AK,MATCH(X$1,競技者csv変換!$1:$1,0),0)="","",VLOOKUP($A35,競技者csv変換!$A:$AK,MATCH(X$1,競技者csv変換!$1:$1,0),0)))</f>
        <v/>
      </c>
      <c r="Y35" s="189" t="str">
        <f>IF(ISERROR(VLOOKUP($A35,競技者csv変換!$A:$AK,MATCH(Y$1,競技者csv変換!$1:$1,0),0)),"",IF(VLOOKUP($A35,競技者csv変換!$A:$AK,MATCH(Y$1,競技者csv変換!$1:$1,0),0)="","",VLOOKUP($A35,競技者csv変換!$A:$AK,MATCH(Y$1,競技者csv変換!$1:$1,0),0)))</f>
        <v/>
      </c>
      <c r="Z35" s="189" t="str">
        <f>IF(ISERROR(VLOOKUP($A35,競技者csv変換!$A:$AK,MATCH(Z$1,競技者csv変換!$1:$1,0),0)),"",IF(VLOOKUP($A35,競技者csv変換!$A:$AK,MATCH(Z$1,競技者csv変換!$1:$1,0),0)="","",VLOOKUP($A35,競技者csv変換!$A:$AK,MATCH(Z$1,競技者csv変換!$1:$1,0),0)))</f>
        <v/>
      </c>
      <c r="AA35" s="189" t="str">
        <f>IF(ISERROR(VLOOKUP($A35,競技者csv変換!$A:$AK,MATCH(AA$1,競技者csv変換!$1:$1,0),0)),"",IF(VLOOKUP($A35,競技者csv変換!$A:$AK,MATCH(AA$1,競技者csv変換!$1:$1,0),0)="","",VLOOKUP($A35,競技者csv変換!$A:$AK,MATCH(AA$1,競技者csv変換!$1:$1,0),0)))</f>
        <v/>
      </c>
      <c r="AB35" s="189" t="str">
        <f>IF(ISERROR(VLOOKUP($A35,競技者csv変換!$A:$AK,MATCH(AB$1,競技者csv変換!$1:$1,0),0)),"",IF(VLOOKUP($A35,競技者csv変換!$A:$AK,MATCH(AB$1,競技者csv変換!$1:$1,0),0)="","",VLOOKUP($A35,競技者csv変換!$A:$AK,MATCH(AB$1,競技者csv変換!$1:$1,0),0)))</f>
        <v/>
      </c>
      <c r="AC35" s="189" t="str">
        <f>IF(ISERROR(VLOOKUP($A35,競技者csv変換!$A:$AK,MATCH(AC$1,競技者csv変換!$1:$1,0),0)),"",IF(VLOOKUP($A35,競技者csv変換!$A:$AK,MATCH(AC$1,競技者csv変換!$1:$1,0),0)="","",VLOOKUP($A35,競技者csv変換!$A:$AK,MATCH(AC$1,競技者csv変換!$1:$1,0),0)))</f>
        <v/>
      </c>
      <c r="AD35" s="76" t="str">
        <f>IF(ISERROR(VLOOKUP($A35,競技者csv変換!$A:$AK,MATCH(AD$1,競技者csv変換!$1:$1,0),0)),"",IF(VLOOKUP($A35,競技者csv変換!$A:$AK,MATCH(AD$1,競技者csv変換!$1:$1,0),0)="","",VLOOKUP($A35,競技者csv変換!$A:$AK,MATCH(AD$1,競技者csv変換!$1:$1,0),0)))</f>
        <v/>
      </c>
      <c r="AE35" s="76" t="str">
        <f>IF(ISERROR(VLOOKUP($A35,競技者csv変換!$A:$AK,MATCH(AE$1,競技者csv変換!$1:$1,0),0)),"",IF(VLOOKUP($A35,競技者csv変換!$A:$AK,MATCH(AE$1,競技者csv変換!$1:$1,0),0)="","",VLOOKUP($A35,競技者csv変換!$A:$AK,MATCH(AE$1,競技者csv変換!$1:$1,0),0)))</f>
        <v/>
      </c>
      <c r="AF35" s="76" t="str">
        <f>IF(ISERROR(VLOOKUP($A35,競技者csv変換!$A:$AK,MATCH(AF$1,競技者csv変換!$1:$1,0),0)),"",IF(VLOOKUP($A35,競技者csv変換!$A:$AK,MATCH(AF$1,競技者csv変換!$1:$1,0),0)="","",VLOOKUP($A35,競技者csv変換!$A:$AK,MATCH(AF$1,競技者csv変換!$1:$1,0),0)))</f>
        <v/>
      </c>
      <c r="AG35" s="76" t="str">
        <f>IF(ISERROR(VLOOKUP($A35,競技者csv変換!$A:$AK,MATCH(AG$1,競技者csv変換!$1:$1,0),0)),"",IF(VLOOKUP($A35,競技者csv変換!$A:$AK,MATCH(AG$1,競技者csv変換!$1:$1,0),0)="","",VLOOKUP($A35,競技者csv変換!$A:$AK,MATCH(AG$1,競技者csv変換!$1:$1,0),0)))</f>
        <v/>
      </c>
      <c r="AH35" s="76" t="str">
        <f>IF(ISERROR(VLOOKUP($A35,競技者csv変換!$A:$AK,MATCH(AH$1,競技者csv変換!$1:$1,0),0)),"",IF(VLOOKUP($A35,競技者csv変換!$A:$AK,MATCH(AH$1,競技者csv変換!$1:$1,0),0)="","",VLOOKUP($A35,競技者csv変換!$A:$AK,MATCH(AH$1,競技者csv変換!$1:$1,0),0)))</f>
        <v/>
      </c>
      <c r="AI35" s="76" t="str">
        <f>IF(ISERROR(VLOOKUP($A35,競技者csv変換!$A:$AK,MATCH(AI$1,競技者csv変換!$1:$1,0),0)),"",IF(VLOOKUP($A35,競技者csv変換!$A:$AK,MATCH(AI$1,競技者csv変換!$1:$1,0),0)="","",VLOOKUP($A35,競技者csv変換!$A:$AK,MATCH(AI$1,競技者csv変換!$1:$1,0),0)))</f>
        <v/>
      </c>
      <c r="AJ35" s="76" t="str">
        <f>IF(ISERROR(VLOOKUP($A35,競技者csv変換!$A:$AK,MATCH(AJ$1,競技者csv変換!$1:$1,0),0)),"",IF(VLOOKUP($A35,競技者csv変換!$A:$AK,MATCH(AJ$1,競技者csv変換!$1:$1,0),0)="","",VLOOKUP($A35,競技者csv変換!$A:$AK,MATCH(AJ$1,競技者csv変換!$1:$1,0),0)))</f>
        <v/>
      </c>
      <c r="AK35" s="76" t="str">
        <f>IF(ISERROR(VLOOKUP($A35,競技者csv変換!$A:$AK,MATCH(AK$1,競技者csv変換!$1:$1,0),0)),"",IF(VLOOKUP($A35,競技者csv変換!$A:$AK,MATCH(AK$1,競技者csv変換!$1:$1,0),0)="","",VLOOKUP($A35,競技者csv変換!$A:$AK,MATCH(AK$1,競技者csv変換!$1:$1,0),0)))</f>
        <v/>
      </c>
    </row>
    <row r="36" spans="1:37" ht="18" customHeight="1">
      <c r="A36" s="76" t="str">
        <f t="shared" si="0"/>
        <v/>
      </c>
      <c r="B36" s="189" t="str">
        <f>IF(ISERROR(VLOOKUP($A36,競技者csv変換!$A:$AK,MATCH(B$1,競技者csv変換!$1:$1,0),0)),"",IF(VLOOKUP($A36,競技者csv変換!$A:$AK,MATCH(B$1,競技者csv変換!$1:$1,0),0)="","",VLOOKUP($A36,競技者csv変換!$A:$AK,MATCH(B$1,競技者csv変換!$1:$1,0),0)))</f>
        <v/>
      </c>
      <c r="C36" s="189" t="str">
        <f>IF(ISERROR(VLOOKUP($A36,競技者csv変換!$A:$AK,MATCH(C$1,競技者csv変換!$1:$1,0),0)),"",IF(VLOOKUP($A36,競技者csv変換!$A:$AK,MATCH(C$1,競技者csv変換!$1:$1,0),0)="","",VLOOKUP($A36,競技者csv変換!$A:$AK,MATCH(C$1,競技者csv変換!$1:$1,0),0)))</f>
        <v/>
      </c>
      <c r="D36" s="189" t="str">
        <f>IF(ISERROR(VLOOKUP($A36,競技者csv変換!$A:$AK,MATCH(D$1,競技者csv変換!$1:$1,0),0)),"",IF(VLOOKUP($A36,競技者csv変換!$A:$AK,MATCH(D$1,競技者csv変換!$1:$1,0),0)="","",VLOOKUP($A36,競技者csv変換!$A:$AK,MATCH(D$1,競技者csv変換!$1:$1,0),0)))</f>
        <v/>
      </c>
      <c r="E36" s="189" t="str">
        <f>IF(ISERROR(VLOOKUP($A36,競技者csv変換!$A:$AK,MATCH(E$1,競技者csv変換!$1:$1,0),0)),"",IF(VLOOKUP($A36,競技者csv変換!$A:$AK,MATCH(E$1,競技者csv変換!$1:$1,0),0)="","",VLOOKUP($A36,競技者csv変換!$A:$AK,MATCH(E$1,競技者csv変換!$1:$1,0),0)))</f>
        <v/>
      </c>
      <c r="F36" s="189" t="str">
        <f>IF(ISERROR(VLOOKUP($A36,競技者csv変換!$A:$AK,MATCH(F$1,競技者csv変換!$1:$1,0),0)),"",IF(VLOOKUP($A36,競技者csv変換!$A:$AK,MATCH(F$1,競技者csv変換!$1:$1,0),0)="","",VLOOKUP($A36,競技者csv変換!$A:$AK,MATCH(F$1,競技者csv変換!$1:$1,0),0)))</f>
        <v/>
      </c>
      <c r="G36" s="189" t="str">
        <f>IF(ISERROR(VLOOKUP($A36,競技者csv変換!$A:$AK,MATCH(G$1,競技者csv変換!$1:$1,0),0)),"",IF(VLOOKUP($A36,競技者csv変換!$A:$AK,MATCH(G$1,競技者csv変換!$1:$1,0),0)="","",VLOOKUP($A36,競技者csv変換!$A:$AK,MATCH(G$1,競技者csv変換!$1:$1,0),0)))</f>
        <v/>
      </c>
      <c r="H36" s="189" t="str">
        <f>IF(ISERROR(VLOOKUP($A36,競技者csv変換!$A:$AK,MATCH(H$1,競技者csv変換!$1:$1,0),0)),"",IF(VLOOKUP($A36,競技者csv変換!$A:$AK,MATCH(H$1,競技者csv変換!$1:$1,0),0)="","",VLOOKUP($A36,競技者csv変換!$A:$AK,MATCH(H$1,競技者csv変換!$1:$1,0),0)))</f>
        <v/>
      </c>
      <c r="I36" s="189" t="str">
        <f>IF(ISERROR(VLOOKUP($A36,競技者csv変換!$A:$AK,MATCH(I$1,競技者csv変換!$1:$1,0),0)),"",IF(VLOOKUP($A36,競技者csv変換!$A:$AK,MATCH(I$1,競技者csv変換!$1:$1,0),0)="","",VLOOKUP($A36,競技者csv変換!$A:$AK,MATCH(I$1,競技者csv変換!$1:$1,0),0)))</f>
        <v/>
      </c>
      <c r="J36" s="189" t="str">
        <f>IF(ISERROR(VLOOKUP($A36,競技者csv変換!$A:$AK,MATCH(J$1,競技者csv変換!$1:$1,0),0)),"",IF(VLOOKUP($A36,競技者csv変換!$A:$AK,MATCH(J$1,競技者csv変換!$1:$1,0),0)="","",VLOOKUP($A36,競技者csv変換!$A:$AK,MATCH(J$1,競技者csv変換!$1:$1,0),0)))</f>
        <v/>
      </c>
      <c r="K36" s="189" t="str">
        <f>IF(ISERROR(VLOOKUP($A36,競技者csv変換!$A:$AK,MATCH(K$1,競技者csv変換!$1:$1,0),0)),"",IF(VLOOKUP($A36,競技者csv変換!$A:$AK,MATCH(K$1,競技者csv変換!$1:$1,0),0)="","",VLOOKUP($A36,競技者csv変換!$A:$AK,MATCH(K$1,競技者csv変換!$1:$1,0),0)))</f>
        <v/>
      </c>
      <c r="L36" s="189" t="str">
        <f>IF(ISERROR(VLOOKUP($A36,競技者csv変換!$A:$AK,MATCH(L$1,競技者csv変換!$1:$1,0),0)),"",IF(VLOOKUP($A36,競技者csv変換!$A:$AK,MATCH(L$1,競技者csv変換!$1:$1,0),0)="","",VLOOKUP($A36,競技者csv変換!$A:$AK,MATCH(L$1,競技者csv変換!$1:$1,0),0)))</f>
        <v/>
      </c>
      <c r="M36" s="189" t="str">
        <f>IF(ISERROR(VLOOKUP($A36,競技者csv変換!$A:$AK,MATCH(M$1,競技者csv変換!$1:$1,0),0)),"",IF(VLOOKUP($A36,競技者csv変換!$A:$AK,MATCH(M$1,競技者csv変換!$1:$1,0),0)="","",VLOOKUP($A36,競技者csv変換!$A:$AK,MATCH(M$1,競技者csv変換!$1:$1,0),0)))</f>
        <v/>
      </c>
      <c r="N36" s="189" t="str">
        <f>IF(ISERROR(VLOOKUP($A36,競技者csv変換!$A:$AK,MATCH(N$1,競技者csv変換!$1:$1,0),0)),"",IF(VLOOKUP($A36,競技者csv変換!$A:$AK,MATCH(N$1,競技者csv変換!$1:$1,0),0)="","",VLOOKUP($A36,競技者csv変換!$A:$AK,MATCH(N$1,競技者csv変換!$1:$1,0),0)))</f>
        <v/>
      </c>
      <c r="O36" s="189" t="str">
        <f>IF(ISERROR(VLOOKUP($A36,競技者csv変換!$A:$AK,MATCH(O$1,競技者csv変換!$1:$1,0),0)),"",IF(VLOOKUP($A36,競技者csv変換!$A:$AK,MATCH(O$1,競技者csv変換!$1:$1,0),0)="","",VLOOKUP($A36,競技者csv変換!$A:$AK,MATCH(O$1,競技者csv変換!$1:$1,0),0)))</f>
        <v/>
      </c>
      <c r="P36" s="189" t="str">
        <f>IF(ISERROR(VLOOKUP($A36,競技者csv変換!$A:$AK,MATCH(P$1,競技者csv変換!$1:$1,0),0)),"",IF(VLOOKUP($A36,競技者csv変換!$A:$AK,MATCH(P$1,競技者csv変換!$1:$1,0),0)="","",VLOOKUP($A36,競技者csv変換!$A:$AK,MATCH(P$1,競技者csv変換!$1:$1,0),0)))</f>
        <v/>
      </c>
      <c r="Q36" s="189" t="str">
        <f>IF(ISERROR(VLOOKUP($A36,競技者csv変換!$A:$AK,MATCH(Q$1,競技者csv変換!$1:$1,0),0)),"",IF(VLOOKUP($A36,競技者csv変換!$A:$AK,MATCH(Q$1,競技者csv変換!$1:$1,0),0)="","",VLOOKUP($A36,競技者csv変換!$A:$AK,MATCH(Q$1,競技者csv変換!$1:$1,0),0)))</f>
        <v/>
      </c>
      <c r="R36" s="189" t="str">
        <f>IF(ISERROR(VLOOKUP($A36,競技者csv変換!$A:$AK,MATCH(R$1,競技者csv変換!$1:$1,0),0)),"",IF(VLOOKUP($A36,競技者csv変換!$A:$AK,MATCH(R$1,競技者csv変換!$1:$1,0),0)="","",VLOOKUP($A36,競技者csv変換!$A:$AK,MATCH(R$1,競技者csv変換!$1:$1,0),0)))</f>
        <v/>
      </c>
      <c r="S36" s="189" t="str">
        <f>IF(ISERROR(VLOOKUP($A36,競技者csv変換!$A:$AK,MATCH(S$1,競技者csv変換!$1:$1,0),0)),"",IF(VLOOKUP($A36,競技者csv変換!$A:$AK,MATCH(S$1,競技者csv変換!$1:$1,0),0)="","",VLOOKUP($A36,競技者csv変換!$A:$AK,MATCH(S$1,競技者csv変換!$1:$1,0),0)))</f>
        <v/>
      </c>
      <c r="T36" s="189" t="str">
        <f>IF(ISERROR(VLOOKUP($A36,競技者csv変換!$A:$AK,MATCH(T$1,競技者csv変換!$1:$1,0),0)),"",IF(VLOOKUP($A36,競技者csv変換!$A:$AK,MATCH(T$1,競技者csv変換!$1:$1,0),0)="","",VLOOKUP($A36,競技者csv変換!$A:$AK,MATCH(T$1,競技者csv変換!$1:$1,0),0)))</f>
        <v/>
      </c>
      <c r="U36" s="189" t="str">
        <f>IF(ISERROR(VLOOKUP($A36,競技者csv変換!$A:$AK,MATCH(U$1,競技者csv変換!$1:$1,0),0)),"",IF(VLOOKUP($A36,競技者csv変換!$A:$AK,MATCH(U$1,競技者csv変換!$1:$1,0),0)="","",VLOOKUP($A36,競技者csv変換!$A:$AK,MATCH(U$1,競技者csv変換!$1:$1,0),0)))</f>
        <v/>
      </c>
      <c r="V36" s="189" t="str">
        <f>IF(ISERROR(VLOOKUP($A36,競技者csv変換!$A:$AK,MATCH(V$1,競技者csv変換!$1:$1,0),0)),"",IF(VLOOKUP($A36,競技者csv変換!$A:$AK,MATCH(V$1,競技者csv変換!$1:$1,0),0)="","",VLOOKUP($A36,競技者csv変換!$A:$AK,MATCH(V$1,競技者csv変換!$1:$1,0),0)))</f>
        <v/>
      </c>
      <c r="W36" s="189" t="str">
        <f>IF(ISERROR(VLOOKUP($A36,競技者csv変換!$A:$AK,MATCH(W$1,競技者csv変換!$1:$1,0),0)),"",IF(VLOOKUP($A36,競技者csv変換!$A:$AK,MATCH(W$1,競技者csv変換!$1:$1,0),0)="","",VLOOKUP($A36,競技者csv変換!$A:$AK,MATCH(W$1,競技者csv変換!$1:$1,0),0)))</f>
        <v/>
      </c>
      <c r="X36" s="189" t="str">
        <f>IF(ISERROR(VLOOKUP($A36,競技者csv変換!$A:$AK,MATCH(X$1,競技者csv変換!$1:$1,0),0)),"",IF(VLOOKUP($A36,競技者csv変換!$A:$AK,MATCH(X$1,競技者csv変換!$1:$1,0),0)="","",VLOOKUP($A36,競技者csv変換!$A:$AK,MATCH(X$1,競技者csv変換!$1:$1,0),0)))</f>
        <v/>
      </c>
      <c r="Y36" s="189" t="str">
        <f>IF(ISERROR(VLOOKUP($A36,競技者csv変換!$A:$AK,MATCH(Y$1,競技者csv変換!$1:$1,0),0)),"",IF(VLOOKUP($A36,競技者csv変換!$A:$AK,MATCH(Y$1,競技者csv変換!$1:$1,0),0)="","",VLOOKUP($A36,競技者csv変換!$A:$AK,MATCH(Y$1,競技者csv変換!$1:$1,0),0)))</f>
        <v/>
      </c>
      <c r="Z36" s="189" t="str">
        <f>IF(ISERROR(VLOOKUP($A36,競技者csv変換!$A:$AK,MATCH(Z$1,競技者csv変換!$1:$1,0),0)),"",IF(VLOOKUP($A36,競技者csv変換!$A:$AK,MATCH(Z$1,競技者csv変換!$1:$1,0),0)="","",VLOOKUP($A36,競技者csv変換!$A:$AK,MATCH(Z$1,競技者csv変換!$1:$1,0),0)))</f>
        <v/>
      </c>
      <c r="AA36" s="189" t="str">
        <f>IF(ISERROR(VLOOKUP($A36,競技者csv変換!$A:$AK,MATCH(AA$1,競技者csv変換!$1:$1,0),0)),"",IF(VLOOKUP($A36,競技者csv変換!$A:$AK,MATCH(AA$1,競技者csv変換!$1:$1,0),0)="","",VLOOKUP($A36,競技者csv変換!$A:$AK,MATCH(AA$1,競技者csv変換!$1:$1,0),0)))</f>
        <v/>
      </c>
      <c r="AB36" s="189" t="str">
        <f>IF(ISERROR(VLOOKUP($A36,競技者csv変換!$A:$AK,MATCH(AB$1,競技者csv変換!$1:$1,0),0)),"",IF(VLOOKUP($A36,競技者csv変換!$A:$AK,MATCH(AB$1,競技者csv変換!$1:$1,0),0)="","",VLOOKUP($A36,競技者csv変換!$A:$AK,MATCH(AB$1,競技者csv変換!$1:$1,0),0)))</f>
        <v/>
      </c>
      <c r="AC36" s="189" t="str">
        <f>IF(ISERROR(VLOOKUP($A36,競技者csv変換!$A:$AK,MATCH(AC$1,競技者csv変換!$1:$1,0),0)),"",IF(VLOOKUP($A36,競技者csv変換!$A:$AK,MATCH(AC$1,競技者csv変換!$1:$1,0),0)="","",VLOOKUP($A36,競技者csv変換!$A:$AK,MATCH(AC$1,競技者csv変換!$1:$1,0),0)))</f>
        <v/>
      </c>
      <c r="AD36" s="76" t="str">
        <f>IF(ISERROR(VLOOKUP($A36,競技者csv変換!$A:$AK,MATCH(AD$1,競技者csv変換!$1:$1,0),0)),"",IF(VLOOKUP($A36,競技者csv変換!$A:$AK,MATCH(AD$1,競技者csv変換!$1:$1,0),0)="","",VLOOKUP($A36,競技者csv変換!$A:$AK,MATCH(AD$1,競技者csv変換!$1:$1,0),0)))</f>
        <v/>
      </c>
      <c r="AE36" s="76" t="str">
        <f>IF(ISERROR(VLOOKUP($A36,競技者csv変換!$A:$AK,MATCH(AE$1,競技者csv変換!$1:$1,0),0)),"",IF(VLOOKUP($A36,競技者csv変換!$A:$AK,MATCH(AE$1,競技者csv変換!$1:$1,0),0)="","",VLOOKUP($A36,競技者csv変換!$A:$AK,MATCH(AE$1,競技者csv変換!$1:$1,0),0)))</f>
        <v/>
      </c>
      <c r="AF36" s="76" t="str">
        <f>IF(ISERROR(VLOOKUP($A36,競技者csv変換!$A:$AK,MATCH(AF$1,競技者csv変換!$1:$1,0),0)),"",IF(VLOOKUP($A36,競技者csv変換!$A:$AK,MATCH(AF$1,競技者csv変換!$1:$1,0),0)="","",VLOOKUP($A36,競技者csv変換!$A:$AK,MATCH(AF$1,競技者csv変換!$1:$1,0),0)))</f>
        <v/>
      </c>
      <c r="AG36" s="76" t="str">
        <f>IF(ISERROR(VLOOKUP($A36,競技者csv変換!$A:$AK,MATCH(AG$1,競技者csv変換!$1:$1,0),0)),"",IF(VLOOKUP($A36,競技者csv変換!$A:$AK,MATCH(AG$1,競技者csv変換!$1:$1,0),0)="","",VLOOKUP($A36,競技者csv変換!$A:$AK,MATCH(AG$1,競技者csv変換!$1:$1,0),0)))</f>
        <v/>
      </c>
      <c r="AH36" s="76" t="str">
        <f>IF(ISERROR(VLOOKUP($A36,競技者csv変換!$A:$AK,MATCH(AH$1,競技者csv変換!$1:$1,0),0)),"",IF(VLOOKUP($A36,競技者csv変換!$A:$AK,MATCH(AH$1,競技者csv変換!$1:$1,0),0)="","",VLOOKUP($A36,競技者csv変換!$A:$AK,MATCH(AH$1,競技者csv変換!$1:$1,0),0)))</f>
        <v/>
      </c>
      <c r="AI36" s="76" t="str">
        <f>IF(ISERROR(VLOOKUP($A36,競技者csv変換!$A:$AK,MATCH(AI$1,競技者csv変換!$1:$1,0),0)),"",IF(VLOOKUP($A36,競技者csv変換!$A:$AK,MATCH(AI$1,競技者csv変換!$1:$1,0),0)="","",VLOOKUP($A36,競技者csv変換!$A:$AK,MATCH(AI$1,競技者csv変換!$1:$1,0),0)))</f>
        <v/>
      </c>
      <c r="AJ36" s="76" t="str">
        <f>IF(ISERROR(VLOOKUP($A36,競技者csv変換!$A:$AK,MATCH(AJ$1,競技者csv変換!$1:$1,0),0)),"",IF(VLOOKUP($A36,競技者csv変換!$A:$AK,MATCH(AJ$1,競技者csv変換!$1:$1,0),0)="","",VLOOKUP($A36,競技者csv変換!$A:$AK,MATCH(AJ$1,競技者csv変換!$1:$1,0),0)))</f>
        <v/>
      </c>
      <c r="AK36" s="76" t="str">
        <f>IF(ISERROR(VLOOKUP($A36,競技者csv変換!$A:$AK,MATCH(AK$1,競技者csv変換!$1:$1,0),0)),"",IF(VLOOKUP($A36,競技者csv変換!$A:$AK,MATCH(AK$1,競技者csv変換!$1:$1,0),0)="","",VLOOKUP($A36,競技者csv変換!$A:$AK,MATCH(AK$1,競技者csv変換!$1:$1,0),0)))</f>
        <v/>
      </c>
    </row>
    <row r="37" spans="1:37" ht="18" customHeight="1">
      <c r="A37" s="76" t="str">
        <f t="shared" si="0"/>
        <v/>
      </c>
      <c r="B37" s="189" t="str">
        <f>IF(ISERROR(VLOOKUP($A37,競技者csv変換!$A:$AK,MATCH(B$1,競技者csv変換!$1:$1,0),0)),"",IF(VLOOKUP($A37,競技者csv変換!$A:$AK,MATCH(B$1,競技者csv変換!$1:$1,0),0)="","",VLOOKUP($A37,競技者csv変換!$A:$AK,MATCH(B$1,競技者csv変換!$1:$1,0),0)))</f>
        <v/>
      </c>
      <c r="C37" s="189" t="str">
        <f>IF(ISERROR(VLOOKUP($A37,競技者csv変換!$A:$AK,MATCH(C$1,競技者csv変換!$1:$1,0),0)),"",IF(VLOOKUP($A37,競技者csv変換!$A:$AK,MATCH(C$1,競技者csv変換!$1:$1,0),0)="","",VLOOKUP($A37,競技者csv変換!$A:$AK,MATCH(C$1,競技者csv変換!$1:$1,0),0)))</f>
        <v/>
      </c>
      <c r="D37" s="189" t="str">
        <f>IF(ISERROR(VLOOKUP($A37,競技者csv変換!$A:$AK,MATCH(D$1,競技者csv変換!$1:$1,0),0)),"",IF(VLOOKUP($A37,競技者csv変換!$A:$AK,MATCH(D$1,競技者csv変換!$1:$1,0),0)="","",VLOOKUP($A37,競技者csv変換!$A:$AK,MATCH(D$1,競技者csv変換!$1:$1,0),0)))</f>
        <v/>
      </c>
      <c r="E37" s="189" t="str">
        <f>IF(ISERROR(VLOOKUP($A37,競技者csv変換!$A:$AK,MATCH(E$1,競技者csv変換!$1:$1,0),0)),"",IF(VLOOKUP($A37,競技者csv変換!$A:$AK,MATCH(E$1,競技者csv変換!$1:$1,0),0)="","",VLOOKUP($A37,競技者csv変換!$A:$AK,MATCH(E$1,競技者csv変換!$1:$1,0),0)))</f>
        <v/>
      </c>
      <c r="F37" s="189" t="str">
        <f>IF(ISERROR(VLOOKUP($A37,競技者csv変換!$A:$AK,MATCH(F$1,競技者csv変換!$1:$1,0),0)),"",IF(VLOOKUP($A37,競技者csv変換!$A:$AK,MATCH(F$1,競技者csv変換!$1:$1,0),0)="","",VLOOKUP($A37,競技者csv変換!$A:$AK,MATCH(F$1,競技者csv変換!$1:$1,0),0)))</f>
        <v/>
      </c>
      <c r="G37" s="189" t="str">
        <f>IF(ISERROR(VLOOKUP($A37,競技者csv変換!$A:$AK,MATCH(G$1,競技者csv変換!$1:$1,0),0)),"",IF(VLOOKUP($A37,競技者csv変換!$A:$AK,MATCH(G$1,競技者csv変換!$1:$1,0),0)="","",VLOOKUP($A37,競技者csv変換!$A:$AK,MATCH(G$1,競技者csv変換!$1:$1,0),0)))</f>
        <v/>
      </c>
      <c r="H37" s="189" t="str">
        <f>IF(ISERROR(VLOOKUP($A37,競技者csv変換!$A:$AK,MATCH(H$1,競技者csv変換!$1:$1,0),0)),"",IF(VLOOKUP($A37,競技者csv変換!$A:$AK,MATCH(H$1,競技者csv変換!$1:$1,0),0)="","",VLOOKUP($A37,競技者csv変換!$A:$AK,MATCH(H$1,競技者csv変換!$1:$1,0),0)))</f>
        <v/>
      </c>
      <c r="I37" s="189" t="str">
        <f>IF(ISERROR(VLOOKUP($A37,競技者csv変換!$A:$AK,MATCH(I$1,競技者csv変換!$1:$1,0),0)),"",IF(VLOOKUP($A37,競技者csv変換!$A:$AK,MATCH(I$1,競技者csv変換!$1:$1,0),0)="","",VLOOKUP($A37,競技者csv変換!$A:$AK,MATCH(I$1,競技者csv変換!$1:$1,0),0)))</f>
        <v/>
      </c>
      <c r="J37" s="189" t="str">
        <f>IF(ISERROR(VLOOKUP($A37,競技者csv変換!$A:$AK,MATCH(J$1,競技者csv変換!$1:$1,0),0)),"",IF(VLOOKUP($A37,競技者csv変換!$A:$AK,MATCH(J$1,競技者csv変換!$1:$1,0),0)="","",VLOOKUP($A37,競技者csv変換!$A:$AK,MATCH(J$1,競技者csv変換!$1:$1,0),0)))</f>
        <v/>
      </c>
      <c r="K37" s="189" t="str">
        <f>IF(ISERROR(VLOOKUP($A37,競技者csv変換!$A:$AK,MATCH(K$1,競技者csv変換!$1:$1,0),0)),"",IF(VLOOKUP($A37,競技者csv変換!$A:$AK,MATCH(K$1,競技者csv変換!$1:$1,0),0)="","",VLOOKUP($A37,競技者csv変換!$A:$AK,MATCH(K$1,競技者csv変換!$1:$1,0),0)))</f>
        <v/>
      </c>
      <c r="L37" s="189" t="str">
        <f>IF(ISERROR(VLOOKUP($A37,競技者csv変換!$A:$AK,MATCH(L$1,競技者csv変換!$1:$1,0),0)),"",IF(VLOOKUP($A37,競技者csv変換!$A:$AK,MATCH(L$1,競技者csv変換!$1:$1,0),0)="","",VLOOKUP($A37,競技者csv変換!$A:$AK,MATCH(L$1,競技者csv変換!$1:$1,0),0)))</f>
        <v/>
      </c>
      <c r="M37" s="189" t="str">
        <f>IF(ISERROR(VLOOKUP($A37,競技者csv変換!$A:$AK,MATCH(M$1,競技者csv変換!$1:$1,0),0)),"",IF(VLOOKUP($A37,競技者csv変換!$A:$AK,MATCH(M$1,競技者csv変換!$1:$1,0),0)="","",VLOOKUP($A37,競技者csv変換!$A:$AK,MATCH(M$1,競技者csv変換!$1:$1,0),0)))</f>
        <v/>
      </c>
      <c r="N37" s="189" t="str">
        <f>IF(ISERROR(VLOOKUP($A37,競技者csv変換!$A:$AK,MATCH(N$1,競技者csv変換!$1:$1,0),0)),"",IF(VLOOKUP($A37,競技者csv変換!$A:$AK,MATCH(N$1,競技者csv変換!$1:$1,0),0)="","",VLOOKUP($A37,競技者csv変換!$A:$AK,MATCH(N$1,競技者csv変換!$1:$1,0),0)))</f>
        <v/>
      </c>
      <c r="O37" s="189" t="str">
        <f>IF(ISERROR(VLOOKUP($A37,競技者csv変換!$A:$AK,MATCH(O$1,競技者csv変換!$1:$1,0),0)),"",IF(VLOOKUP($A37,競技者csv変換!$A:$AK,MATCH(O$1,競技者csv変換!$1:$1,0),0)="","",VLOOKUP($A37,競技者csv変換!$A:$AK,MATCH(O$1,競技者csv変換!$1:$1,0),0)))</f>
        <v/>
      </c>
      <c r="P37" s="189" t="str">
        <f>IF(ISERROR(VLOOKUP($A37,競技者csv変換!$A:$AK,MATCH(P$1,競技者csv変換!$1:$1,0),0)),"",IF(VLOOKUP($A37,競技者csv変換!$A:$AK,MATCH(P$1,競技者csv変換!$1:$1,0),0)="","",VLOOKUP($A37,競技者csv変換!$A:$AK,MATCH(P$1,競技者csv変換!$1:$1,0),0)))</f>
        <v/>
      </c>
      <c r="Q37" s="189" t="str">
        <f>IF(ISERROR(VLOOKUP($A37,競技者csv変換!$A:$AK,MATCH(Q$1,競技者csv変換!$1:$1,0),0)),"",IF(VLOOKUP($A37,競技者csv変換!$A:$AK,MATCH(Q$1,競技者csv変換!$1:$1,0),0)="","",VLOOKUP($A37,競技者csv変換!$A:$AK,MATCH(Q$1,競技者csv変換!$1:$1,0),0)))</f>
        <v/>
      </c>
      <c r="R37" s="189" t="str">
        <f>IF(ISERROR(VLOOKUP($A37,競技者csv変換!$A:$AK,MATCH(R$1,競技者csv変換!$1:$1,0),0)),"",IF(VLOOKUP($A37,競技者csv変換!$A:$AK,MATCH(R$1,競技者csv変換!$1:$1,0),0)="","",VLOOKUP($A37,競技者csv変換!$A:$AK,MATCH(R$1,競技者csv変換!$1:$1,0),0)))</f>
        <v/>
      </c>
      <c r="S37" s="189" t="str">
        <f>IF(ISERROR(VLOOKUP($A37,競技者csv変換!$A:$AK,MATCH(S$1,競技者csv変換!$1:$1,0),0)),"",IF(VLOOKUP($A37,競技者csv変換!$A:$AK,MATCH(S$1,競技者csv変換!$1:$1,0),0)="","",VLOOKUP($A37,競技者csv変換!$A:$AK,MATCH(S$1,競技者csv変換!$1:$1,0),0)))</f>
        <v/>
      </c>
      <c r="T37" s="189" t="str">
        <f>IF(ISERROR(VLOOKUP($A37,競技者csv変換!$A:$AK,MATCH(T$1,競技者csv変換!$1:$1,0),0)),"",IF(VLOOKUP($A37,競技者csv変換!$A:$AK,MATCH(T$1,競技者csv変換!$1:$1,0),0)="","",VLOOKUP($A37,競技者csv変換!$A:$AK,MATCH(T$1,競技者csv変換!$1:$1,0),0)))</f>
        <v/>
      </c>
      <c r="U37" s="189" t="str">
        <f>IF(ISERROR(VLOOKUP($A37,競技者csv変換!$A:$AK,MATCH(U$1,競技者csv変換!$1:$1,0),0)),"",IF(VLOOKUP($A37,競技者csv変換!$A:$AK,MATCH(U$1,競技者csv変換!$1:$1,0),0)="","",VLOOKUP($A37,競技者csv変換!$A:$AK,MATCH(U$1,競技者csv変換!$1:$1,0),0)))</f>
        <v/>
      </c>
      <c r="V37" s="189" t="str">
        <f>IF(ISERROR(VLOOKUP($A37,競技者csv変換!$A:$AK,MATCH(V$1,競技者csv変換!$1:$1,0),0)),"",IF(VLOOKUP($A37,競技者csv変換!$A:$AK,MATCH(V$1,競技者csv変換!$1:$1,0),0)="","",VLOOKUP($A37,競技者csv変換!$A:$AK,MATCH(V$1,競技者csv変換!$1:$1,0),0)))</f>
        <v/>
      </c>
      <c r="W37" s="189" t="str">
        <f>IF(ISERROR(VLOOKUP($A37,競技者csv変換!$A:$AK,MATCH(W$1,競技者csv変換!$1:$1,0),0)),"",IF(VLOOKUP($A37,競技者csv変換!$A:$AK,MATCH(W$1,競技者csv変換!$1:$1,0),0)="","",VLOOKUP($A37,競技者csv変換!$A:$AK,MATCH(W$1,競技者csv変換!$1:$1,0),0)))</f>
        <v/>
      </c>
      <c r="X37" s="189" t="str">
        <f>IF(ISERROR(VLOOKUP($A37,競技者csv変換!$A:$AK,MATCH(X$1,競技者csv変換!$1:$1,0),0)),"",IF(VLOOKUP($A37,競技者csv変換!$A:$AK,MATCH(X$1,競技者csv変換!$1:$1,0),0)="","",VLOOKUP($A37,競技者csv変換!$A:$AK,MATCH(X$1,競技者csv変換!$1:$1,0),0)))</f>
        <v/>
      </c>
      <c r="Y37" s="189" t="str">
        <f>IF(ISERROR(VLOOKUP($A37,競技者csv変換!$A:$AK,MATCH(Y$1,競技者csv変換!$1:$1,0),0)),"",IF(VLOOKUP($A37,競技者csv変換!$A:$AK,MATCH(Y$1,競技者csv変換!$1:$1,0),0)="","",VLOOKUP($A37,競技者csv変換!$A:$AK,MATCH(Y$1,競技者csv変換!$1:$1,0),0)))</f>
        <v/>
      </c>
      <c r="Z37" s="189" t="str">
        <f>IF(ISERROR(VLOOKUP($A37,競技者csv変換!$A:$AK,MATCH(Z$1,競技者csv変換!$1:$1,0),0)),"",IF(VLOOKUP($A37,競技者csv変換!$A:$AK,MATCH(Z$1,競技者csv変換!$1:$1,0),0)="","",VLOOKUP($A37,競技者csv変換!$A:$AK,MATCH(Z$1,競技者csv変換!$1:$1,0),0)))</f>
        <v/>
      </c>
      <c r="AA37" s="189" t="str">
        <f>IF(ISERROR(VLOOKUP($A37,競技者csv変換!$A:$AK,MATCH(AA$1,競技者csv変換!$1:$1,0),0)),"",IF(VLOOKUP($A37,競技者csv変換!$A:$AK,MATCH(AA$1,競技者csv変換!$1:$1,0),0)="","",VLOOKUP($A37,競技者csv変換!$A:$AK,MATCH(AA$1,競技者csv変換!$1:$1,0),0)))</f>
        <v/>
      </c>
      <c r="AB37" s="189" t="str">
        <f>IF(ISERROR(VLOOKUP($A37,競技者csv変換!$A:$AK,MATCH(AB$1,競技者csv変換!$1:$1,0),0)),"",IF(VLOOKUP($A37,競技者csv変換!$A:$AK,MATCH(AB$1,競技者csv変換!$1:$1,0),0)="","",VLOOKUP($A37,競技者csv変換!$A:$AK,MATCH(AB$1,競技者csv変換!$1:$1,0),0)))</f>
        <v/>
      </c>
      <c r="AC37" s="189" t="str">
        <f>IF(ISERROR(VLOOKUP($A37,競技者csv変換!$A:$AK,MATCH(AC$1,競技者csv変換!$1:$1,0),0)),"",IF(VLOOKUP($A37,競技者csv変換!$A:$AK,MATCH(AC$1,競技者csv変換!$1:$1,0),0)="","",VLOOKUP($A37,競技者csv変換!$A:$AK,MATCH(AC$1,競技者csv変換!$1:$1,0),0)))</f>
        <v/>
      </c>
      <c r="AD37" s="76" t="str">
        <f>IF(ISERROR(VLOOKUP($A37,競技者csv変換!$A:$AK,MATCH(AD$1,競技者csv変換!$1:$1,0),0)),"",IF(VLOOKUP($A37,競技者csv変換!$A:$AK,MATCH(AD$1,競技者csv変換!$1:$1,0),0)="","",VLOOKUP($A37,競技者csv変換!$A:$AK,MATCH(AD$1,競技者csv変換!$1:$1,0),0)))</f>
        <v/>
      </c>
      <c r="AE37" s="76" t="str">
        <f>IF(ISERROR(VLOOKUP($A37,競技者csv変換!$A:$AK,MATCH(AE$1,競技者csv変換!$1:$1,0),0)),"",IF(VLOOKUP($A37,競技者csv変換!$A:$AK,MATCH(AE$1,競技者csv変換!$1:$1,0),0)="","",VLOOKUP($A37,競技者csv変換!$A:$AK,MATCH(AE$1,競技者csv変換!$1:$1,0),0)))</f>
        <v/>
      </c>
      <c r="AF37" s="76" t="str">
        <f>IF(ISERROR(VLOOKUP($A37,競技者csv変換!$A:$AK,MATCH(AF$1,競技者csv変換!$1:$1,0),0)),"",IF(VLOOKUP($A37,競技者csv変換!$A:$AK,MATCH(AF$1,競技者csv変換!$1:$1,0),0)="","",VLOOKUP($A37,競技者csv変換!$A:$AK,MATCH(AF$1,競技者csv変換!$1:$1,0),0)))</f>
        <v/>
      </c>
      <c r="AG37" s="76" t="str">
        <f>IF(ISERROR(VLOOKUP($A37,競技者csv変換!$A:$AK,MATCH(AG$1,競技者csv変換!$1:$1,0),0)),"",IF(VLOOKUP($A37,競技者csv変換!$A:$AK,MATCH(AG$1,競技者csv変換!$1:$1,0),0)="","",VLOOKUP($A37,競技者csv変換!$A:$AK,MATCH(AG$1,競技者csv変換!$1:$1,0),0)))</f>
        <v/>
      </c>
      <c r="AH37" s="76" t="str">
        <f>IF(ISERROR(VLOOKUP($A37,競技者csv変換!$A:$AK,MATCH(AH$1,競技者csv変換!$1:$1,0),0)),"",IF(VLOOKUP($A37,競技者csv変換!$A:$AK,MATCH(AH$1,競技者csv変換!$1:$1,0),0)="","",VLOOKUP($A37,競技者csv変換!$A:$AK,MATCH(AH$1,競技者csv変換!$1:$1,0),0)))</f>
        <v/>
      </c>
      <c r="AI37" s="76" t="str">
        <f>IF(ISERROR(VLOOKUP($A37,競技者csv変換!$A:$AK,MATCH(AI$1,競技者csv変換!$1:$1,0),0)),"",IF(VLOOKUP($A37,競技者csv変換!$A:$AK,MATCH(AI$1,競技者csv変換!$1:$1,0),0)="","",VLOOKUP($A37,競技者csv変換!$A:$AK,MATCH(AI$1,競技者csv変換!$1:$1,0),0)))</f>
        <v/>
      </c>
      <c r="AJ37" s="76" t="str">
        <f>IF(ISERROR(VLOOKUP($A37,競技者csv変換!$A:$AK,MATCH(AJ$1,競技者csv変換!$1:$1,0),0)),"",IF(VLOOKUP($A37,競技者csv変換!$A:$AK,MATCH(AJ$1,競技者csv変換!$1:$1,0),0)="","",VLOOKUP($A37,競技者csv変換!$A:$AK,MATCH(AJ$1,競技者csv変換!$1:$1,0),0)))</f>
        <v/>
      </c>
      <c r="AK37" s="76" t="str">
        <f>IF(ISERROR(VLOOKUP($A37,競技者csv変換!$A:$AK,MATCH(AK$1,競技者csv変換!$1:$1,0),0)),"",IF(VLOOKUP($A37,競技者csv変換!$A:$AK,MATCH(AK$1,競技者csv変換!$1:$1,0),0)="","",VLOOKUP($A37,競技者csv変換!$A:$AK,MATCH(AK$1,競技者csv変換!$1:$1,0),0)))</f>
        <v/>
      </c>
    </row>
    <row r="38" spans="1:37" ht="18" customHeight="1">
      <c r="A38" s="76" t="str">
        <f t="shared" si="0"/>
        <v/>
      </c>
      <c r="B38" s="189" t="str">
        <f>IF(ISERROR(VLOOKUP($A38,競技者csv変換!$A:$AK,MATCH(B$1,競技者csv変換!$1:$1,0),0)),"",IF(VLOOKUP($A38,競技者csv変換!$A:$AK,MATCH(B$1,競技者csv変換!$1:$1,0),0)="","",VLOOKUP($A38,競技者csv変換!$A:$AK,MATCH(B$1,競技者csv変換!$1:$1,0),0)))</f>
        <v/>
      </c>
      <c r="C38" s="189" t="str">
        <f>IF(ISERROR(VLOOKUP($A38,競技者csv変換!$A:$AK,MATCH(C$1,競技者csv変換!$1:$1,0),0)),"",IF(VLOOKUP($A38,競技者csv変換!$A:$AK,MATCH(C$1,競技者csv変換!$1:$1,0),0)="","",VLOOKUP($A38,競技者csv変換!$A:$AK,MATCH(C$1,競技者csv変換!$1:$1,0),0)))</f>
        <v/>
      </c>
      <c r="D38" s="189" t="str">
        <f>IF(ISERROR(VLOOKUP($A38,競技者csv変換!$A:$AK,MATCH(D$1,競技者csv変換!$1:$1,0),0)),"",IF(VLOOKUP($A38,競技者csv変換!$A:$AK,MATCH(D$1,競技者csv変換!$1:$1,0),0)="","",VLOOKUP($A38,競技者csv変換!$A:$AK,MATCH(D$1,競技者csv変換!$1:$1,0),0)))</f>
        <v/>
      </c>
      <c r="E38" s="189" t="str">
        <f>IF(ISERROR(VLOOKUP($A38,競技者csv変換!$A:$AK,MATCH(E$1,競技者csv変換!$1:$1,0),0)),"",IF(VLOOKUP($A38,競技者csv変換!$A:$AK,MATCH(E$1,競技者csv変換!$1:$1,0),0)="","",VLOOKUP($A38,競技者csv変換!$A:$AK,MATCH(E$1,競技者csv変換!$1:$1,0),0)))</f>
        <v/>
      </c>
      <c r="F38" s="189" t="str">
        <f>IF(ISERROR(VLOOKUP($A38,競技者csv変換!$A:$AK,MATCH(F$1,競技者csv変換!$1:$1,0),0)),"",IF(VLOOKUP($A38,競技者csv変換!$A:$AK,MATCH(F$1,競技者csv変換!$1:$1,0),0)="","",VLOOKUP($A38,競技者csv変換!$A:$AK,MATCH(F$1,競技者csv変換!$1:$1,0),0)))</f>
        <v/>
      </c>
      <c r="G38" s="189" t="str">
        <f>IF(ISERROR(VLOOKUP($A38,競技者csv変換!$A:$AK,MATCH(G$1,競技者csv変換!$1:$1,0),0)),"",IF(VLOOKUP($A38,競技者csv変換!$A:$AK,MATCH(G$1,競技者csv変換!$1:$1,0),0)="","",VLOOKUP($A38,競技者csv変換!$A:$AK,MATCH(G$1,競技者csv変換!$1:$1,0),0)))</f>
        <v/>
      </c>
      <c r="H38" s="189" t="str">
        <f>IF(ISERROR(VLOOKUP($A38,競技者csv変換!$A:$AK,MATCH(H$1,競技者csv変換!$1:$1,0),0)),"",IF(VLOOKUP($A38,競技者csv変換!$A:$AK,MATCH(H$1,競技者csv変換!$1:$1,0),0)="","",VLOOKUP($A38,競技者csv変換!$A:$AK,MATCH(H$1,競技者csv変換!$1:$1,0),0)))</f>
        <v/>
      </c>
      <c r="I38" s="189" t="str">
        <f>IF(ISERROR(VLOOKUP($A38,競技者csv変換!$A:$AK,MATCH(I$1,競技者csv変換!$1:$1,0),0)),"",IF(VLOOKUP($A38,競技者csv変換!$A:$AK,MATCH(I$1,競技者csv変換!$1:$1,0),0)="","",VLOOKUP($A38,競技者csv変換!$A:$AK,MATCH(I$1,競技者csv変換!$1:$1,0),0)))</f>
        <v/>
      </c>
      <c r="J38" s="189" t="str">
        <f>IF(ISERROR(VLOOKUP($A38,競技者csv変換!$A:$AK,MATCH(J$1,競技者csv変換!$1:$1,0),0)),"",IF(VLOOKUP($A38,競技者csv変換!$A:$AK,MATCH(J$1,競技者csv変換!$1:$1,0),0)="","",VLOOKUP($A38,競技者csv変換!$A:$AK,MATCH(J$1,競技者csv変換!$1:$1,0),0)))</f>
        <v/>
      </c>
      <c r="K38" s="189" t="str">
        <f>IF(ISERROR(VLOOKUP($A38,競技者csv変換!$A:$AK,MATCH(K$1,競技者csv変換!$1:$1,0),0)),"",IF(VLOOKUP($A38,競技者csv変換!$A:$AK,MATCH(K$1,競技者csv変換!$1:$1,0),0)="","",VLOOKUP($A38,競技者csv変換!$A:$AK,MATCH(K$1,競技者csv変換!$1:$1,0),0)))</f>
        <v/>
      </c>
      <c r="L38" s="189" t="str">
        <f>IF(ISERROR(VLOOKUP($A38,競技者csv変換!$A:$AK,MATCH(L$1,競技者csv変換!$1:$1,0),0)),"",IF(VLOOKUP($A38,競技者csv変換!$A:$AK,MATCH(L$1,競技者csv変換!$1:$1,0),0)="","",VLOOKUP($A38,競技者csv変換!$A:$AK,MATCH(L$1,競技者csv変換!$1:$1,0),0)))</f>
        <v/>
      </c>
      <c r="M38" s="189" t="str">
        <f>IF(ISERROR(VLOOKUP($A38,競技者csv変換!$A:$AK,MATCH(M$1,競技者csv変換!$1:$1,0),0)),"",IF(VLOOKUP($A38,競技者csv変換!$A:$AK,MATCH(M$1,競技者csv変換!$1:$1,0),0)="","",VLOOKUP($A38,競技者csv変換!$A:$AK,MATCH(M$1,競技者csv変換!$1:$1,0),0)))</f>
        <v/>
      </c>
      <c r="N38" s="189" t="str">
        <f>IF(ISERROR(VLOOKUP($A38,競技者csv変換!$A:$AK,MATCH(N$1,競技者csv変換!$1:$1,0),0)),"",IF(VLOOKUP($A38,競技者csv変換!$A:$AK,MATCH(N$1,競技者csv変換!$1:$1,0),0)="","",VLOOKUP($A38,競技者csv変換!$A:$AK,MATCH(N$1,競技者csv変換!$1:$1,0),0)))</f>
        <v/>
      </c>
      <c r="O38" s="189" t="str">
        <f>IF(ISERROR(VLOOKUP($A38,競技者csv変換!$A:$AK,MATCH(O$1,競技者csv変換!$1:$1,0),0)),"",IF(VLOOKUP($A38,競技者csv変換!$A:$AK,MATCH(O$1,競技者csv変換!$1:$1,0),0)="","",VLOOKUP($A38,競技者csv変換!$A:$AK,MATCH(O$1,競技者csv変換!$1:$1,0),0)))</f>
        <v/>
      </c>
      <c r="P38" s="189" t="str">
        <f>IF(ISERROR(VLOOKUP($A38,競技者csv変換!$A:$AK,MATCH(P$1,競技者csv変換!$1:$1,0),0)),"",IF(VLOOKUP($A38,競技者csv変換!$A:$AK,MATCH(P$1,競技者csv変換!$1:$1,0),0)="","",VLOOKUP($A38,競技者csv変換!$A:$AK,MATCH(P$1,競技者csv変換!$1:$1,0),0)))</f>
        <v/>
      </c>
      <c r="Q38" s="189" t="str">
        <f>IF(ISERROR(VLOOKUP($A38,競技者csv変換!$A:$AK,MATCH(Q$1,競技者csv変換!$1:$1,0),0)),"",IF(VLOOKUP($A38,競技者csv変換!$A:$AK,MATCH(Q$1,競技者csv変換!$1:$1,0),0)="","",VLOOKUP($A38,競技者csv変換!$A:$AK,MATCH(Q$1,競技者csv変換!$1:$1,0),0)))</f>
        <v/>
      </c>
      <c r="R38" s="189" t="str">
        <f>IF(ISERROR(VLOOKUP($A38,競技者csv変換!$A:$AK,MATCH(R$1,競技者csv変換!$1:$1,0),0)),"",IF(VLOOKUP($A38,競技者csv変換!$A:$AK,MATCH(R$1,競技者csv変換!$1:$1,0),0)="","",VLOOKUP($A38,競技者csv変換!$A:$AK,MATCH(R$1,競技者csv変換!$1:$1,0),0)))</f>
        <v/>
      </c>
      <c r="S38" s="189" t="str">
        <f>IF(ISERROR(VLOOKUP($A38,競技者csv変換!$A:$AK,MATCH(S$1,競技者csv変換!$1:$1,0),0)),"",IF(VLOOKUP($A38,競技者csv変換!$A:$AK,MATCH(S$1,競技者csv変換!$1:$1,0),0)="","",VLOOKUP($A38,競技者csv変換!$A:$AK,MATCH(S$1,競技者csv変換!$1:$1,0),0)))</f>
        <v/>
      </c>
      <c r="T38" s="189" t="str">
        <f>IF(ISERROR(VLOOKUP($A38,競技者csv変換!$A:$AK,MATCH(T$1,競技者csv変換!$1:$1,0),0)),"",IF(VLOOKUP($A38,競技者csv変換!$A:$AK,MATCH(T$1,競技者csv変換!$1:$1,0),0)="","",VLOOKUP($A38,競技者csv変換!$A:$AK,MATCH(T$1,競技者csv変換!$1:$1,0),0)))</f>
        <v/>
      </c>
      <c r="U38" s="189" t="str">
        <f>IF(ISERROR(VLOOKUP($A38,競技者csv変換!$A:$AK,MATCH(U$1,競技者csv変換!$1:$1,0),0)),"",IF(VLOOKUP($A38,競技者csv変換!$A:$AK,MATCH(U$1,競技者csv変換!$1:$1,0),0)="","",VLOOKUP($A38,競技者csv変換!$A:$AK,MATCH(U$1,競技者csv変換!$1:$1,0),0)))</f>
        <v/>
      </c>
      <c r="V38" s="189" t="str">
        <f>IF(ISERROR(VLOOKUP($A38,競技者csv変換!$A:$AK,MATCH(V$1,競技者csv変換!$1:$1,0),0)),"",IF(VLOOKUP($A38,競技者csv変換!$A:$AK,MATCH(V$1,競技者csv変換!$1:$1,0),0)="","",VLOOKUP($A38,競技者csv変換!$A:$AK,MATCH(V$1,競技者csv変換!$1:$1,0),0)))</f>
        <v/>
      </c>
      <c r="W38" s="189" t="str">
        <f>IF(ISERROR(VLOOKUP($A38,競技者csv変換!$A:$AK,MATCH(W$1,競技者csv変換!$1:$1,0),0)),"",IF(VLOOKUP($A38,競技者csv変換!$A:$AK,MATCH(W$1,競技者csv変換!$1:$1,0),0)="","",VLOOKUP($A38,競技者csv変換!$A:$AK,MATCH(W$1,競技者csv変換!$1:$1,0),0)))</f>
        <v/>
      </c>
      <c r="X38" s="189" t="str">
        <f>IF(ISERROR(VLOOKUP($A38,競技者csv変換!$A:$AK,MATCH(X$1,競技者csv変換!$1:$1,0),0)),"",IF(VLOOKUP($A38,競技者csv変換!$A:$AK,MATCH(X$1,競技者csv変換!$1:$1,0),0)="","",VLOOKUP($A38,競技者csv変換!$A:$AK,MATCH(X$1,競技者csv変換!$1:$1,0),0)))</f>
        <v/>
      </c>
      <c r="Y38" s="189" t="str">
        <f>IF(ISERROR(VLOOKUP($A38,競技者csv変換!$A:$AK,MATCH(Y$1,競技者csv変換!$1:$1,0),0)),"",IF(VLOOKUP($A38,競技者csv変換!$A:$AK,MATCH(Y$1,競技者csv変換!$1:$1,0),0)="","",VLOOKUP($A38,競技者csv変換!$A:$AK,MATCH(Y$1,競技者csv変換!$1:$1,0),0)))</f>
        <v/>
      </c>
      <c r="Z38" s="189" t="str">
        <f>IF(ISERROR(VLOOKUP($A38,競技者csv変換!$A:$AK,MATCH(Z$1,競技者csv変換!$1:$1,0),0)),"",IF(VLOOKUP($A38,競技者csv変換!$A:$AK,MATCH(Z$1,競技者csv変換!$1:$1,0),0)="","",VLOOKUP($A38,競技者csv変換!$A:$AK,MATCH(Z$1,競技者csv変換!$1:$1,0),0)))</f>
        <v/>
      </c>
      <c r="AA38" s="189" t="str">
        <f>IF(ISERROR(VLOOKUP($A38,競技者csv変換!$A:$AK,MATCH(AA$1,競技者csv変換!$1:$1,0),0)),"",IF(VLOOKUP($A38,競技者csv変換!$A:$AK,MATCH(AA$1,競技者csv変換!$1:$1,0),0)="","",VLOOKUP($A38,競技者csv変換!$A:$AK,MATCH(AA$1,競技者csv変換!$1:$1,0),0)))</f>
        <v/>
      </c>
      <c r="AB38" s="189" t="str">
        <f>IF(ISERROR(VLOOKUP($A38,競技者csv変換!$A:$AK,MATCH(AB$1,競技者csv変換!$1:$1,0),0)),"",IF(VLOOKUP($A38,競技者csv変換!$A:$AK,MATCH(AB$1,競技者csv変換!$1:$1,0),0)="","",VLOOKUP($A38,競技者csv変換!$A:$AK,MATCH(AB$1,競技者csv変換!$1:$1,0),0)))</f>
        <v/>
      </c>
      <c r="AC38" s="189" t="str">
        <f>IF(ISERROR(VLOOKUP($A38,競技者csv変換!$A:$AK,MATCH(AC$1,競技者csv変換!$1:$1,0),0)),"",IF(VLOOKUP($A38,競技者csv変換!$A:$AK,MATCH(AC$1,競技者csv変換!$1:$1,0),0)="","",VLOOKUP($A38,競技者csv変換!$A:$AK,MATCH(AC$1,競技者csv変換!$1:$1,0),0)))</f>
        <v/>
      </c>
      <c r="AD38" s="76" t="str">
        <f>IF(ISERROR(VLOOKUP($A38,競技者csv変換!$A:$AK,MATCH(AD$1,競技者csv変換!$1:$1,0),0)),"",IF(VLOOKUP($A38,競技者csv変換!$A:$AK,MATCH(AD$1,競技者csv変換!$1:$1,0),0)="","",VLOOKUP($A38,競技者csv変換!$A:$AK,MATCH(AD$1,競技者csv変換!$1:$1,0),0)))</f>
        <v/>
      </c>
      <c r="AE38" s="76" t="str">
        <f>IF(ISERROR(VLOOKUP($A38,競技者csv変換!$A:$AK,MATCH(AE$1,競技者csv変換!$1:$1,0),0)),"",IF(VLOOKUP($A38,競技者csv変換!$A:$AK,MATCH(AE$1,競技者csv変換!$1:$1,0),0)="","",VLOOKUP($A38,競技者csv変換!$A:$AK,MATCH(AE$1,競技者csv変換!$1:$1,0),0)))</f>
        <v/>
      </c>
      <c r="AF38" s="76" t="str">
        <f>IF(ISERROR(VLOOKUP($A38,競技者csv変換!$A:$AK,MATCH(AF$1,競技者csv変換!$1:$1,0),0)),"",IF(VLOOKUP($A38,競技者csv変換!$A:$AK,MATCH(AF$1,競技者csv変換!$1:$1,0),0)="","",VLOOKUP($A38,競技者csv変換!$A:$AK,MATCH(AF$1,競技者csv変換!$1:$1,0),0)))</f>
        <v/>
      </c>
      <c r="AG38" s="76" t="str">
        <f>IF(ISERROR(VLOOKUP($A38,競技者csv変換!$A:$AK,MATCH(AG$1,競技者csv変換!$1:$1,0),0)),"",IF(VLOOKUP($A38,競技者csv変換!$A:$AK,MATCH(AG$1,競技者csv変換!$1:$1,0),0)="","",VLOOKUP($A38,競技者csv変換!$A:$AK,MATCH(AG$1,競技者csv変換!$1:$1,0),0)))</f>
        <v/>
      </c>
      <c r="AH38" s="76" t="str">
        <f>IF(ISERROR(VLOOKUP($A38,競技者csv変換!$A:$AK,MATCH(AH$1,競技者csv変換!$1:$1,0),0)),"",IF(VLOOKUP($A38,競技者csv変換!$A:$AK,MATCH(AH$1,競技者csv変換!$1:$1,0),0)="","",VLOOKUP($A38,競技者csv変換!$A:$AK,MATCH(AH$1,競技者csv変換!$1:$1,0),0)))</f>
        <v/>
      </c>
      <c r="AI38" s="76" t="str">
        <f>IF(ISERROR(VLOOKUP($A38,競技者csv変換!$A:$AK,MATCH(AI$1,競技者csv変換!$1:$1,0),0)),"",IF(VLOOKUP($A38,競技者csv変換!$A:$AK,MATCH(AI$1,競技者csv変換!$1:$1,0),0)="","",VLOOKUP($A38,競技者csv変換!$A:$AK,MATCH(AI$1,競技者csv変換!$1:$1,0),0)))</f>
        <v/>
      </c>
      <c r="AJ38" s="76" t="str">
        <f>IF(ISERROR(VLOOKUP($A38,競技者csv変換!$A:$AK,MATCH(AJ$1,競技者csv変換!$1:$1,0),0)),"",IF(VLOOKUP($A38,競技者csv変換!$A:$AK,MATCH(AJ$1,競技者csv変換!$1:$1,0),0)="","",VLOOKUP($A38,競技者csv変換!$A:$AK,MATCH(AJ$1,競技者csv変換!$1:$1,0),0)))</f>
        <v/>
      </c>
      <c r="AK38" s="76" t="str">
        <f>IF(ISERROR(VLOOKUP($A38,競技者csv変換!$A:$AK,MATCH(AK$1,競技者csv変換!$1:$1,0),0)),"",IF(VLOOKUP($A38,競技者csv変換!$A:$AK,MATCH(AK$1,競技者csv変換!$1:$1,0),0)="","",VLOOKUP($A38,競技者csv変換!$A:$AK,MATCH(AK$1,競技者csv変換!$1:$1,0),0)))</f>
        <v/>
      </c>
    </row>
    <row r="39" spans="1:37" ht="18" customHeight="1">
      <c r="A39" s="76" t="str">
        <f t="shared" si="0"/>
        <v/>
      </c>
      <c r="B39" s="189" t="str">
        <f>IF(ISERROR(VLOOKUP($A39,競技者csv変換!$A:$AK,MATCH(B$1,競技者csv変換!$1:$1,0),0)),"",IF(VLOOKUP($A39,競技者csv変換!$A:$AK,MATCH(B$1,競技者csv変換!$1:$1,0),0)="","",VLOOKUP($A39,競技者csv変換!$A:$AK,MATCH(B$1,競技者csv変換!$1:$1,0),0)))</f>
        <v/>
      </c>
      <c r="C39" s="189" t="str">
        <f>IF(ISERROR(VLOOKUP($A39,競技者csv変換!$A:$AK,MATCH(C$1,競技者csv変換!$1:$1,0),0)),"",IF(VLOOKUP($A39,競技者csv変換!$A:$AK,MATCH(C$1,競技者csv変換!$1:$1,0),0)="","",VLOOKUP($A39,競技者csv変換!$A:$AK,MATCH(C$1,競技者csv変換!$1:$1,0),0)))</f>
        <v/>
      </c>
      <c r="D39" s="189" t="str">
        <f>IF(ISERROR(VLOOKUP($A39,競技者csv変換!$A:$AK,MATCH(D$1,競技者csv変換!$1:$1,0),0)),"",IF(VLOOKUP($A39,競技者csv変換!$A:$AK,MATCH(D$1,競技者csv変換!$1:$1,0),0)="","",VLOOKUP($A39,競技者csv変換!$A:$AK,MATCH(D$1,競技者csv変換!$1:$1,0),0)))</f>
        <v/>
      </c>
      <c r="E39" s="189" t="str">
        <f>IF(ISERROR(VLOOKUP($A39,競技者csv変換!$A:$AK,MATCH(E$1,競技者csv変換!$1:$1,0),0)),"",IF(VLOOKUP($A39,競技者csv変換!$A:$AK,MATCH(E$1,競技者csv変換!$1:$1,0),0)="","",VLOOKUP($A39,競技者csv変換!$A:$AK,MATCH(E$1,競技者csv変換!$1:$1,0),0)))</f>
        <v/>
      </c>
      <c r="F39" s="189" t="str">
        <f>IF(ISERROR(VLOOKUP($A39,競技者csv変換!$A:$AK,MATCH(F$1,競技者csv変換!$1:$1,0),0)),"",IF(VLOOKUP($A39,競技者csv変換!$A:$AK,MATCH(F$1,競技者csv変換!$1:$1,0),0)="","",VLOOKUP($A39,競技者csv変換!$A:$AK,MATCH(F$1,競技者csv変換!$1:$1,0),0)))</f>
        <v/>
      </c>
      <c r="G39" s="189" t="str">
        <f>IF(ISERROR(VLOOKUP($A39,競技者csv変換!$A:$AK,MATCH(G$1,競技者csv変換!$1:$1,0),0)),"",IF(VLOOKUP($A39,競技者csv変換!$A:$AK,MATCH(G$1,競技者csv変換!$1:$1,0),0)="","",VLOOKUP($A39,競技者csv変換!$A:$AK,MATCH(G$1,競技者csv変換!$1:$1,0),0)))</f>
        <v/>
      </c>
      <c r="H39" s="189" t="str">
        <f>IF(ISERROR(VLOOKUP($A39,競技者csv変換!$A:$AK,MATCH(H$1,競技者csv変換!$1:$1,0),0)),"",IF(VLOOKUP($A39,競技者csv変換!$A:$AK,MATCH(H$1,競技者csv変換!$1:$1,0),0)="","",VLOOKUP($A39,競技者csv変換!$A:$AK,MATCH(H$1,競技者csv変換!$1:$1,0),0)))</f>
        <v/>
      </c>
      <c r="I39" s="189" t="str">
        <f>IF(ISERROR(VLOOKUP($A39,競技者csv変換!$A:$AK,MATCH(I$1,競技者csv変換!$1:$1,0),0)),"",IF(VLOOKUP($A39,競技者csv変換!$A:$AK,MATCH(I$1,競技者csv変換!$1:$1,0),0)="","",VLOOKUP($A39,競技者csv変換!$A:$AK,MATCH(I$1,競技者csv変換!$1:$1,0),0)))</f>
        <v/>
      </c>
      <c r="J39" s="189" t="str">
        <f>IF(ISERROR(VLOOKUP($A39,競技者csv変換!$A:$AK,MATCH(J$1,競技者csv変換!$1:$1,0),0)),"",IF(VLOOKUP($A39,競技者csv変換!$A:$AK,MATCH(J$1,競技者csv変換!$1:$1,0),0)="","",VLOOKUP($A39,競技者csv変換!$A:$AK,MATCH(J$1,競技者csv変換!$1:$1,0),0)))</f>
        <v/>
      </c>
      <c r="K39" s="189" t="str">
        <f>IF(ISERROR(VLOOKUP($A39,競技者csv変換!$A:$AK,MATCH(K$1,競技者csv変換!$1:$1,0),0)),"",IF(VLOOKUP($A39,競技者csv変換!$A:$AK,MATCH(K$1,競技者csv変換!$1:$1,0),0)="","",VLOOKUP($A39,競技者csv変換!$A:$AK,MATCH(K$1,競技者csv変換!$1:$1,0),0)))</f>
        <v/>
      </c>
      <c r="L39" s="189" t="str">
        <f>IF(ISERROR(VLOOKUP($A39,競技者csv変換!$A:$AK,MATCH(L$1,競技者csv変換!$1:$1,0),0)),"",IF(VLOOKUP($A39,競技者csv変換!$A:$AK,MATCH(L$1,競技者csv変換!$1:$1,0),0)="","",VLOOKUP($A39,競技者csv変換!$A:$AK,MATCH(L$1,競技者csv変換!$1:$1,0),0)))</f>
        <v/>
      </c>
      <c r="M39" s="189" t="str">
        <f>IF(ISERROR(VLOOKUP($A39,競技者csv変換!$A:$AK,MATCH(M$1,競技者csv変換!$1:$1,0),0)),"",IF(VLOOKUP($A39,競技者csv変換!$A:$AK,MATCH(M$1,競技者csv変換!$1:$1,0),0)="","",VLOOKUP($A39,競技者csv変換!$A:$AK,MATCH(M$1,競技者csv変換!$1:$1,0),0)))</f>
        <v/>
      </c>
      <c r="N39" s="189" t="str">
        <f>IF(ISERROR(VLOOKUP($A39,競技者csv変換!$A:$AK,MATCH(N$1,競技者csv変換!$1:$1,0),0)),"",IF(VLOOKUP($A39,競技者csv変換!$A:$AK,MATCH(N$1,競技者csv変換!$1:$1,0),0)="","",VLOOKUP($A39,競技者csv変換!$A:$AK,MATCH(N$1,競技者csv変換!$1:$1,0),0)))</f>
        <v/>
      </c>
      <c r="O39" s="189" t="str">
        <f>IF(ISERROR(VLOOKUP($A39,競技者csv変換!$A:$AK,MATCH(O$1,競技者csv変換!$1:$1,0),0)),"",IF(VLOOKUP($A39,競技者csv変換!$A:$AK,MATCH(O$1,競技者csv変換!$1:$1,0),0)="","",VLOOKUP($A39,競技者csv変換!$A:$AK,MATCH(O$1,競技者csv変換!$1:$1,0),0)))</f>
        <v/>
      </c>
      <c r="P39" s="189" t="str">
        <f>IF(ISERROR(VLOOKUP($A39,競技者csv変換!$A:$AK,MATCH(P$1,競技者csv変換!$1:$1,0),0)),"",IF(VLOOKUP($A39,競技者csv変換!$A:$AK,MATCH(P$1,競技者csv変換!$1:$1,0),0)="","",VLOOKUP($A39,競技者csv変換!$A:$AK,MATCH(P$1,競技者csv変換!$1:$1,0),0)))</f>
        <v/>
      </c>
      <c r="Q39" s="189" t="str">
        <f>IF(ISERROR(VLOOKUP($A39,競技者csv変換!$A:$AK,MATCH(Q$1,競技者csv変換!$1:$1,0),0)),"",IF(VLOOKUP($A39,競技者csv変換!$A:$AK,MATCH(Q$1,競技者csv変換!$1:$1,0),0)="","",VLOOKUP($A39,競技者csv変換!$A:$AK,MATCH(Q$1,競技者csv変換!$1:$1,0),0)))</f>
        <v/>
      </c>
      <c r="R39" s="189" t="str">
        <f>IF(ISERROR(VLOOKUP($A39,競技者csv変換!$A:$AK,MATCH(R$1,競技者csv変換!$1:$1,0),0)),"",IF(VLOOKUP($A39,競技者csv変換!$A:$AK,MATCH(R$1,競技者csv変換!$1:$1,0),0)="","",VLOOKUP($A39,競技者csv変換!$A:$AK,MATCH(R$1,競技者csv変換!$1:$1,0),0)))</f>
        <v/>
      </c>
      <c r="S39" s="189" t="str">
        <f>IF(ISERROR(VLOOKUP($A39,競技者csv変換!$A:$AK,MATCH(S$1,競技者csv変換!$1:$1,0),0)),"",IF(VLOOKUP($A39,競技者csv変換!$A:$AK,MATCH(S$1,競技者csv変換!$1:$1,0),0)="","",VLOOKUP($A39,競技者csv変換!$A:$AK,MATCH(S$1,競技者csv変換!$1:$1,0),0)))</f>
        <v/>
      </c>
      <c r="T39" s="189" t="str">
        <f>IF(ISERROR(VLOOKUP($A39,競技者csv変換!$A:$AK,MATCH(T$1,競技者csv変換!$1:$1,0),0)),"",IF(VLOOKUP($A39,競技者csv変換!$A:$AK,MATCH(T$1,競技者csv変換!$1:$1,0),0)="","",VLOOKUP($A39,競技者csv変換!$A:$AK,MATCH(T$1,競技者csv変換!$1:$1,0),0)))</f>
        <v/>
      </c>
      <c r="U39" s="189" t="str">
        <f>IF(ISERROR(VLOOKUP($A39,競技者csv変換!$A:$AK,MATCH(U$1,競技者csv変換!$1:$1,0),0)),"",IF(VLOOKUP($A39,競技者csv変換!$A:$AK,MATCH(U$1,競技者csv変換!$1:$1,0),0)="","",VLOOKUP($A39,競技者csv変換!$A:$AK,MATCH(U$1,競技者csv変換!$1:$1,0),0)))</f>
        <v/>
      </c>
      <c r="V39" s="189" t="str">
        <f>IF(ISERROR(VLOOKUP($A39,競技者csv変換!$A:$AK,MATCH(V$1,競技者csv変換!$1:$1,0),0)),"",IF(VLOOKUP($A39,競技者csv変換!$A:$AK,MATCH(V$1,競技者csv変換!$1:$1,0),0)="","",VLOOKUP($A39,競技者csv変換!$A:$AK,MATCH(V$1,競技者csv変換!$1:$1,0),0)))</f>
        <v/>
      </c>
      <c r="W39" s="189" t="str">
        <f>IF(ISERROR(VLOOKUP($A39,競技者csv変換!$A:$AK,MATCH(W$1,競技者csv変換!$1:$1,0),0)),"",IF(VLOOKUP($A39,競技者csv変換!$A:$AK,MATCH(W$1,競技者csv変換!$1:$1,0),0)="","",VLOOKUP($A39,競技者csv変換!$A:$AK,MATCH(W$1,競技者csv変換!$1:$1,0),0)))</f>
        <v/>
      </c>
      <c r="X39" s="189" t="str">
        <f>IF(ISERROR(VLOOKUP($A39,競技者csv変換!$A:$AK,MATCH(X$1,競技者csv変換!$1:$1,0),0)),"",IF(VLOOKUP($A39,競技者csv変換!$A:$AK,MATCH(X$1,競技者csv変換!$1:$1,0),0)="","",VLOOKUP($A39,競技者csv変換!$A:$AK,MATCH(X$1,競技者csv変換!$1:$1,0),0)))</f>
        <v/>
      </c>
      <c r="Y39" s="189" t="str">
        <f>IF(ISERROR(VLOOKUP($A39,競技者csv変換!$A:$AK,MATCH(Y$1,競技者csv変換!$1:$1,0),0)),"",IF(VLOOKUP($A39,競技者csv変換!$A:$AK,MATCH(Y$1,競技者csv変換!$1:$1,0),0)="","",VLOOKUP($A39,競技者csv変換!$A:$AK,MATCH(Y$1,競技者csv変換!$1:$1,0),0)))</f>
        <v/>
      </c>
      <c r="Z39" s="189" t="str">
        <f>IF(ISERROR(VLOOKUP($A39,競技者csv変換!$A:$AK,MATCH(Z$1,競技者csv変換!$1:$1,0),0)),"",IF(VLOOKUP($A39,競技者csv変換!$A:$AK,MATCH(Z$1,競技者csv変換!$1:$1,0),0)="","",VLOOKUP($A39,競技者csv変換!$A:$AK,MATCH(Z$1,競技者csv変換!$1:$1,0),0)))</f>
        <v/>
      </c>
      <c r="AA39" s="189" t="str">
        <f>IF(ISERROR(VLOOKUP($A39,競技者csv変換!$A:$AK,MATCH(AA$1,競技者csv変換!$1:$1,0),0)),"",IF(VLOOKUP($A39,競技者csv変換!$A:$AK,MATCH(AA$1,競技者csv変換!$1:$1,0),0)="","",VLOOKUP($A39,競技者csv変換!$A:$AK,MATCH(AA$1,競技者csv変換!$1:$1,0),0)))</f>
        <v/>
      </c>
      <c r="AB39" s="189" t="str">
        <f>IF(ISERROR(VLOOKUP($A39,競技者csv変換!$A:$AK,MATCH(AB$1,競技者csv変換!$1:$1,0),0)),"",IF(VLOOKUP($A39,競技者csv変換!$A:$AK,MATCH(AB$1,競技者csv変換!$1:$1,0),0)="","",VLOOKUP($A39,競技者csv変換!$A:$AK,MATCH(AB$1,競技者csv変換!$1:$1,0),0)))</f>
        <v/>
      </c>
      <c r="AC39" s="189" t="str">
        <f>IF(ISERROR(VLOOKUP($A39,競技者csv変換!$A:$AK,MATCH(AC$1,競技者csv変換!$1:$1,0),0)),"",IF(VLOOKUP($A39,競技者csv変換!$A:$AK,MATCH(AC$1,競技者csv変換!$1:$1,0),0)="","",VLOOKUP($A39,競技者csv変換!$A:$AK,MATCH(AC$1,競技者csv変換!$1:$1,0),0)))</f>
        <v/>
      </c>
      <c r="AD39" s="76" t="str">
        <f>IF(ISERROR(VLOOKUP($A39,競技者csv変換!$A:$AK,MATCH(AD$1,競技者csv変換!$1:$1,0),0)),"",IF(VLOOKUP($A39,競技者csv変換!$A:$AK,MATCH(AD$1,競技者csv変換!$1:$1,0),0)="","",VLOOKUP($A39,競技者csv変換!$A:$AK,MATCH(AD$1,競技者csv変換!$1:$1,0),0)))</f>
        <v/>
      </c>
      <c r="AE39" s="76" t="str">
        <f>IF(ISERROR(VLOOKUP($A39,競技者csv変換!$A:$AK,MATCH(AE$1,競技者csv変換!$1:$1,0),0)),"",IF(VLOOKUP($A39,競技者csv変換!$A:$AK,MATCH(AE$1,競技者csv変換!$1:$1,0),0)="","",VLOOKUP($A39,競技者csv変換!$A:$AK,MATCH(AE$1,競技者csv変換!$1:$1,0),0)))</f>
        <v/>
      </c>
      <c r="AF39" s="76" t="str">
        <f>IF(ISERROR(VLOOKUP($A39,競技者csv変換!$A:$AK,MATCH(AF$1,競技者csv変換!$1:$1,0),0)),"",IF(VLOOKUP($A39,競技者csv変換!$A:$AK,MATCH(AF$1,競技者csv変換!$1:$1,0),0)="","",VLOOKUP($A39,競技者csv変換!$A:$AK,MATCH(AF$1,競技者csv変換!$1:$1,0),0)))</f>
        <v/>
      </c>
      <c r="AG39" s="76" t="str">
        <f>IF(ISERROR(VLOOKUP($A39,競技者csv変換!$A:$AK,MATCH(AG$1,競技者csv変換!$1:$1,0),0)),"",IF(VLOOKUP($A39,競技者csv変換!$A:$AK,MATCH(AG$1,競技者csv変換!$1:$1,0),0)="","",VLOOKUP($A39,競技者csv変換!$A:$AK,MATCH(AG$1,競技者csv変換!$1:$1,0),0)))</f>
        <v/>
      </c>
      <c r="AH39" s="76" t="str">
        <f>IF(ISERROR(VLOOKUP($A39,競技者csv変換!$A:$AK,MATCH(AH$1,競技者csv変換!$1:$1,0),0)),"",IF(VLOOKUP($A39,競技者csv変換!$A:$AK,MATCH(AH$1,競技者csv変換!$1:$1,0),0)="","",VLOOKUP($A39,競技者csv変換!$A:$AK,MATCH(AH$1,競技者csv変換!$1:$1,0),0)))</f>
        <v/>
      </c>
      <c r="AI39" s="76" t="str">
        <f>IF(ISERROR(VLOOKUP($A39,競技者csv変換!$A:$AK,MATCH(AI$1,競技者csv変換!$1:$1,0),0)),"",IF(VLOOKUP($A39,競技者csv変換!$A:$AK,MATCH(AI$1,競技者csv変換!$1:$1,0),0)="","",VLOOKUP($A39,競技者csv変換!$A:$AK,MATCH(AI$1,競技者csv変換!$1:$1,0),0)))</f>
        <v/>
      </c>
      <c r="AJ39" s="76" t="str">
        <f>IF(ISERROR(VLOOKUP($A39,競技者csv変換!$A:$AK,MATCH(AJ$1,競技者csv変換!$1:$1,0),0)),"",IF(VLOOKUP($A39,競技者csv変換!$A:$AK,MATCH(AJ$1,競技者csv変換!$1:$1,0),0)="","",VLOOKUP($A39,競技者csv変換!$A:$AK,MATCH(AJ$1,競技者csv変換!$1:$1,0),0)))</f>
        <v/>
      </c>
      <c r="AK39" s="76" t="str">
        <f>IF(ISERROR(VLOOKUP($A39,競技者csv変換!$A:$AK,MATCH(AK$1,競技者csv変換!$1:$1,0),0)),"",IF(VLOOKUP($A39,競技者csv変換!$A:$AK,MATCH(AK$1,競技者csv変換!$1:$1,0),0)="","",VLOOKUP($A39,競技者csv変換!$A:$AK,MATCH(AK$1,競技者csv変換!$1:$1,0),0)))</f>
        <v/>
      </c>
    </row>
    <row r="40" spans="1:37" ht="18" customHeight="1">
      <c r="A40" s="76" t="str">
        <f t="shared" si="0"/>
        <v/>
      </c>
      <c r="B40" s="189" t="str">
        <f>IF(ISERROR(VLOOKUP($A40,競技者csv変換!$A:$AK,MATCH(B$1,競技者csv変換!$1:$1,0),0)),"",IF(VLOOKUP($A40,競技者csv変換!$A:$AK,MATCH(B$1,競技者csv変換!$1:$1,0),0)="","",VLOOKUP($A40,競技者csv変換!$A:$AK,MATCH(B$1,競技者csv変換!$1:$1,0),0)))</f>
        <v/>
      </c>
      <c r="C40" s="189" t="str">
        <f>IF(ISERROR(VLOOKUP($A40,競技者csv変換!$A:$AK,MATCH(C$1,競技者csv変換!$1:$1,0),0)),"",IF(VLOOKUP($A40,競技者csv変換!$A:$AK,MATCH(C$1,競技者csv変換!$1:$1,0),0)="","",VLOOKUP($A40,競技者csv変換!$A:$AK,MATCH(C$1,競技者csv変換!$1:$1,0),0)))</f>
        <v/>
      </c>
      <c r="D40" s="189" t="str">
        <f>IF(ISERROR(VLOOKUP($A40,競技者csv変換!$A:$AK,MATCH(D$1,競技者csv変換!$1:$1,0),0)),"",IF(VLOOKUP($A40,競技者csv変換!$A:$AK,MATCH(D$1,競技者csv変換!$1:$1,0),0)="","",VLOOKUP($A40,競技者csv変換!$A:$AK,MATCH(D$1,競技者csv変換!$1:$1,0),0)))</f>
        <v/>
      </c>
      <c r="E40" s="189" t="str">
        <f>IF(ISERROR(VLOOKUP($A40,競技者csv変換!$A:$AK,MATCH(E$1,競技者csv変換!$1:$1,0),0)),"",IF(VLOOKUP($A40,競技者csv変換!$A:$AK,MATCH(E$1,競技者csv変換!$1:$1,0),0)="","",VLOOKUP($A40,競技者csv変換!$A:$AK,MATCH(E$1,競技者csv変換!$1:$1,0),0)))</f>
        <v/>
      </c>
      <c r="F40" s="189" t="str">
        <f>IF(ISERROR(VLOOKUP($A40,競技者csv変換!$A:$AK,MATCH(F$1,競技者csv変換!$1:$1,0),0)),"",IF(VLOOKUP($A40,競技者csv変換!$A:$AK,MATCH(F$1,競技者csv変換!$1:$1,0),0)="","",VLOOKUP($A40,競技者csv変換!$A:$AK,MATCH(F$1,競技者csv変換!$1:$1,0),0)))</f>
        <v/>
      </c>
      <c r="G40" s="189" t="str">
        <f>IF(ISERROR(VLOOKUP($A40,競技者csv変換!$A:$AK,MATCH(G$1,競技者csv変換!$1:$1,0),0)),"",IF(VLOOKUP($A40,競技者csv変換!$A:$AK,MATCH(G$1,競技者csv変換!$1:$1,0),0)="","",VLOOKUP($A40,競技者csv変換!$A:$AK,MATCH(G$1,競技者csv変換!$1:$1,0),0)))</f>
        <v/>
      </c>
      <c r="H40" s="189" t="str">
        <f>IF(ISERROR(VLOOKUP($A40,競技者csv変換!$A:$AK,MATCH(H$1,競技者csv変換!$1:$1,0),0)),"",IF(VLOOKUP($A40,競技者csv変換!$A:$AK,MATCH(H$1,競技者csv変換!$1:$1,0),0)="","",VLOOKUP($A40,競技者csv変換!$A:$AK,MATCH(H$1,競技者csv変換!$1:$1,0),0)))</f>
        <v/>
      </c>
      <c r="I40" s="189" t="str">
        <f>IF(ISERROR(VLOOKUP($A40,競技者csv変換!$A:$AK,MATCH(I$1,競技者csv変換!$1:$1,0),0)),"",IF(VLOOKUP($A40,競技者csv変換!$A:$AK,MATCH(I$1,競技者csv変換!$1:$1,0),0)="","",VLOOKUP($A40,競技者csv変換!$A:$AK,MATCH(I$1,競技者csv変換!$1:$1,0),0)))</f>
        <v/>
      </c>
      <c r="J40" s="189" t="str">
        <f>IF(ISERROR(VLOOKUP($A40,競技者csv変換!$A:$AK,MATCH(J$1,競技者csv変換!$1:$1,0),0)),"",IF(VLOOKUP($A40,競技者csv変換!$A:$AK,MATCH(J$1,競技者csv変換!$1:$1,0),0)="","",VLOOKUP($A40,競技者csv変換!$A:$AK,MATCH(J$1,競技者csv変換!$1:$1,0),0)))</f>
        <v/>
      </c>
      <c r="K40" s="189" t="str">
        <f>IF(ISERROR(VLOOKUP($A40,競技者csv変換!$A:$AK,MATCH(K$1,競技者csv変換!$1:$1,0),0)),"",IF(VLOOKUP($A40,競技者csv変換!$A:$AK,MATCH(K$1,競技者csv変換!$1:$1,0),0)="","",VLOOKUP($A40,競技者csv変換!$A:$AK,MATCH(K$1,競技者csv変換!$1:$1,0),0)))</f>
        <v/>
      </c>
      <c r="L40" s="189" t="str">
        <f>IF(ISERROR(VLOOKUP($A40,競技者csv変換!$A:$AK,MATCH(L$1,競技者csv変換!$1:$1,0),0)),"",IF(VLOOKUP($A40,競技者csv変換!$A:$AK,MATCH(L$1,競技者csv変換!$1:$1,0),0)="","",VLOOKUP($A40,競技者csv変換!$A:$AK,MATCH(L$1,競技者csv変換!$1:$1,0),0)))</f>
        <v/>
      </c>
      <c r="M40" s="189" t="str">
        <f>IF(ISERROR(VLOOKUP($A40,競技者csv変換!$A:$AK,MATCH(M$1,競技者csv変換!$1:$1,0),0)),"",IF(VLOOKUP($A40,競技者csv変換!$A:$AK,MATCH(M$1,競技者csv変換!$1:$1,0),0)="","",VLOOKUP($A40,競技者csv変換!$A:$AK,MATCH(M$1,競技者csv変換!$1:$1,0),0)))</f>
        <v/>
      </c>
      <c r="N40" s="189" t="str">
        <f>IF(ISERROR(VLOOKUP($A40,競技者csv変換!$A:$AK,MATCH(N$1,競技者csv変換!$1:$1,0),0)),"",IF(VLOOKUP($A40,競技者csv変換!$A:$AK,MATCH(N$1,競技者csv変換!$1:$1,0),0)="","",VLOOKUP($A40,競技者csv変換!$A:$AK,MATCH(N$1,競技者csv変換!$1:$1,0),0)))</f>
        <v/>
      </c>
      <c r="O40" s="189" t="str">
        <f>IF(ISERROR(VLOOKUP($A40,競技者csv変換!$A:$AK,MATCH(O$1,競技者csv変換!$1:$1,0),0)),"",IF(VLOOKUP($A40,競技者csv変換!$A:$AK,MATCH(O$1,競技者csv変換!$1:$1,0),0)="","",VLOOKUP($A40,競技者csv変換!$A:$AK,MATCH(O$1,競技者csv変換!$1:$1,0),0)))</f>
        <v/>
      </c>
      <c r="P40" s="189" t="str">
        <f>IF(ISERROR(VLOOKUP($A40,競技者csv変換!$A:$AK,MATCH(P$1,競技者csv変換!$1:$1,0),0)),"",IF(VLOOKUP($A40,競技者csv変換!$A:$AK,MATCH(P$1,競技者csv変換!$1:$1,0),0)="","",VLOOKUP($A40,競技者csv変換!$A:$AK,MATCH(P$1,競技者csv変換!$1:$1,0),0)))</f>
        <v/>
      </c>
      <c r="Q40" s="189" t="str">
        <f>IF(ISERROR(VLOOKUP($A40,競技者csv変換!$A:$AK,MATCH(Q$1,競技者csv変換!$1:$1,0),0)),"",IF(VLOOKUP($A40,競技者csv変換!$A:$AK,MATCH(Q$1,競技者csv変換!$1:$1,0),0)="","",VLOOKUP($A40,競技者csv変換!$A:$AK,MATCH(Q$1,競技者csv変換!$1:$1,0),0)))</f>
        <v/>
      </c>
      <c r="R40" s="189" t="str">
        <f>IF(ISERROR(VLOOKUP($A40,競技者csv変換!$A:$AK,MATCH(R$1,競技者csv変換!$1:$1,0),0)),"",IF(VLOOKUP($A40,競技者csv変換!$A:$AK,MATCH(R$1,競技者csv変換!$1:$1,0),0)="","",VLOOKUP($A40,競技者csv変換!$A:$AK,MATCH(R$1,競技者csv変換!$1:$1,0),0)))</f>
        <v/>
      </c>
      <c r="S40" s="189" t="str">
        <f>IF(ISERROR(VLOOKUP($A40,競技者csv変換!$A:$AK,MATCH(S$1,競技者csv変換!$1:$1,0),0)),"",IF(VLOOKUP($A40,競技者csv変換!$A:$AK,MATCH(S$1,競技者csv変換!$1:$1,0),0)="","",VLOOKUP($A40,競技者csv変換!$A:$AK,MATCH(S$1,競技者csv変換!$1:$1,0),0)))</f>
        <v/>
      </c>
      <c r="T40" s="189" t="str">
        <f>IF(ISERROR(VLOOKUP($A40,競技者csv変換!$A:$AK,MATCH(T$1,競技者csv変換!$1:$1,0),0)),"",IF(VLOOKUP($A40,競技者csv変換!$A:$AK,MATCH(T$1,競技者csv変換!$1:$1,0),0)="","",VLOOKUP($A40,競技者csv変換!$A:$AK,MATCH(T$1,競技者csv変換!$1:$1,0),0)))</f>
        <v/>
      </c>
      <c r="U40" s="189" t="str">
        <f>IF(ISERROR(VLOOKUP($A40,競技者csv変換!$A:$AK,MATCH(U$1,競技者csv変換!$1:$1,0),0)),"",IF(VLOOKUP($A40,競技者csv変換!$A:$AK,MATCH(U$1,競技者csv変換!$1:$1,0),0)="","",VLOOKUP($A40,競技者csv変換!$A:$AK,MATCH(U$1,競技者csv変換!$1:$1,0),0)))</f>
        <v/>
      </c>
      <c r="V40" s="189" t="str">
        <f>IF(ISERROR(VLOOKUP($A40,競技者csv変換!$A:$AK,MATCH(V$1,競技者csv変換!$1:$1,0),0)),"",IF(VLOOKUP($A40,競技者csv変換!$A:$AK,MATCH(V$1,競技者csv変換!$1:$1,0),0)="","",VLOOKUP($A40,競技者csv変換!$A:$AK,MATCH(V$1,競技者csv変換!$1:$1,0),0)))</f>
        <v/>
      </c>
      <c r="W40" s="189" t="str">
        <f>IF(ISERROR(VLOOKUP($A40,競技者csv変換!$A:$AK,MATCH(W$1,競技者csv変換!$1:$1,0),0)),"",IF(VLOOKUP($A40,競技者csv変換!$A:$AK,MATCH(W$1,競技者csv変換!$1:$1,0),0)="","",VLOOKUP($A40,競技者csv変換!$A:$AK,MATCH(W$1,競技者csv変換!$1:$1,0),0)))</f>
        <v/>
      </c>
      <c r="X40" s="189" t="str">
        <f>IF(ISERROR(VLOOKUP($A40,競技者csv変換!$A:$AK,MATCH(X$1,競技者csv変換!$1:$1,0),0)),"",IF(VLOOKUP($A40,競技者csv変換!$A:$AK,MATCH(X$1,競技者csv変換!$1:$1,0),0)="","",VLOOKUP($A40,競技者csv変換!$A:$AK,MATCH(X$1,競技者csv変換!$1:$1,0),0)))</f>
        <v/>
      </c>
      <c r="Y40" s="189" t="str">
        <f>IF(ISERROR(VLOOKUP($A40,競技者csv変換!$A:$AK,MATCH(Y$1,競技者csv変換!$1:$1,0),0)),"",IF(VLOOKUP($A40,競技者csv変換!$A:$AK,MATCH(Y$1,競技者csv変換!$1:$1,0),0)="","",VLOOKUP($A40,競技者csv変換!$A:$AK,MATCH(Y$1,競技者csv変換!$1:$1,0),0)))</f>
        <v/>
      </c>
      <c r="Z40" s="189" t="str">
        <f>IF(ISERROR(VLOOKUP($A40,競技者csv変換!$A:$AK,MATCH(Z$1,競技者csv変換!$1:$1,0),0)),"",IF(VLOOKUP($A40,競技者csv変換!$A:$AK,MATCH(Z$1,競技者csv変換!$1:$1,0),0)="","",VLOOKUP($A40,競技者csv変換!$A:$AK,MATCH(Z$1,競技者csv変換!$1:$1,0),0)))</f>
        <v/>
      </c>
      <c r="AA40" s="189" t="str">
        <f>IF(ISERROR(VLOOKUP($A40,競技者csv変換!$A:$AK,MATCH(AA$1,競技者csv変換!$1:$1,0),0)),"",IF(VLOOKUP($A40,競技者csv変換!$A:$AK,MATCH(AA$1,競技者csv変換!$1:$1,0),0)="","",VLOOKUP($A40,競技者csv変換!$A:$AK,MATCH(AA$1,競技者csv変換!$1:$1,0),0)))</f>
        <v/>
      </c>
      <c r="AB40" s="189" t="str">
        <f>IF(ISERROR(VLOOKUP($A40,競技者csv変換!$A:$AK,MATCH(AB$1,競技者csv変換!$1:$1,0),0)),"",IF(VLOOKUP($A40,競技者csv変換!$A:$AK,MATCH(AB$1,競技者csv変換!$1:$1,0),0)="","",VLOOKUP($A40,競技者csv変換!$A:$AK,MATCH(AB$1,競技者csv変換!$1:$1,0),0)))</f>
        <v/>
      </c>
      <c r="AC40" s="189" t="str">
        <f>IF(ISERROR(VLOOKUP($A40,競技者csv変換!$A:$AK,MATCH(AC$1,競技者csv変換!$1:$1,0),0)),"",IF(VLOOKUP($A40,競技者csv変換!$A:$AK,MATCH(AC$1,競技者csv変換!$1:$1,0),0)="","",VLOOKUP($A40,競技者csv変換!$A:$AK,MATCH(AC$1,競技者csv変換!$1:$1,0),0)))</f>
        <v/>
      </c>
      <c r="AD40" s="76" t="str">
        <f>IF(ISERROR(VLOOKUP($A40,競技者csv変換!$A:$AK,MATCH(AD$1,競技者csv変換!$1:$1,0),0)),"",IF(VLOOKUP($A40,競技者csv変換!$A:$AK,MATCH(AD$1,競技者csv変換!$1:$1,0),0)="","",VLOOKUP($A40,競技者csv変換!$A:$AK,MATCH(AD$1,競技者csv変換!$1:$1,0),0)))</f>
        <v/>
      </c>
      <c r="AE40" s="76" t="str">
        <f>IF(ISERROR(VLOOKUP($A40,競技者csv変換!$A:$AK,MATCH(AE$1,競技者csv変換!$1:$1,0),0)),"",IF(VLOOKUP($A40,競技者csv変換!$A:$AK,MATCH(AE$1,競技者csv変換!$1:$1,0),0)="","",VLOOKUP($A40,競技者csv変換!$A:$AK,MATCH(AE$1,競技者csv変換!$1:$1,0),0)))</f>
        <v/>
      </c>
      <c r="AF40" s="76" t="str">
        <f>IF(ISERROR(VLOOKUP($A40,競技者csv変換!$A:$AK,MATCH(AF$1,競技者csv変換!$1:$1,0),0)),"",IF(VLOOKUP($A40,競技者csv変換!$A:$AK,MATCH(AF$1,競技者csv変換!$1:$1,0),0)="","",VLOOKUP($A40,競技者csv変換!$A:$AK,MATCH(AF$1,競技者csv変換!$1:$1,0),0)))</f>
        <v/>
      </c>
      <c r="AG40" s="76" t="str">
        <f>IF(ISERROR(VLOOKUP($A40,競技者csv変換!$A:$AK,MATCH(AG$1,競技者csv変換!$1:$1,0),0)),"",IF(VLOOKUP($A40,競技者csv変換!$A:$AK,MATCH(AG$1,競技者csv変換!$1:$1,0),0)="","",VLOOKUP($A40,競技者csv変換!$A:$AK,MATCH(AG$1,競技者csv変換!$1:$1,0),0)))</f>
        <v/>
      </c>
      <c r="AH40" s="76" t="str">
        <f>IF(ISERROR(VLOOKUP($A40,競技者csv変換!$A:$AK,MATCH(AH$1,競技者csv変換!$1:$1,0),0)),"",IF(VLOOKUP($A40,競技者csv変換!$A:$AK,MATCH(AH$1,競技者csv変換!$1:$1,0),0)="","",VLOOKUP($A40,競技者csv変換!$A:$AK,MATCH(AH$1,競技者csv変換!$1:$1,0),0)))</f>
        <v/>
      </c>
      <c r="AI40" s="76" t="str">
        <f>IF(ISERROR(VLOOKUP($A40,競技者csv変換!$A:$AK,MATCH(AI$1,競技者csv変換!$1:$1,0),0)),"",IF(VLOOKUP($A40,競技者csv変換!$A:$AK,MATCH(AI$1,競技者csv変換!$1:$1,0),0)="","",VLOOKUP($A40,競技者csv変換!$A:$AK,MATCH(AI$1,競技者csv変換!$1:$1,0),0)))</f>
        <v/>
      </c>
      <c r="AJ40" s="76" t="str">
        <f>IF(ISERROR(VLOOKUP($A40,競技者csv変換!$A:$AK,MATCH(AJ$1,競技者csv変換!$1:$1,0),0)),"",IF(VLOOKUP($A40,競技者csv変換!$A:$AK,MATCH(AJ$1,競技者csv変換!$1:$1,0),0)="","",VLOOKUP($A40,競技者csv変換!$A:$AK,MATCH(AJ$1,競技者csv変換!$1:$1,0),0)))</f>
        <v/>
      </c>
      <c r="AK40" s="76" t="str">
        <f>IF(ISERROR(VLOOKUP($A40,競技者csv変換!$A:$AK,MATCH(AK$1,競技者csv変換!$1:$1,0),0)),"",IF(VLOOKUP($A40,競技者csv変換!$A:$AK,MATCH(AK$1,競技者csv変換!$1:$1,0),0)="","",VLOOKUP($A40,競技者csv変換!$A:$AK,MATCH(AK$1,競技者csv変換!$1:$1,0),0)))</f>
        <v/>
      </c>
    </row>
    <row r="41" spans="1:37" ht="18" customHeight="1">
      <c r="A41" s="76" t="str">
        <f t="shared" si="0"/>
        <v/>
      </c>
      <c r="B41" s="189" t="str">
        <f>IF(ISERROR(VLOOKUP($A41,競技者csv変換!$A:$AK,MATCH(B$1,競技者csv変換!$1:$1,0),0)),"",IF(VLOOKUP($A41,競技者csv変換!$A:$AK,MATCH(B$1,競技者csv変換!$1:$1,0),0)="","",VLOOKUP($A41,競技者csv変換!$A:$AK,MATCH(B$1,競技者csv変換!$1:$1,0),0)))</f>
        <v/>
      </c>
      <c r="C41" s="189" t="str">
        <f>IF(ISERROR(VLOOKUP($A41,競技者csv変換!$A:$AK,MATCH(C$1,競技者csv変換!$1:$1,0),0)),"",IF(VLOOKUP($A41,競技者csv変換!$A:$AK,MATCH(C$1,競技者csv変換!$1:$1,0),0)="","",VLOOKUP($A41,競技者csv変換!$A:$AK,MATCH(C$1,競技者csv変換!$1:$1,0),0)))</f>
        <v/>
      </c>
      <c r="D41" s="189" t="str">
        <f>IF(ISERROR(VLOOKUP($A41,競技者csv変換!$A:$AK,MATCH(D$1,競技者csv変換!$1:$1,0),0)),"",IF(VLOOKUP($A41,競技者csv変換!$A:$AK,MATCH(D$1,競技者csv変換!$1:$1,0),0)="","",VLOOKUP($A41,競技者csv変換!$A:$AK,MATCH(D$1,競技者csv変換!$1:$1,0),0)))</f>
        <v/>
      </c>
      <c r="E41" s="189" t="str">
        <f>IF(ISERROR(VLOOKUP($A41,競技者csv変換!$A:$AK,MATCH(E$1,競技者csv変換!$1:$1,0),0)),"",IF(VLOOKUP($A41,競技者csv変換!$A:$AK,MATCH(E$1,競技者csv変換!$1:$1,0),0)="","",VLOOKUP($A41,競技者csv変換!$A:$AK,MATCH(E$1,競技者csv変換!$1:$1,0),0)))</f>
        <v/>
      </c>
      <c r="F41" s="189" t="str">
        <f>IF(ISERROR(VLOOKUP($A41,競技者csv変換!$A:$AK,MATCH(F$1,競技者csv変換!$1:$1,0),0)),"",IF(VLOOKUP($A41,競技者csv変換!$A:$AK,MATCH(F$1,競技者csv変換!$1:$1,0),0)="","",VLOOKUP($A41,競技者csv変換!$A:$AK,MATCH(F$1,競技者csv変換!$1:$1,0),0)))</f>
        <v/>
      </c>
      <c r="G41" s="189" t="str">
        <f>IF(ISERROR(VLOOKUP($A41,競技者csv変換!$A:$AK,MATCH(G$1,競技者csv変換!$1:$1,0),0)),"",IF(VLOOKUP($A41,競技者csv変換!$A:$AK,MATCH(G$1,競技者csv変換!$1:$1,0),0)="","",VLOOKUP($A41,競技者csv変換!$A:$AK,MATCH(G$1,競技者csv変換!$1:$1,0),0)))</f>
        <v/>
      </c>
      <c r="H41" s="189" t="str">
        <f>IF(ISERROR(VLOOKUP($A41,競技者csv変換!$A:$AK,MATCH(H$1,競技者csv変換!$1:$1,0),0)),"",IF(VLOOKUP($A41,競技者csv変換!$A:$AK,MATCH(H$1,競技者csv変換!$1:$1,0),0)="","",VLOOKUP($A41,競技者csv変換!$A:$AK,MATCH(H$1,競技者csv変換!$1:$1,0),0)))</f>
        <v/>
      </c>
      <c r="I41" s="189" t="str">
        <f>IF(ISERROR(VLOOKUP($A41,競技者csv変換!$A:$AK,MATCH(I$1,競技者csv変換!$1:$1,0),0)),"",IF(VLOOKUP($A41,競技者csv変換!$A:$AK,MATCH(I$1,競技者csv変換!$1:$1,0),0)="","",VLOOKUP($A41,競技者csv変換!$A:$AK,MATCH(I$1,競技者csv変換!$1:$1,0),0)))</f>
        <v/>
      </c>
      <c r="J41" s="189" t="str">
        <f>IF(ISERROR(VLOOKUP($A41,競技者csv変換!$A:$AK,MATCH(J$1,競技者csv変換!$1:$1,0),0)),"",IF(VLOOKUP($A41,競技者csv変換!$A:$AK,MATCH(J$1,競技者csv変換!$1:$1,0),0)="","",VLOOKUP($A41,競技者csv変換!$A:$AK,MATCH(J$1,競技者csv変換!$1:$1,0),0)))</f>
        <v/>
      </c>
      <c r="K41" s="189" t="str">
        <f>IF(ISERROR(VLOOKUP($A41,競技者csv変換!$A:$AK,MATCH(K$1,競技者csv変換!$1:$1,0),0)),"",IF(VLOOKUP($A41,競技者csv変換!$A:$AK,MATCH(K$1,競技者csv変換!$1:$1,0),0)="","",VLOOKUP($A41,競技者csv変換!$A:$AK,MATCH(K$1,競技者csv変換!$1:$1,0),0)))</f>
        <v/>
      </c>
      <c r="L41" s="189" t="str">
        <f>IF(ISERROR(VLOOKUP($A41,競技者csv変換!$A:$AK,MATCH(L$1,競技者csv変換!$1:$1,0),0)),"",IF(VLOOKUP($A41,競技者csv変換!$A:$AK,MATCH(L$1,競技者csv変換!$1:$1,0),0)="","",VLOOKUP($A41,競技者csv変換!$A:$AK,MATCH(L$1,競技者csv変換!$1:$1,0),0)))</f>
        <v/>
      </c>
      <c r="M41" s="189" t="str">
        <f>IF(ISERROR(VLOOKUP($A41,競技者csv変換!$A:$AK,MATCH(M$1,競技者csv変換!$1:$1,0),0)),"",IF(VLOOKUP($A41,競技者csv変換!$A:$AK,MATCH(M$1,競技者csv変換!$1:$1,0),0)="","",VLOOKUP($A41,競技者csv変換!$A:$AK,MATCH(M$1,競技者csv変換!$1:$1,0),0)))</f>
        <v/>
      </c>
      <c r="N41" s="189" t="str">
        <f>IF(ISERROR(VLOOKUP($A41,競技者csv変換!$A:$AK,MATCH(N$1,競技者csv変換!$1:$1,0),0)),"",IF(VLOOKUP($A41,競技者csv変換!$A:$AK,MATCH(N$1,競技者csv変換!$1:$1,0),0)="","",VLOOKUP($A41,競技者csv変換!$A:$AK,MATCH(N$1,競技者csv変換!$1:$1,0),0)))</f>
        <v/>
      </c>
      <c r="O41" s="189" t="str">
        <f>IF(ISERROR(VLOOKUP($A41,競技者csv変換!$A:$AK,MATCH(O$1,競技者csv変換!$1:$1,0),0)),"",IF(VLOOKUP($A41,競技者csv変換!$A:$AK,MATCH(O$1,競技者csv変換!$1:$1,0),0)="","",VLOOKUP($A41,競技者csv変換!$A:$AK,MATCH(O$1,競技者csv変換!$1:$1,0),0)))</f>
        <v/>
      </c>
      <c r="P41" s="189" t="str">
        <f>IF(ISERROR(VLOOKUP($A41,競技者csv変換!$A:$AK,MATCH(P$1,競技者csv変換!$1:$1,0),0)),"",IF(VLOOKUP($A41,競技者csv変換!$A:$AK,MATCH(P$1,競技者csv変換!$1:$1,0),0)="","",VLOOKUP($A41,競技者csv変換!$A:$AK,MATCH(P$1,競技者csv変換!$1:$1,0),0)))</f>
        <v/>
      </c>
      <c r="Q41" s="189" t="str">
        <f>IF(ISERROR(VLOOKUP($A41,競技者csv変換!$A:$AK,MATCH(Q$1,競技者csv変換!$1:$1,0),0)),"",IF(VLOOKUP($A41,競技者csv変換!$A:$AK,MATCH(Q$1,競技者csv変換!$1:$1,0),0)="","",VLOOKUP($A41,競技者csv変換!$A:$AK,MATCH(Q$1,競技者csv変換!$1:$1,0),0)))</f>
        <v/>
      </c>
      <c r="R41" s="189" t="str">
        <f>IF(ISERROR(VLOOKUP($A41,競技者csv変換!$A:$AK,MATCH(R$1,競技者csv変換!$1:$1,0),0)),"",IF(VLOOKUP($A41,競技者csv変換!$A:$AK,MATCH(R$1,競技者csv変換!$1:$1,0),0)="","",VLOOKUP($A41,競技者csv変換!$A:$AK,MATCH(R$1,競技者csv変換!$1:$1,0),0)))</f>
        <v/>
      </c>
      <c r="S41" s="189" t="str">
        <f>IF(ISERROR(VLOOKUP($A41,競技者csv変換!$A:$AK,MATCH(S$1,競技者csv変換!$1:$1,0),0)),"",IF(VLOOKUP($A41,競技者csv変換!$A:$AK,MATCH(S$1,競技者csv変換!$1:$1,0),0)="","",VLOOKUP($A41,競技者csv変換!$A:$AK,MATCH(S$1,競技者csv変換!$1:$1,0),0)))</f>
        <v/>
      </c>
      <c r="T41" s="189" t="str">
        <f>IF(ISERROR(VLOOKUP($A41,競技者csv変換!$A:$AK,MATCH(T$1,競技者csv変換!$1:$1,0),0)),"",IF(VLOOKUP($A41,競技者csv変換!$A:$AK,MATCH(T$1,競技者csv変換!$1:$1,0),0)="","",VLOOKUP($A41,競技者csv変換!$A:$AK,MATCH(T$1,競技者csv変換!$1:$1,0),0)))</f>
        <v/>
      </c>
      <c r="U41" s="189" t="str">
        <f>IF(ISERROR(VLOOKUP($A41,競技者csv変換!$A:$AK,MATCH(U$1,競技者csv変換!$1:$1,0),0)),"",IF(VLOOKUP($A41,競技者csv変換!$A:$AK,MATCH(U$1,競技者csv変換!$1:$1,0),0)="","",VLOOKUP($A41,競技者csv変換!$A:$AK,MATCH(U$1,競技者csv変換!$1:$1,0),0)))</f>
        <v/>
      </c>
      <c r="V41" s="189" t="str">
        <f>IF(ISERROR(VLOOKUP($A41,競技者csv変換!$A:$AK,MATCH(V$1,競技者csv変換!$1:$1,0),0)),"",IF(VLOOKUP($A41,競技者csv変換!$A:$AK,MATCH(V$1,競技者csv変換!$1:$1,0),0)="","",VLOOKUP($A41,競技者csv変換!$A:$AK,MATCH(V$1,競技者csv変換!$1:$1,0),0)))</f>
        <v/>
      </c>
      <c r="W41" s="189" t="str">
        <f>IF(ISERROR(VLOOKUP($A41,競技者csv変換!$A:$AK,MATCH(W$1,競技者csv変換!$1:$1,0),0)),"",IF(VLOOKUP($A41,競技者csv変換!$A:$AK,MATCH(W$1,競技者csv変換!$1:$1,0),0)="","",VLOOKUP($A41,競技者csv変換!$A:$AK,MATCH(W$1,競技者csv変換!$1:$1,0),0)))</f>
        <v/>
      </c>
      <c r="X41" s="189" t="str">
        <f>IF(ISERROR(VLOOKUP($A41,競技者csv変換!$A:$AK,MATCH(X$1,競技者csv変換!$1:$1,0),0)),"",IF(VLOOKUP($A41,競技者csv変換!$A:$AK,MATCH(X$1,競技者csv変換!$1:$1,0),0)="","",VLOOKUP($A41,競技者csv変換!$A:$AK,MATCH(X$1,競技者csv変換!$1:$1,0),0)))</f>
        <v/>
      </c>
      <c r="Y41" s="189" t="str">
        <f>IF(ISERROR(VLOOKUP($A41,競技者csv変換!$A:$AK,MATCH(Y$1,競技者csv変換!$1:$1,0),0)),"",IF(VLOOKUP($A41,競技者csv変換!$A:$AK,MATCH(Y$1,競技者csv変換!$1:$1,0),0)="","",VLOOKUP($A41,競技者csv変換!$A:$AK,MATCH(Y$1,競技者csv変換!$1:$1,0),0)))</f>
        <v/>
      </c>
      <c r="Z41" s="189" t="str">
        <f>IF(ISERROR(VLOOKUP($A41,競技者csv変換!$A:$AK,MATCH(Z$1,競技者csv変換!$1:$1,0),0)),"",IF(VLOOKUP($A41,競技者csv変換!$A:$AK,MATCH(Z$1,競技者csv変換!$1:$1,0),0)="","",VLOOKUP($A41,競技者csv変換!$A:$AK,MATCH(Z$1,競技者csv変換!$1:$1,0),0)))</f>
        <v/>
      </c>
      <c r="AA41" s="189" t="str">
        <f>IF(ISERROR(VLOOKUP($A41,競技者csv変換!$A:$AK,MATCH(AA$1,競技者csv変換!$1:$1,0),0)),"",IF(VLOOKUP($A41,競技者csv変換!$A:$AK,MATCH(AA$1,競技者csv変換!$1:$1,0),0)="","",VLOOKUP($A41,競技者csv変換!$A:$AK,MATCH(AA$1,競技者csv変換!$1:$1,0),0)))</f>
        <v/>
      </c>
      <c r="AB41" s="189" t="str">
        <f>IF(ISERROR(VLOOKUP($A41,競技者csv変換!$A:$AK,MATCH(AB$1,競技者csv変換!$1:$1,0),0)),"",IF(VLOOKUP($A41,競技者csv変換!$A:$AK,MATCH(AB$1,競技者csv変換!$1:$1,0),0)="","",VLOOKUP($A41,競技者csv変換!$A:$AK,MATCH(AB$1,競技者csv変換!$1:$1,0),0)))</f>
        <v/>
      </c>
      <c r="AC41" s="189" t="str">
        <f>IF(ISERROR(VLOOKUP($A41,競技者csv変換!$A:$AK,MATCH(AC$1,競技者csv変換!$1:$1,0),0)),"",IF(VLOOKUP($A41,競技者csv変換!$A:$AK,MATCH(AC$1,競技者csv変換!$1:$1,0),0)="","",VLOOKUP($A41,競技者csv変換!$A:$AK,MATCH(AC$1,競技者csv変換!$1:$1,0),0)))</f>
        <v/>
      </c>
      <c r="AD41" s="76" t="str">
        <f>IF(ISERROR(VLOOKUP($A41,競技者csv変換!$A:$AK,MATCH(AD$1,競技者csv変換!$1:$1,0),0)),"",IF(VLOOKUP($A41,競技者csv変換!$A:$AK,MATCH(AD$1,競技者csv変換!$1:$1,0),0)="","",VLOOKUP($A41,競技者csv変換!$A:$AK,MATCH(AD$1,競技者csv変換!$1:$1,0),0)))</f>
        <v/>
      </c>
      <c r="AE41" s="76" t="str">
        <f>IF(ISERROR(VLOOKUP($A41,競技者csv変換!$A:$AK,MATCH(AE$1,競技者csv変換!$1:$1,0),0)),"",IF(VLOOKUP($A41,競技者csv変換!$A:$AK,MATCH(AE$1,競技者csv変換!$1:$1,0),0)="","",VLOOKUP($A41,競技者csv変換!$A:$AK,MATCH(AE$1,競技者csv変換!$1:$1,0),0)))</f>
        <v/>
      </c>
      <c r="AF41" s="76" t="str">
        <f>IF(ISERROR(VLOOKUP($A41,競技者csv変換!$A:$AK,MATCH(AF$1,競技者csv変換!$1:$1,0),0)),"",IF(VLOOKUP($A41,競技者csv変換!$A:$AK,MATCH(AF$1,競技者csv変換!$1:$1,0),0)="","",VLOOKUP($A41,競技者csv変換!$A:$AK,MATCH(AF$1,競技者csv変換!$1:$1,0),0)))</f>
        <v/>
      </c>
      <c r="AG41" s="76" t="str">
        <f>IF(ISERROR(VLOOKUP($A41,競技者csv変換!$A:$AK,MATCH(AG$1,競技者csv変換!$1:$1,0),0)),"",IF(VLOOKUP($A41,競技者csv変換!$A:$AK,MATCH(AG$1,競技者csv変換!$1:$1,0),0)="","",VLOOKUP($A41,競技者csv変換!$A:$AK,MATCH(AG$1,競技者csv変換!$1:$1,0),0)))</f>
        <v/>
      </c>
      <c r="AH41" s="76" t="str">
        <f>IF(ISERROR(VLOOKUP($A41,競技者csv変換!$A:$AK,MATCH(AH$1,競技者csv変換!$1:$1,0),0)),"",IF(VLOOKUP($A41,競技者csv変換!$A:$AK,MATCH(AH$1,競技者csv変換!$1:$1,0),0)="","",VLOOKUP($A41,競技者csv変換!$A:$AK,MATCH(AH$1,競技者csv変換!$1:$1,0),0)))</f>
        <v/>
      </c>
      <c r="AI41" s="76" t="str">
        <f>IF(ISERROR(VLOOKUP($A41,競技者csv変換!$A:$AK,MATCH(AI$1,競技者csv変換!$1:$1,0),0)),"",IF(VLOOKUP($A41,競技者csv変換!$A:$AK,MATCH(AI$1,競技者csv変換!$1:$1,0),0)="","",VLOOKUP($A41,競技者csv変換!$A:$AK,MATCH(AI$1,競技者csv変換!$1:$1,0),0)))</f>
        <v/>
      </c>
      <c r="AJ41" s="76" t="str">
        <f>IF(ISERROR(VLOOKUP($A41,競技者csv変換!$A:$AK,MATCH(AJ$1,競技者csv変換!$1:$1,0),0)),"",IF(VLOOKUP($A41,競技者csv変換!$A:$AK,MATCH(AJ$1,競技者csv変換!$1:$1,0),0)="","",VLOOKUP($A41,競技者csv変換!$A:$AK,MATCH(AJ$1,競技者csv変換!$1:$1,0),0)))</f>
        <v/>
      </c>
      <c r="AK41" s="76" t="str">
        <f>IF(ISERROR(VLOOKUP($A41,競技者csv変換!$A:$AK,MATCH(AK$1,競技者csv変換!$1:$1,0),0)),"",IF(VLOOKUP($A41,競技者csv変換!$A:$AK,MATCH(AK$1,競技者csv変換!$1:$1,0),0)="","",VLOOKUP($A41,競技者csv変換!$A:$AK,MATCH(AK$1,競技者csv変換!$1:$1,0),0)))</f>
        <v/>
      </c>
    </row>
    <row r="42" spans="1:37" ht="18" customHeight="1">
      <c r="A42" s="76" t="str">
        <f t="shared" si="0"/>
        <v/>
      </c>
      <c r="B42" s="189" t="str">
        <f>IF(ISERROR(VLOOKUP($A42,競技者csv変換!$A:$AK,MATCH(B$1,競技者csv変換!$1:$1,0),0)),"",IF(VLOOKUP($A42,競技者csv変換!$A:$AK,MATCH(B$1,競技者csv変換!$1:$1,0),0)="","",VLOOKUP($A42,競技者csv変換!$A:$AK,MATCH(B$1,競技者csv変換!$1:$1,0),0)))</f>
        <v/>
      </c>
      <c r="C42" s="189" t="str">
        <f>IF(ISERROR(VLOOKUP($A42,競技者csv変換!$A:$AK,MATCH(C$1,競技者csv変換!$1:$1,0),0)),"",IF(VLOOKUP($A42,競技者csv変換!$A:$AK,MATCH(C$1,競技者csv変換!$1:$1,0),0)="","",VLOOKUP($A42,競技者csv変換!$A:$AK,MATCH(C$1,競技者csv変換!$1:$1,0),0)))</f>
        <v/>
      </c>
      <c r="D42" s="189" t="str">
        <f>IF(ISERROR(VLOOKUP($A42,競技者csv変換!$A:$AK,MATCH(D$1,競技者csv変換!$1:$1,0),0)),"",IF(VLOOKUP($A42,競技者csv変換!$A:$AK,MATCH(D$1,競技者csv変換!$1:$1,0),0)="","",VLOOKUP($A42,競技者csv変換!$A:$AK,MATCH(D$1,競技者csv変換!$1:$1,0),0)))</f>
        <v/>
      </c>
      <c r="E42" s="189" t="str">
        <f>IF(ISERROR(VLOOKUP($A42,競技者csv変換!$A:$AK,MATCH(E$1,競技者csv変換!$1:$1,0),0)),"",IF(VLOOKUP($A42,競技者csv変換!$A:$AK,MATCH(E$1,競技者csv変換!$1:$1,0),0)="","",VLOOKUP($A42,競技者csv変換!$A:$AK,MATCH(E$1,競技者csv変換!$1:$1,0),0)))</f>
        <v/>
      </c>
      <c r="F42" s="189" t="str">
        <f>IF(ISERROR(VLOOKUP($A42,競技者csv変換!$A:$AK,MATCH(F$1,競技者csv変換!$1:$1,0),0)),"",IF(VLOOKUP($A42,競技者csv変換!$A:$AK,MATCH(F$1,競技者csv変換!$1:$1,0),0)="","",VLOOKUP($A42,競技者csv変換!$A:$AK,MATCH(F$1,競技者csv変換!$1:$1,0),0)))</f>
        <v/>
      </c>
      <c r="G42" s="189" t="str">
        <f>IF(ISERROR(VLOOKUP($A42,競技者csv変換!$A:$AK,MATCH(G$1,競技者csv変換!$1:$1,0),0)),"",IF(VLOOKUP($A42,競技者csv変換!$A:$AK,MATCH(G$1,競技者csv変換!$1:$1,0),0)="","",VLOOKUP($A42,競技者csv変換!$A:$AK,MATCH(G$1,競技者csv変換!$1:$1,0),0)))</f>
        <v/>
      </c>
      <c r="H42" s="189" t="str">
        <f>IF(ISERROR(VLOOKUP($A42,競技者csv変換!$A:$AK,MATCH(H$1,競技者csv変換!$1:$1,0),0)),"",IF(VLOOKUP($A42,競技者csv変換!$A:$AK,MATCH(H$1,競技者csv変換!$1:$1,0),0)="","",VLOOKUP($A42,競技者csv変換!$A:$AK,MATCH(H$1,競技者csv変換!$1:$1,0),0)))</f>
        <v/>
      </c>
      <c r="I42" s="189" t="str">
        <f>IF(ISERROR(VLOOKUP($A42,競技者csv変換!$A:$AK,MATCH(I$1,競技者csv変換!$1:$1,0),0)),"",IF(VLOOKUP($A42,競技者csv変換!$A:$AK,MATCH(I$1,競技者csv変換!$1:$1,0),0)="","",VLOOKUP($A42,競技者csv変換!$A:$AK,MATCH(I$1,競技者csv変換!$1:$1,0),0)))</f>
        <v/>
      </c>
      <c r="J42" s="189" t="str">
        <f>IF(ISERROR(VLOOKUP($A42,競技者csv変換!$A:$AK,MATCH(J$1,競技者csv変換!$1:$1,0),0)),"",IF(VLOOKUP($A42,競技者csv変換!$A:$AK,MATCH(J$1,競技者csv変換!$1:$1,0),0)="","",VLOOKUP($A42,競技者csv変換!$A:$AK,MATCH(J$1,競技者csv変換!$1:$1,0),0)))</f>
        <v/>
      </c>
      <c r="K42" s="189" t="str">
        <f>IF(ISERROR(VLOOKUP($A42,競技者csv変換!$A:$AK,MATCH(K$1,競技者csv変換!$1:$1,0),0)),"",IF(VLOOKUP($A42,競技者csv変換!$A:$AK,MATCH(K$1,競技者csv変換!$1:$1,0),0)="","",VLOOKUP($A42,競技者csv変換!$A:$AK,MATCH(K$1,競技者csv変換!$1:$1,0),0)))</f>
        <v/>
      </c>
      <c r="L42" s="189" t="str">
        <f>IF(ISERROR(VLOOKUP($A42,競技者csv変換!$A:$AK,MATCH(L$1,競技者csv変換!$1:$1,0),0)),"",IF(VLOOKUP($A42,競技者csv変換!$A:$AK,MATCH(L$1,競技者csv変換!$1:$1,0),0)="","",VLOOKUP($A42,競技者csv変換!$A:$AK,MATCH(L$1,競技者csv変換!$1:$1,0),0)))</f>
        <v/>
      </c>
      <c r="M42" s="189" t="str">
        <f>IF(ISERROR(VLOOKUP($A42,競技者csv変換!$A:$AK,MATCH(M$1,競技者csv変換!$1:$1,0),0)),"",IF(VLOOKUP($A42,競技者csv変換!$A:$AK,MATCH(M$1,競技者csv変換!$1:$1,0),0)="","",VLOOKUP($A42,競技者csv変換!$A:$AK,MATCH(M$1,競技者csv変換!$1:$1,0),0)))</f>
        <v/>
      </c>
      <c r="N42" s="189" t="str">
        <f>IF(ISERROR(VLOOKUP($A42,競技者csv変換!$A:$AK,MATCH(N$1,競技者csv変換!$1:$1,0),0)),"",IF(VLOOKUP($A42,競技者csv変換!$A:$AK,MATCH(N$1,競技者csv変換!$1:$1,0),0)="","",VLOOKUP($A42,競技者csv変換!$A:$AK,MATCH(N$1,競技者csv変換!$1:$1,0),0)))</f>
        <v/>
      </c>
      <c r="O42" s="189" t="str">
        <f>IF(ISERROR(VLOOKUP($A42,競技者csv変換!$A:$AK,MATCH(O$1,競技者csv変換!$1:$1,0),0)),"",IF(VLOOKUP($A42,競技者csv変換!$A:$AK,MATCH(O$1,競技者csv変換!$1:$1,0),0)="","",VLOOKUP($A42,競技者csv変換!$A:$AK,MATCH(O$1,競技者csv変換!$1:$1,0),0)))</f>
        <v/>
      </c>
      <c r="P42" s="189" t="str">
        <f>IF(ISERROR(VLOOKUP($A42,競技者csv変換!$A:$AK,MATCH(P$1,競技者csv変換!$1:$1,0),0)),"",IF(VLOOKUP($A42,競技者csv変換!$A:$AK,MATCH(P$1,競技者csv変換!$1:$1,0),0)="","",VLOOKUP($A42,競技者csv変換!$A:$AK,MATCH(P$1,競技者csv変換!$1:$1,0),0)))</f>
        <v/>
      </c>
      <c r="Q42" s="189" t="str">
        <f>IF(ISERROR(VLOOKUP($A42,競技者csv変換!$A:$AK,MATCH(Q$1,競技者csv変換!$1:$1,0),0)),"",IF(VLOOKUP($A42,競技者csv変換!$A:$AK,MATCH(Q$1,競技者csv変換!$1:$1,0),0)="","",VLOOKUP($A42,競技者csv変換!$A:$AK,MATCH(Q$1,競技者csv変換!$1:$1,0),0)))</f>
        <v/>
      </c>
      <c r="R42" s="189" t="str">
        <f>IF(ISERROR(VLOOKUP($A42,競技者csv変換!$A:$AK,MATCH(R$1,競技者csv変換!$1:$1,0),0)),"",IF(VLOOKUP($A42,競技者csv変換!$A:$AK,MATCH(R$1,競技者csv変換!$1:$1,0),0)="","",VLOOKUP($A42,競技者csv変換!$A:$AK,MATCH(R$1,競技者csv変換!$1:$1,0),0)))</f>
        <v/>
      </c>
      <c r="S42" s="189" t="str">
        <f>IF(ISERROR(VLOOKUP($A42,競技者csv変換!$A:$AK,MATCH(S$1,競技者csv変換!$1:$1,0),0)),"",IF(VLOOKUP($A42,競技者csv変換!$A:$AK,MATCH(S$1,競技者csv変換!$1:$1,0),0)="","",VLOOKUP($A42,競技者csv変換!$A:$AK,MATCH(S$1,競技者csv変換!$1:$1,0),0)))</f>
        <v/>
      </c>
      <c r="T42" s="189" t="str">
        <f>IF(ISERROR(VLOOKUP($A42,競技者csv変換!$A:$AK,MATCH(T$1,競技者csv変換!$1:$1,0),0)),"",IF(VLOOKUP($A42,競技者csv変換!$A:$AK,MATCH(T$1,競技者csv変換!$1:$1,0),0)="","",VLOOKUP($A42,競技者csv変換!$A:$AK,MATCH(T$1,競技者csv変換!$1:$1,0),0)))</f>
        <v/>
      </c>
      <c r="U42" s="189" t="str">
        <f>IF(ISERROR(VLOOKUP($A42,競技者csv変換!$A:$AK,MATCH(U$1,競技者csv変換!$1:$1,0),0)),"",IF(VLOOKUP($A42,競技者csv変換!$A:$AK,MATCH(U$1,競技者csv変換!$1:$1,0),0)="","",VLOOKUP($A42,競技者csv変換!$A:$AK,MATCH(U$1,競技者csv変換!$1:$1,0),0)))</f>
        <v/>
      </c>
      <c r="V42" s="189" t="str">
        <f>IF(ISERROR(VLOOKUP($A42,競技者csv変換!$A:$AK,MATCH(V$1,競技者csv変換!$1:$1,0),0)),"",IF(VLOOKUP($A42,競技者csv変換!$A:$AK,MATCH(V$1,競技者csv変換!$1:$1,0),0)="","",VLOOKUP($A42,競技者csv変換!$A:$AK,MATCH(V$1,競技者csv変換!$1:$1,0),0)))</f>
        <v/>
      </c>
      <c r="W42" s="189" t="str">
        <f>IF(ISERROR(VLOOKUP($A42,競技者csv変換!$A:$AK,MATCH(W$1,競技者csv変換!$1:$1,0),0)),"",IF(VLOOKUP($A42,競技者csv変換!$A:$AK,MATCH(W$1,競技者csv変換!$1:$1,0),0)="","",VLOOKUP($A42,競技者csv変換!$A:$AK,MATCH(W$1,競技者csv変換!$1:$1,0),0)))</f>
        <v/>
      </c>
      <c r="X42" s="189" t="str">
        <f>IF(ISERROR(VLOOKUP($A42,競技者csv変換!$A:$AK,MATCH(X$1,競技者csv変換!$1:$1,0),0)),"",IF(VLOOKUP($A42,競技者csv変換!$A:$AK,MATCH(X$1,競技者csv変換!$1:$1,0),0)="","",VLOOKUP($A42,競技者csv変換!$A:$AK,MATCH(X$1,競技者csv変換!$1:$1,0),0)))</f>
        <v/>
      </c>
      <c r="Y42" s="189" t="str">
        <f>IF(ISERROR(VLOOKUP($A42,競技者csv変換!$A:$AK,MATCH(Y$1,競技者csv変換!$1:$1,0),0)),"",IF(VLOOKUP($A42,競技者csv変換!$A:$AK,MATCH(Y$1,競技者csv変換!$1:$1,0),0)="","",VLOOKUP($A42,競技者csv変換!$A:$AK,MATCH(Y$1,競技者csv変換!$1:$1,0),0)))</f>
        <v/>
      </c>
      <c r="Z42" s="189" t="str">
        <f>IF(ISERROR(VLOOKUP($A42,競技者csv変換!$A:$AK,MATCH(Z$1,競技者csv変換!$1:$1,0),0)),"",IF(VLOOKUP($A42,競技者csv変換!$A:$AK,MATCH(Z$1,競技者csv変換!$1:$1,0),0)="","",VLOOKUP($A42,競技者csv変換!$A:$AK,MATCH(Z$1,競技者csv変換!$1:$1,0),0)))</f>
        <v/>
      </c>
      <c r="AA42" s="189" t="str">
        <f>IF(ISERROR(VLOOKUP($A42,競技者csv変換!$A:$AK,MATCH(AA$1,競技者csv変換!$1:$1,0),0)),"",IF(VLOOKUP($A42,競技者csv変換!$A:$AK,MATCH(AA$1,競技者csv変換!$1:$1,0),0)="","",VLOOKUP($A42,競技者csv変換!$A:$AK,MATCH(AA$1,競技者csv変換!$1:$1,0),0)))</f>
        <v/>
      </c>
      <c r="AB42" s="189" t="str">
        <f>IF(ISERROR(VLOOKUP($A42,競技者csv変換!$A:$AK,MATCH(AB$1,競技者csv変換!$1:$1,0),0)),"",IF(VLOOKUP($A42,競技者csv変換!$A:$AK,MATCH(AB$1,競技者csv変換!$1:$1,0),0)="","",VLOOKUP($A42,競技者csv変換!$A:$AK,MATCH(AB$1,競技者csv変換!$1:$1,0),0)))</f>
        <v/>
      </c>
      <c r="AC42" s="189" t="str">
        <f>IF(ISERROR(VLOOKUP($A42,競技者csv変換!$A:$AK,MATCH(AC$1,競技者csv変換!$1:$1,0),0)),"",IF(VLOOKUP($A42,競技者csv変換!$A:$AK,MATCH(AC$1,競技者csv変換!$1:$1,0),0)="","",VLOOKUP($A42,競技者csv変換!$A:$AK,MATCH(AC$1,競技者csv変換!$1:$1,0),0)))</f>
        <v/>
      </c>
      <c r="AD42" s="76" t="str">
        <f>IF(ISERROR(VLOOKUP($A42,競技者csv変換!$A:$AK,MATCH(AD$1,競技者csv変換!$1:$1,0),0)),"",IF(VLOOKUP($A42,競技者csv変換!$A:$AK,MATCH(AD$1,競技者csv変換!$1:$1,0),0)="","",VLOOKUP($A42,競技者csv変換!$A:$AK,MATCH(AD$1,競技者csv変換!$1:$1,0),0)))</f>
        <v/>
      </c>
      <c r="AE42" s="76" t="str">
        <f>IF(ISERROR(VLOOKUP($A42,競技者csv変換!$A:$AK,MATCH(AE$1,競技者csv変換!$1:$1,0),0)),"",IF(VLOOKUP($A42,競技者csv変換!$A:$AK,MATCH(AE$1,競技者csv変換!$1:$1,0),0)="","",VLOOKUP($A42,競技者csv変換!$A:$AK,MATCH(AE$1,競技者csv変換!$1:$1,0),0)))</f>
        <v/>
      </c>
      <c r="AF42" s="76" t="str">
        <f>IF(ISERROR(VLOOKUP($A42,競技者csv変換!$A:$AK,MATCH(AF$1,競技者csv変換!$1:$1,0),0)),"",IF(VLOOKUP($A42,競技者csv変換!$A:$AK,MATCH(AF$1,競技者csv変換!$1:$1,0),0)="","",VLOOKUP($A42,競技者csv変換!$A:$AK,MATCH(AF$1,競技者csv変換!$1:$1,0),0)))</f>
        <v/>
      </c>
      <c r="AG42" s="76" t="str">
        <f>IF(ISERROR(VLOOKUP($A42,競技者csv変換!$A:$AK,MATCH(AG$1,競技者csv変換!$1:$1,0),0)),"",IF(VLOOKUP($A42,競技者csv変換!$A:$AK,MATCH(AG$1,競技者csv変換!$1:$1,0),0)="","",VLOOKUP($A42,競技者csv変換!$A:$AK,MATCH(AG$1,競技者csv変換!$1:$1,0),0)))</f>
        <v/>
      </c>
      <c r="AH42" s="76" t="str">
        <f>IF(ISERROR(VLOOKUP($A42,競技者csv変換!$A:$AK,MATCH(AH$1,競技者csv変換!$1:$1,0),0)),"",IF(VLOOKUP($A42,競技者csv変換!$A:$AK,MATCH(AH$1,競技者csv変換!$1:$1,0),0)="","",VLOOKUP($A42,競技者csv変換!$A:$AK,MATCH(AH$1,競技者csv変換!$1:$1,0),0)))</f>
        <v/>
      </c>
      <c r="AI42" s="76" t="str">
        <f>IF(ISERROR(VLOOKUP($A42,競技者csv変換!$A:$AK,MATCH(AI$1,競技者csv変換!$1:$1,0),0)),"",IF(VLOOKUP($A42,競技者csv変換!$A:$AK,MATCH(AI$1,競技者csv変換!$1:$1,0),0)="","",VLOOKUP($A42,競技者csv変換!$A:$AK,MATCH(AI$1,競技者csv変換!$1:$1,0),0)))</f>
        <v/>
      </c>
      <c r="AJ42" s="76" t="str">
        <f>IF(ISERROR(VLOOKUP($A42,競技者csv変換!$A:$AK,MATCH(AJ$1,競技者csv変換!$1:$1,0),0)),"",IF(VLOOKUP($A42,競技者csv変換!$A:$AK,MATCH(AJ$1,競技者csv変換!$1:$1,0),0)="","",VLOOKUP($A42,競技者csv変換!$A:$AK,MATCH(AJ$1,競技者csv変換!$1:$1,0),0)))</f>
        <v/>
      </c>
      <c r="AK42" s="76" t="str">
        <f>IF(ISERROR(VLOOKUP($A42,競技者csv変換!$A:$AK,MATCH(AK$1,競技者csv変換!$1:$1,0),0)),"",IF(VLOOKUP($A42,競技者csv変換!$A:$AK,MATCH(AK$1,競技者csv変換!$1:$1,0),0)="","",VLOOKUP($A42,競技者csv変換!$A:$AK,MATCH(AK$1,競技者csv変換!$1:$1,0),0)))</f>
        <v/>
      </c>
    </row>
    <row r="43" spans="1:37" ht="18" customHeight="1">
      <c r="A43" s="76" t="str">
        <f t="shared" si="0"/>
        <v/>
      </c>
      <c r="B43" s="189" t="str">
        <f>IF(ISERROR(VLOOKUP($A43,競技者csv変換!$A:$AK,MATCH(B$1,競技者csv変換!$1:$1,0),0)),"",IF(VLOOKUP($A43,競技者csv変換!$A:$AK,MATCH(B$1,競技者csv変換!$1:$1,0),0)="","",VLOOKUP($A43,競技者csv変換!$A:$AK,MATCH(B$1,競技者csv変換!$1:$1,0),0)))</f>
        <v/>
      </c>
      <c r="C43" s="189" t="str">
        <f>IF(ISERROR(VLOOKUP($A43,競技者csv変換!$A:$AK,MATCH(C$1,競技者csv変換!$1:$1,0),0)),"",IF(VLOOKUP($A43,競技者csv変換!$A:$AK,MATCH(C$1,競技者csv変換!$1:$1,0),0)="","",VLOOKUP($A43,競技者csv変換!$A:$AK,MATCH(C$1,競技者csv変換!$1:$1,0),0)))</f>
        <v/>
      </c>
      <c r="D43" s="189" t="str">
        <f>IF(ISERROR(VLOOKUP($A43,競技者csv変換!$A:$AK,MATCH(D$1,競技者csv変換!$1:$1,0),0)),"",IF(VLOOKUP($A43,競技者csv変換!$A:$AK,MATCH(D$1,競技者csv変換!$1:$1,0),0)="","",VLOOKUP($A43,競技者csv変換!$A:$AK,MATCH(D$1,競技者csv変換!$1:$1,0),0)))</f>
        <v/>
      </c>
      <c r="E43" s="189" t="str">
        <f>IF(ISERROR(VLOOKUP($A43,競技者csv変換!$A:$AK,MATCH(E$1,競技者csv変換!$1:$1,0),0)),"",IF(VLOOKUP($A43,競技者csv変換!$A:$AK,MATCH(E$1,競技者csv変換!$1:$1,0),0)="","",VLOOKUP($A43,競技者csv変換!$A:$AK,MATCH(E$1,競技者csv変換!$1:$1,0),0)))</f>
        <v/>
      </c>
      <c r="F43" s="189" t="str">
        <f>IF(ISERROR(VLOOKUP($A43,競技者csv変換!$A:$AK,MATCH(F$1,競技者csv変換!$1:$1,0),0)),"",IF(VLOOKUP($A43,競技者csv変換!$A:$AK,MATCH(F$1,競技者csv変換!$1:$1,0),0)="","",VLOOKUP($A43,競技者csv変換!$A:$AK,MATCH(F$1,競技者csv変換!$1:$1,0),0)))</f>
        <v/>
      </c>
      <c r="G43" s="189" t="str">
        <f>IF(ISERROR(VLOOKUP($A43,競技者csv変換!$A:$AK,MATCH(G$1,競技者csv変換!$1:$1,0),0)),"",IF(VLOOKUP($A43,競技者csv変換!$A:$AK,MATCH(G$1,競技者csv変換!$1:$1,0),0)="","",VLOOKUP($A43,競技者csv変換!$A:$AK,MATCH(G$1,競技者csv変換!$1:$1,0),0)))</f>
        <v/>
      </c>
      <c r="H43" s="189" t="str">
        <f>IF(ISERROR(VLOOKUP($A43,競技者csv変換!$A:$AK,MATCH(H$1,競技者csv変換!$1:$1,0),0)),"",IF(VLOOKUP($A43,競技者csv変換!$A:$AK,MATCH(H$1,競技者csv変換!$1:$1,0),0)="","",VLOOKUP($A43,競技者csv変換!$A:$AK,MATCH(H$1,競技者csv変換!$1:$1,0),0)))</f>
        <v/>
      </c>
      <c r="I43" s="189" t="str">
        <f>IF(ISERROR(VLOOKUP($A43,競技者csv変換!$A:$AK,MATCH(I$1,競技者csv変換!$1:$1,0),0)),"",IF(VLOOKUP($A43,競技者csv変換!$A:$AK,MATCH(I$1,競技者csv変換!$1:$1,0),0)="","",VLOOKUP($A43,競技者csv変換!$A:$AK,MATCH(I$1,競技者csv変換!$1:$1,0),0)))</f>
        <v/>
      </c>
      <c r="J43" s="189" t="str">
        <f>IF(ISERROR(VLOOKUP($A43,競技者csv変換!$A:$AK,MATCH(J$1,競技者csv変換!$1:$1,0),0)),"",IF(VLOOKUP($A43,競技者csv変換!$A:$AK,MATCH(J$1,競技者csv変換!$1:$1,0),0)="","",VLOOKUP($A43,競技者csv変換!$A:$AK,MATCH(J$1,競技者csv変換!$1:$1,0),0)))</f>
        <v/>
      </c>
      <c r="K43" s="189" t="str">
        <f>IF(ISERROR(VLOOKUP($A43,競技者csv変換!$A:$AK,MATCH(K$1,競技者csv変換!$1:$1,0),0)),"",IF(VLOOKUP($A43,競技者csv変換!$A:$AK,MATCH(K$1,競技者csv変換!$1:$1,0),0)="","",VLOOKUP($A43,競技者csv変換!$A:$AK,MATCH(K$1,競技者csv変換!$1:$1,0),0)))</f>
        <v/>
      </c>
      <c r="L43" s="189" t="str">
        <f>IF(ISERROR(VLOOKUP($A43,競技者csv変換!$A:$AK,MATCH(L$1,競技者csv変換!$1:$1,0),0)),"",IF(VLOOKUP($A43,競技者csv変換!$A:$AK,MATCH(L$1,競技者csv変換!$1:$1,0),0)="","",VLOOKUP($A43,競技者csv変換!$A:$AK,MATCH(L$1,競技者csv変換!$1:$1,0),0)))</f>
        <v/>
      </c>
      <c r="M43" s="189" t="str">
        <f>IF(ISERROR(VLOOKUP($A43,競技者csv変換!$A:$AK,MATCH(M$1,競技者csv変換!$1:$1,0),0)),"",IF(VLOOKUP($A43,競技者csv変換!$A:$AK,MATCH(M$1,競技者csv変換!$1:$1,0),0)="","",VLOOKUP($A43,競技者csv変換!$A:$AK,MATCH(M$1,競技者csv変換!$1:$1,0),0)))</f>
        <v/>
      </c>
      <c r="N43" s="189" t="str">
        <f>IF(ISERROR(VLOOKUP($A43,競技者csv変換!$A:$AK,MATCH(N$1,競技者csv変換!$1:$1,0),0)),"",IF(VLOOKUP($A43,競技者csv変換!$A:$AK,MATCH(N$1,競技者csv変換!$1:$1,0),0)="","",VLOOKUP($A43,競技者csv変換!$A:$AK,MATCH(N$1,競技者csv変換!$1:$1,0),0)))</f>
        <v/>
      </c>
      <c r="O43" s="189" t="str">
        <f>IF(ISERROR(VLOOKUP($A43,競技者csv変換!$A:$AK,MATCH(O$1,競技者csv変換!$1:$1,0),0)),"",IF(VLOOKUP($A43,競技者csv変換!$A:$AK,MATCH(O$1,競技者csv変換!$1:$1,0),0)="","",VLOOKUP($A43,競技者csv変換!$A:$AK,MATCH(O$1,競技者csv変換!$1:$1,0),0)))</f>
        <v/>
      </c>
      <c r="P43" s="189" t="str">
        <f>IF(ISERROR(VLOOKUP($A43,競技者csv変換!$A:$AK,MATCH(P$1,競技者csv変換!$1:$1,0),0)),"",IF(VLOOKUP($A43,競技者csv変換!$A:$AK,MATCH(P$1,競技者csv変換!$1:$1,0),0)="","",VLOOKUP($A43,競技者csv変換!$A:$AK,MATCH(P$1,競技者csv変換!$1:$1,0),0)))</f>
        <v/>
      </c>
      <c r="Q43" s="189" t="str">
        <f>IF(ISERROR(VLOOKUP($A43,競技者csv変換!$A:$AK,MATCH(Q$1,競技者csv変換!$1:$1,0),0)),"",IF(VLOOKUP($A43,競技者csv変換!$A:$AK,MATCH(Q$1,競技者csv変換!$1:$1,0),0)="","",VLOOKUP($A43,競技者csv変換!$A:$AK,MATCH(Q$1,競技者csv変換!$1:$1,0),0)))</f>
        <v/>
      </c>
      <c r="R43" s="189" t="str">
        <f>IF(ISERROR(VLOOKUP($A43,競技者csv変換!$A:$AK,MATCH(R$1,競技者csv変換!$1:$1,0),0)),"",IF(VLOOKUP($A43,競技者csv変換!$A:$AK,MATCH(R$1,競技者csv変換!$1:$1,0),0)="","",VLOOKUP($A43,競技者csv変換!$A:$AK,MATCH(R$1,競技者csv変換!$1:$1,0),0)))</f>
        <v/>
      </c>
      <c r="S43" s="189" t="str">
        <f>IF(ISERROR(VLOOKUP($A43,競技者csv変換!$A:$AK,MATCH(S$1,競技者csv変換!$1:$1,0),0)),"",IF(VLOOKUP($A43,競技者csv変換!$A:$AK,MATCH(S$1,競技者csv変換!$1:$1,0),0)="","",VLOOKUP($A43,競技者csv変換!$A:$AK,MATCH(S$1,競技者csv変換!$1:$1,0),0)))</f>
        <v/>
      </c>
      <c r="T43" s="189" t="str">
        <f>IF(ISERROR(VLOOKUP($A43,競技者csv変換!$A:$AK,MATCH(T$1,競技者csv変換!$1:$1,0),0)),"",IF(VLOOKUP($A43,競技者csv変換!$A:$AK,MATCH(T$1,競技者csv変換!$1:$1,0),0)="","",VLOOKUP($A43,競技者csv変換!$A:$AK,MATCH(T$1,競技者csv変換!$1:$1,0),0)))</f>
        <v/>
      </c>
      <c r="U43" s="189" t="str">
        <f>IF(ISERROR(VLOOKUP($A43,競技者csv変換!$A:$AK,MATCH(U$1,競技者csv変換!$1:$1,0),0)),"",IF(VLOOKUP($A43,競技者csv変換!$A:$AK,MATCH(U$1,競技者csv変換!$1:$1,0),0)="","",VLOOKUP($A43,競技者csv変換!$A:$AK,MATCH(U$1,競技者csv変換!$1:$1,0),0)))</f>
        <v/>
      </c>
      <c r="V43" s="189" t="str">
        <f>IF(ISERROR(VLOOKUP($A43,競技者csv変換!$A:$AK,MATCH(V$1,競技者csv変換!$1:$1,0),0)),"",IF(VLOOKUP($A43,競技者csv変換!$A:$AK,MATCH(V$1,競技者csv変換!$1:$1,0),0)="","",VLOOKUP($A43,競技者csv変換!$A:$AK,MATCH(V$1,競技者csv変換!$1:$1,0),0)))</f>
        <v/>
      </c>
      <c r="W43" s="189" t="str">
        <f>IF(ISERROR(VLOOKUP($A43,競技者csv変換!$A:$AK,MATCH(W$1,競技者csv変換!$1:$1,0),0)),"",IF(VLOOKUP($A43,競技者csv変換!$A:$AK,MATCH(W$1,競技者csv変換!$1:$1,0),0)="","",VLOOKUP($A43,競技者csv変換!$A:$AK,MATCH(W$1,競技者csv変換!$1:$1,0),0)))</f>
        <v/>
      </c>
      <c r="X43" s="189" t="str">
        <f>IF(ISERROR(VLOOKUP($A43,競技者csv変換!$A:$AK,MATCH(X$1,競技者csv変換!$1:$1,0),0)),"",IF(VLOOKUP($A43,競技者csv変換!$A:$AK,MATCH(X$1,競技者csv変換!$1:$1,0),0)="","",VLOOKUP($A43,競技者csv変換!$A:$AK,MATCH(X$1,競技者csv変換!$1:$1,0),0)))</f>
        <v/>
      </c>
      <c r="Y43" s="189" t="str">
        <f>IF(ISERROR(VLOOKUP($A43,競技者csv変換!$A:$AK,MATCH(Y$1,競技者csv変換!$1:$1,0),0)),"",IF(VLOOKUP($A43,競技者csv変換!$A:$AK,MATCH(Y$1,競技者csv変換!$1:$1,0),0)="","",VLOOKUP($A43,競技者csv変換!$A:$AK,MATCH(Y$1,競技者csv変換!$1:$1,0),0)))</f>
        <v/>
      </c>
      <c r="Z43" s="189" t="str">
        <f>IF(ISERROR(VLOOKUP($A43,競技者csv変換!$A:$AK,MATCH(Z$1,競技者csv変換!$1:$1,0),0)),"",IF(VLOOKUP($A43,競技者csv変換!$A:$AK,MATCH(Z$1,競技者csv変換!$1:$1,0),0)="","",VLOOKUP($A43,競技者csv変換!$A:$AK,MATCH(Z$1,競技者csv変換!$1:$1,0),0)))</f>
        <v/>
      </c>
      <c r="AA43" s="189" t="str">
        <f>IF(ISERROR(VLOOKUP($A43,競技者csv変換!$A:$AK,MATCH(AA$1,競技者csv変換!$1:$1,0),0)),"",IF(VLOOKUP($A43,競技者csv変換!$A:$AK,MATCH(AA$1,競技者csv変換!$1:$1,0),0)="","",VLOOKUP($A43,競技者csv変換!$A:$AK,MATCH(AA$1,競技者csv変換!$1:$1,0),0)))</f>
        <v/>
      </c>
      <c r="AB43" s="189" t="str">
        <f>IF(ISERROR(VLOOKUP($A43,競技者csv変換!$A:$AK,MATCH(AB$1,競技者csv変換!$1:$1,0),0)),"",IF(VLOOKUP($A43,競技者csv変換!$A:$AK,MATCH(AB$1,競技者csv変換!$1:$1,0),0)="","",VLOOKUP($A43,競技者csv変換!$A:$AK,MATCH(AB$1,競技者csv変換!$1:$1,0),0)))</f>
        <v/>
      </c>
      <c r="AC43" s="189" t="str">
        <f>IF(ISERROR(VLOOKUP($A43,競技者csv変換!$A:$AK,MATCH(AC$1,競技者csv変換!$1:$1,0),0)),"",IF(VLOOKUP($A43,競技者csv変換!$A:$AK,MATCH(AC$1,競技者csv変換!$1:$1,0),0)="","",VLOOKUP($A43,競技者csv変換!$A:$AK,MATCH(AC$1,競技者csv変換!$1:$1,0),0)))</f>
        <v/>
      </c>
      <c r="AD43" s="76" t="str">
        <f>IF(ISERROR(VLOOKUP($A43,競技者csv変換!$A:$AK,MATCH(AD$1,競技者csv変換!$1:$1,0),0)),"",IF(VLOOKUP($A43,競技者csv変換!$A:$AK,MATCH(AD$1,競技者csv変換!$1:$1,0),0)="","",VLOOKUP($A43,競技者csv変換!$A:$AK,MATCH(AD$1,競技者csv変換!$1:$1,0),0)))</f>
        <v/>
      </c>
      <c r="AE43" s="76" t="str">
        <f>IF(ISERROR(VLOOKUP($A43,競技者csv変換!$A:$AK,MATCH(AE$1,競技者csv変換!$1:$1,0),0)),"",IF(VLOOKUP($A43,競技者csv変換!$A:$AK,MATCH(AE$1,競技者csv変換!$1:$1,0),0)="","",VLOOKUP($A43,競技者csv変換!$A:$AK,MATCH(AE$1,競技者csv変換!$1:$1,0),0)))</f>
        <v/>
      </c>
      <c r="AF43" s="76" t="str">
        <f>IF(ISERROR(VLOOKUP($A43,競技者csv変換!$A:$AK,MATCH(AF$1,競技者csv変換!$1:$1,0),0)),"",IF(VLOOKUP($A43,競技者csv変換!$A:$AK,MATCH(AF$1,競技者csv変換!$1:$1,0),0)="","",VLOOKUP($A43,競技者csv変換!$A:$AK,MATCH(AF$1,競技者csv変換!$1:$1,0),0)))</f>
        <v/>
      </c>
      <c r="AG43" s="76" t="str">
        <f>IF(ISERROR(VLOOKUP($A43,競技者csv変換!$A:$AK,MATCH(AG$1,競技者csv変換!$1:$1,0),0)),"",IF(VLOOKUP($A43,競技者csv変換!$A:$AK,MATCH(AG$1,競技者csv変換!$1:$1,0),0)="","",VLOOKUP($A43,競技者csv変換!$A:$AK,MATCH(AG$1,競技者csv変換!$1:$1,0),0)))</f>
        <v/>
      </c>
      <c r="AH43" s="76" t="str">
        <f>IF(ISERROR(VLOOKUP($A43,競技者csv変換!$A:$AK,MATCH(AH$1,競技者csv変換!$1:$1,0),0)),"",IF(VLOOKUP($A43,競技者csv変換!$A:$AK,MATCH(AH$1,競技者csv変換!$1:$1,0),0)="","",VLOOKUP($A43,競技者csv変換!$A:$AK,MATCH(AH$1,競技者csv変換!$1:$1,0),0)))</f>
        <v/>
      </c>
      <c r="AI43" s="76" t="str">
        <f>IF(ISERROR(VLOOKUP($A43,競技者csv変換!$A:$AK,MATCH(AI$1,競技者csv変換!$1:$1,0),0)),"",IF(VLOOKUP($A43,競技者csv変換!$A:$AK,MATCH(AI$1,競技者csv変換!$1:$1,0),0)="","",VLOOKUP($A43,競技者csv変換!$A:$AK,MATCH(AI$1,競技者csv変換!$1:$1,0),0)))</f>
        <v/>
      </c>
      <c r="AJ43" s="76" t="str">
        <f>IF(ISERROR(VLOOKUP($A43,競技者csv変換!$A:$AK,MATCH(AJ$1,競技者csv変換!$1:$1,0),0)),"",IF(VLOOKUP($A43,競技者csv変換!$A:$AK,MATCH(AJ$1,競技者csv変換!$1:$1,0),0)="","",VLOOKUP($A43,競技者csv変換!$A:$AK,MATCH(AJ$1,競技者csv変換!$1:$1,0),0)))</f>
        <v/>
      </c>
      <c r="AK43" s="76" t="str">
        <f>IF(ISERROR(VLOOKUP($A43,競技者csv変換!$A:$AK,MATCH(AK$1,競技者csv変換!$1:$1,0),0)),"",IF(VLOOKUP($A43,競技者csv変換!$A:$AK,MATCH(AK$1,競技者csv変換!$1:$1,0),0)="","",VLOOKUP($A43,競技者csv変換!$A:$AK,MATCH(AK$1,競技者csv変換!$1:$1,0),0)))</f>
        <v/>
      </c>
    </row>
    <row r="44" spans="1:37" ht="18" customHeight="1">
      <c r="A44" s="76" t="str">
        <f t="shared" si="0"/>
        <v/>
      </c>
      <c r="B44" s="189" t="str">
        <f>IF(ISERROR(VLOOKUP($A44,競技者csv変換!$A:$AK,MATCH(B$1,競技者csv変換!$1:$1,0),0)),"",IF(VLOOKUP($A44,競技者csv変換!$A:$AK,MATCH(B$1,競技者csv変換!$1:$1,0),0)="","",VLOOKUP($A44,競技者csv変換!$A:$AK,MATCH(B$1,競技者csv変換!$1:$1,0),0)))</f>
        <v/>
      </c>
      <c r="C44" s="189" t="str">
        <f>IF(ISERROR(VLOOKUP($A44,競技者csv変換!$A:$AK,MATCH(C$1,競技者csv変換!$1:$1,0),0)),"",IF(VLOOKUP($A44,競技者csv変換!$A:$AK,MATCH(C$1,競技者csv変換!$1:$1,0),0)="","",VLOOKUP($A44,競技者csv変換!$A:$AK,MATCH(C$1,競技者csv変換!$1:$1,0),0)))</f>
        <v/>
      </c>
      <c r="D44" s="189" t="str">
        <f>IF(ISERROR(VLOOKUP($A44,競技者csv変換!$A:$AK,MATCH(D$1,競技者csv変換!$1:$1,0),0)),"",IF(VLOOKUP($A44,競技者csv変換!$A:$AK,MATCH(D$1,競技者csv変換!$1:$1,0),0)="","",VLOOKUP($A44,競技者csv変換!$A:$AK,MATCH(D$1,競技者csv変換!$1:$1,0),0)))</f>
        <v/>
      </c>
      <c r="E44" s="189" t="str">
        <f>IF(ISERROR(VLOOKUP($A44,競技者csv変換!$A:$AK,MATCH(E$1,競技者csv変換!$1:$1,0),0)),"",IF(VLOOKUP($A44,競技者csv変換!$A:$AK,MATCH(E$1,競技者csv変換!$1:$1,0),0)="","",VLOOKUP($A44,競技者csv変換!$A:$AK,MATCH(E$1,競技者csv変換!$1:$1,0),0)))</f>
        <v/>
      </c>
      <c r="F44" s="189" t="str">
        <f>IF(ISERROR(VLOOKUP($A44,競技者csv変換!$A:$AK,MATCH(F$1,競技者csv変換!$1:$1,0),0)),"",IF(VLOOKUP($A44,競技者csv変換!$A:$AK,MATCH(F$1,競技者csv変換!$1:$1,0),0)="","",VLOOKUP($A44,競技者csv変換!$A:$AK,MATCH(F$1,競技者csv変換!$1:$1,0),0)))</f>
        <v/>
      </c>
      <c r="G44" s="189" t="str">
        <f>IF(ISERROR(VLOOKUP($A44,競技者csv変換!$A:$AK,MATCH(G$1,競技者csv変換!$1:$1,0),0)),"",IF(VLOOKUP($A44,競技者csv変換!$A:$AK,MATCH(G$1,競技者csv変換!$1:$1,0),0)="","",VLOOKUP($A44,競技者csv変換!$A:$AK,MATCH(G$1,競技者csv変換!$1:$1,0),0)))</f>
        <v/>
      </c>
      <c r="H44" s="189" t="str">
        <f>IF(ISERROR(VLOOKUP($A44,競技者csv変換!$A:$AK,MATCH(H$1,競技者csv変換!$1:$1,0),0)),"",IF(VLOOKUP($A44,競技者csv変換!$A:$AK,MATCH(H$1,競技者csv変換!$1:$1,0),0)="","",VLOOKUP($A44,競技者csv変換!$A:$AK,MATCH(H$1,競技者csv変換!$1:$1,0),0)))</f>
        <v/>
      </c>
      <c r="I44" s="189" t="str">
        <f>IF(ISERROR(VLOOKUP($A44,競技者csv変換!$A:$AK,MATCH(I$1,競技者csv変換!$1:$1,0),0)),"",IF(VLOOKUP($A44,競技者csv変換!$A:$AK,MATCH(I$1,競技者csv変換!$1:$1,0),0)="","",VLOOKUP($A44,競技者csv変換!$A:$AK,MATCH(I$1,競技者csv変換!$1:$1,0),0)))</f>
        <v/>
      </c>
      <c r="J44" s="189" t="str">
        <f>IF(ISERROR(VLOOKUP($A44,競技者csv変換!$A:$AK,MATCH(J$1,競技者csv変換!$1:$1,0),0)),"",IF(VLOOKUP($A44,競技者csv変換!$A:$AK,MATCH(J$1,競技者csv変換!$1:$1,0),0)="","",VLOOKUP($A44,競技者csv変換!$A:$AK,MATCH(J$1,競技者csv変換!$1:$1,0),0)))</f>
        <v/>
      </c>
      <c r="K44" s="189" t="str">
        <f>IF(ISERROR(VLOOKUP($A44,競技者csv変換!$A:$AK,MATCH(K$1,競技者csv変換!$1:$1,0),0)),"",IF(VLOOKUP($A44,競技者csv変換!$A:$AK,MATCH(K$1,競技者csv変換!$1:$1,0),0)="","",VLOOKUP($A44,競技者csv変換!$A:$AK,MATCH(K$1,競技者csv変換!$1:$1,0),0)))</f>
        <v/>
      </c>
      <c r="L44" s="189" t="str">
        <f>IF(ISERROR(VLOOKUP($A44,競技者csv変換!$A:$AK,MATCH(L$1,競技者csv変換!$1:$1,0),0)),"",IF(VLOOKUP($A44,競技者csv変換!$A:$AK,MATCH(L$1,競技者csv変換!$1:$1,0),0)="","",VLOOKUP($A44,競技者csv変換!$A:$AK,MATCH(L$1,競技者csv変換!$1:$1,0),0)))</f>
        <v/>
      </c>
      <c r="M44" s="189" t="str">
        <f>IF(ISERROR(VLOOKUP($A44,競技者csv変換!$A:$AK,MATCH(M$1,競技者csv変換!$1:$1,0),0)),"",IF(VLOOKUP($A44,競技者csv変換!$A:$AK,MATCH(M$1,競技者csv変換!$1:$1,0),0)="","",VLOOKUP($A44,競技者csv変換!$A:$AK,MATCH(M$1,競技者csv変換!$1:$1,0),0)))</f>
        <v/>
      </c>
      <c r="N44" s="189" t="str">
        <f>IF(ISERROR(VLOOKUP($A44,競技者csv変換!$A:$AK,MATCH(N$1,競技者csv変換!$1:$1,0),0)),"",IF(VLOOKUP($A44,競技者csv変換!$A:$AK,MATCH(N$1,競技者csv変換!$1:$1,0),0)="","",VLOOKUP($A44,競技者csv変換!$A:$AK,MATCH(N$1,競技者csv変換!$1:$1,0),0)))</f>
        <v/>
      </c>
      <c r="O44" s="189" t="str">
        <f>IF(ISERROR(VLOOKUP($A44,競技者csv変換!$A:$AK,MATCH(O$1,競技者csv変換!$1:$1,0),0)),"",IF(VLOOKUP($A44,競技者csv変換!$A:$AK,MATCH(O$1,競技者csv変換!$1:$1,0),0)="","",VLOOKUP($A44,競技者csv変換!$A:$AK,MATCH(O$1,競技者csv変換!$1:$1,0),0)))</f>
        <v/>
      </c>
      <c r="P44" s="189" t="str">
        <f>IF(ISERROR(VLOOKUP($A44,競技者csv変換!$A:$AK,MATCH(P$1,競技者csv変換!$1:$1,0),0)),"",IF(VLOOKUP($A44,競技者csv変換!$A:$AK,MATCH(P$1,競技者csv変換!$1:$1,0),0)="","",VLOOKUP($A44,競技者csv変換!$A:$AK,MATCH(P$1,競技者csv変換!$1:$1,0),0)))</f>
        <v/>
      </c>
      <c r="Q44" s="189" t="str">
        <f>IF(ISERROR(VLOOKUP($A44,競技者csv変換!$A:$AK,MATCH(Q$1,競技者csv変換!$1:$1,0),0)),"",IF(VLOOKUP($A44,競技者csv変換!$A:$AK,MATCH(Q$1,競技者csv変換!$1:$1,0),0)="","",VLOOKUP($A44,競技者csv変換!$A:$AK,MATCH(Q$1,競技者csv変換!$1:$1,0),0)))</f>
        <v/>
      </c>
      <c r="R44" s="189" t="str">
        <f>IF(ISERROR(VLOOKUP($A44,競技者csv変換!$A:$AK,MATCH(R$1,競技者csv変換!$1:$1,0),0)),"",IF(VLOOKUP($A44,競技者csv変換!$A:$AK,MATCH(R$1,競技者csv変換!$1:$1,0),0)="","",VLOOKUP($A44,競技者csv変換!$A:$AK,MATCH(R$1,競技者csv変換!$1:$1,0),0)))</f>
        <v/>
      </c>
      <c r="S44" s="189" t="str">
        <f>IF(ISERROR(VLOOKUP($A44,競技者csv変換!$A:$AK,MATCH(S$1,競技者csv変換!$1:$1,0),0)),"",IF(VLOOKUP($A44,競技者csv変換!$A:$AK,MATCH(S$1,競技者csv変換!$1:$1,0),0)="","",VLOOKUP($A44,競技者csv変換!$A:$AK,MATCH(S$1,競技者csv変換!$1:$1,0),0)))</f>
        <v/>
      </c>
      <c r="T44" s="189" t="str">
        <f>IF(ISERROR(VLOOKUP($A44,競技者csv変換!$A:$AK,MATCH(T$1,競技者csv変換!$1:$1,0),0)),"",IF(VLOOKUP($A44,競技者csv変換!$A:$AK,MATCH(T$1,競技者csv変換!$1:$1,0),0)="","",VLOOKUP($A44,競技者csv変換!$A:$AK,MATCH(T$1,競技者csv変換!$1:$1,0),0)))</f>
        <v/>
      </c>
      <c r="U44" s="189" t="str">
        <f>IF(ISERROR(VLOOKUP($A44,競技者csv変換!$A:$AK,MATCH(U$1,競技者csv変換!$1:$1,0),0)),"",IF(VLOOKUP($A44,競技者csv変換!$A:$AK,MATCH(U$1,競技者csv変換!$1:$1,0),0)="","",VLOOKUP($A44,競技者csv変換!$A:$AK,MATCH(U$1,競技者csv変換!$1:$1,0),0)))</f>
        <v/>
      </c>
      <c r="V44" s="189" t="str">
        <f>IF(ISERROR(VLOOKUP($A44,競技者csv変換!$A:$AK,MATCH(V$1,競技者csv変換!$1:$1,0),0)),"",IF(VLOOKUP($A44,競技者csv変換!$A:$AK,MATCH(V$1,競技者csv変換!$1:$1,0),0)="","",VLOOKUP($A44,競技者csv変換!$A:$AK,MATCH(V$1,競技者csv変換!$1:$1,0),0)))</f>
        <v/>
      </c>
      <c r="W44" s="189" t="str">
        <f>IF(ISERROR(VLOOKUP($A44,競技者csv変換!$A:$AK,MATCH(W$1,競技者csv変換!$1:$1,0),0)),"",IF(VLOOKUP($A44,競技者csv変換!$A:$AK,MATCH(W$1,競技者csv変換!$1:$1,0),0)="","",VLOOKUP($A44,競技者csv変換!$A:$AK,MATCH(W$1,競技者csv変換!$1:$1,0),0)))</f>
        <v/>
      </c>
      <c r="X44" s="189" t="str">
        <f>IF(ISERROR(VLOOKUP($A44,競技者csv変換!$A:$AK,MATCH(X$1,競技者csv変換!$1:$1,0),0)),"",IF(VLOOKUP($A44,競技者csv変換!$A:$AK,MATCH(X$1,競技者csv変換!$1:$1,0),0)="","",VLOOKUP($A44,競技者csv変換!$A:$AK,MATCH(X$1,競技者csv変換!$1:$1,0),0)))</f>
        <v/>
      </c>
      <c r="Y44" s="189" t="str">
        <f>IF(ISERROR(VLOOKUP($A44,競技者csv変換!$A:$AK,MATCH(Y$1,競技者csv変換!$1:$1,0),0)),"",IF(VLOOKUP($A44,競技者csv変換!$A:$AK,MATCH(Y$1,競技者csv変換!$1:$1,0),0)="","",VLOOKUP($A44,競技者csv変換!$A:$AK,MATCH(Y$1,競技者csv変換!$1:$1,0),0)))</f>
        <v/>
      </c>
      <c r="Z44" s="189" t="str">
        <f>IF(ISERROR(VLOOKUP($A44,競技者csv変換!$A:$AK,MATCH(Z$1,競技者csv変換!$1:$1,0),0)),"",IF(VLOOKUP($A44,競技者csv変換!$A:$AK,MATCH(Z$1,競技者csv変換!$1:$1,0),0)="","",VLOOKUP($A44,競技者csv変換!$A:$AK,MATCH(Z$1,競技者csv変換!$1:$1,0),0)))</f>
        <v/>
      </c>
      <c r="AA44" s="189" t="str">
        <f>IF(ISERROR(VLOOKUP($A44,競技者csv変換!$A:$AK,MATCH(AA$1,競技者csv変換!$1:$1,0),0)),"",IF(VLOOKUP($A44,競技者csv変換!$A:$AK,MATCH(AA$1,競技者csv変換!$1:$1,0),0)="","",VLOOKUP($A44,競技者csv変換!$A:$AK,MATCH(AA$1,競技者csv変換!$1:$1,0),0)))</f>
        <v/>
      </c>
      <c r="AB44" s="189" t="str">
        <f>IF(ISERROR(VLOOKUP($A44,競技者csv変換!$A:$AK,MATCH(AB$1,競技者csv変換!$1:$1,0),0)),"",IF(VLOOKUP($A44,競技者csv変換!$A:$AK,MATCH(AB$1,競技者csv変換!$1:$1,0),0)="","",VLOOKUP($A44,競技者csv変換!$A:$AK,MATCH(AB$1,競技者csv変換!$1:$1,0),0)))</f>
        <v/>
      </c>
      <c r="AC44" s="189" t="str">
        <f>IF(ISERROR(VLOOKUP($A44,競技者csv変換!$A:$AK,MATCH(AC$1,競技者csv変換!$1:$1,0),0)),"",IF(VLOOKUP($A44,競技者csv変換!$A:$AK,MATCH(AC$1,競技者csv変換!$1:$1,0),0)="","",VLOOKUP($A44,競技者csv変換!$A:$AK,MATCH(AC$1,競技者csv変換!$1:$1,0),0)))</f>
        <v/>
      </c>
      <c r="AD44" s="76" t="str">
        <f>IF(ISERROR(VLOOKUP($A44,競技者csv変換!$A:$AK,MATCH(AD$1,競技者csv変換!$1:$1,0),0)),"",IF(VLOOKUP($A44,競技者csv変換!$A:$AK,MATCH(AD$1,競技者csv変換!$1:$1,0),0)="","",VLOOKUP($A44,競技者csv変換!$A:$AK,MATCH(AD$1,競技者csv変換!$1:$1,0),0)))</f>
        <v/>
      </c>
      <c r="AE44" s="76" t="str">
        <f>IF(ISERROR(VLOOKUP($A44,競技者csv変換!$A:$AK,MATCH(AE$1,競技者csv変換!$1:$1,0),0)),"",IF(VLOOKUP($A44,競技者csv変換!$A:$AK,MATCH(AE$1,競技者csv変換!$1:$1,0),0)="","",VLOOKUP($A44,競技者csv変換!$A:$AK,MATCH(AE$1,競技者csv変換!$1:$1,0),0)))</f>
        <v/>
      </c>
      <c r="AF44" s="76" t="str">
        <f>IF(ISERROR(VLOOKUP($A44,競技者csv変換!$A:$AK,MATCH(AF$1,競技者csv変換!$1:$1,0),0)),"",IF(VLOOKUP($A44,競技者csv変換!$A:$AK,MATCH(AF$1,競技者csv変換!$1:$1,0),0)="","",VLOOKUP($A44,競技者csv変換!$A:$AK,MATCH(AF$1,競技者csv変換!$1:$1,0),0)))</f>
        <v/>
      </c>
      <c r="AG44" s="76" t="str">
        <f>IF(ISERROR(VLOOKUP($A44,競技者csv変換!$A:$AK,MATCH(AG$1,競技者csv変換!$1:$1,0),0)),"",IF(VLOOKUP($A44,競技者csv変換!$A:$AK,MATCH(AG$1,競技者csv変換!$1:$1,0),0)="","",VLOOKUP($A44,競技者csv変換!$A:$AK,MATCH(AG$1,競技者csv変換!$1:$1,0),0)))</f>
        <v/>
      </c>
      <c r="AH44" s="76" t="str">
        <f>IF(ISERROR(VLOOKUP($A44,競技者csv変換!$A:$AK,MATCH(AH$1,競技者csv変換!$1:$1,0),0)),"",IF(VLOOKUP($A44,競技者csv変換!$A:$AK,MATCH(AH$1,競技者csv変換!$1:$1,0),0)="","",VLOOKUP($A44,競技者csv変換!$A:$AK,MATCH(AH$1,競技者csv変換!$1:$1,0),0)))</f>
        <v/>
      </c>
      <c r="AI44" s="76" t="str">
        <f>IF(ISERROR(VLOOKUP($A44,競技者csv変換!$A:$AK,MATCH(AI$1,競技者csv変換!$1:$1,0),0)),"",IF(VLOOKUP($A44,競技者csv変換!$A:$AK,MATCH(AI$1,競技者csv変換!$1:$1,0),0)="","",VLOOKUP($A44,競技者csv変換!$A:$AK,MATCH(AI$1,競技者csv変換!$1:$1,0),0)))</f>
        <v/>
      </c>
      <c r="AJ44" s="76" t="str">
        <f>IF(ISERROR(VLOOKUP($A44,競技者csv変換!$A:$AK,MATCH(AJ$1,競技者csv変換!$1:$1,0),0)),"",IF(VLOOKUP($A44,競技者csv変換!$A:$AK,MATCH(AJ$1,競技者csv変換!$1:$1,0),0)="","",VLOOKUP($A44,競技者csv変換!$A:$AK,MATCH(AJ$1,競技者csv変換!$1:$1,0),0)))</f>
        <v/>
      </c>
      <c r="AK44" s="76" t="str">
        <f>IF(ISERROR(VLOOKUP($A44,競技者csv変換!$A:$AK,MATCH(AK$1,競技者csv変換!$1:$1,0),0)),"",IF(VLOOKUP($A44,競技者csv変換!$A:$AK,MATCH(AK$1,競技者csv変換!$1:$1,0),0)="","",VLOOKUP($A44,競技者csv変換!$A:$AK,MATCH(AK$1,競技者csv変換!$1:$1,0),0)))</f>
        <v/>
      </c>
    </row>
    <row r="45" spans="1:37" ht="18" customHeight="1">
      <c r="A45" s="76" t="str">
        <f t="shared" si="0"/>
        <v/>
      </c>
      <c r="B45" s="189" t="str">
        <f>IF(ISERROR(VLOOKUP($A45,競技者csv変換!$A:$AK,MATCH(B$1,競技者csv変換!$1:$1,0),0)),"",IF(VLOOKUP($A45,競技者csv変換!$A:$AK,MATCH(B$1,競技者csv変換!$1:$1,0),0)="","",VLOOKUP($A45,競技者csv変換!$A:$AK,MATCH(B$1,競技者csv変換!$1:$1,0),0)))</f>
        <v/>
      </c>
      <c r="C45" s="189" t="str">
        <f>IF(ISERROR(VLOOKUP($A45,競技者csv変換!$A:$AK,MATCH(C$1,競技者csv変換!$1:$1,0),0)),"",IF(VLOOKUP($A45,競技者csv変換!$A:$AK,MATCH(C$1,競技者csv変換!$1:$1,0),0)="","",VLOOKUP($A45,競技者csv変換!$A:$AK,MATCH(C$1,競技者csv変換!$1:$1,0),0)))</f>
        <v/>
      </c>
      <c r="D45" s="189" t="str">
        <f>IF(ISERROR(VLOOKUP($A45,競技者csv変換!$A:$AK,MATCH(D$1,競技者csv変換!$1:$1,0),0)),"",IF(VLOOKUP($A45,競技者csv変換!$A:$AK,MATCH(D$1,競技者csv変換!$1:$1,0),0)="","",VLOOKUP($A45,競技者csv変換!$A:$AK,MATCH(D$1,競技者csv変換!$1:$1,0),0)))</f>
        <v/>
      </c>
      <c r="E45" s="189" t="str">
        <f>IF(ISERROR(VLOOKUP($A45,競技者csv変換!$A:$AK,MATCH(E$1,競技者csv変換!$1:$1,0),0)),"",IF(VLOOKUP($A45,競技者csv変換!$A:$AK,MATCH(E$1,競技者csv変換!$1:$1,0),0)="","",VLOOKUP($A45,競技者csv変換!$A:$AK,MATCH(E$1,競技者csv変換!$1:$1,0),0)))</f>
        <v/>
      </c>
      <c r="F45" s="189" t="str">
        <f>IF(ISERROR(VLOOKUP($A45,競技者csv変換!$A:$AK,MATCH(F$1,競技者csv変換!$1:$1,0),0)),"",IF(VLOOKUP($A45,競技者csv変換!$A:$AK,MATCH(F$1,競技者csv変換!$1:$1,0),0)="","",VLOOKUP($A45,競技者csv変換!$A:$AK,MATCH(F$1,競技者csv変換!$1:$1,0),0)))</f>
        <v/>
      </c>
      <c r="G45" s="189" t="str">
        <f>IF(ISERROR(VLOOKUP($A45,競技者csv変換!$A:$AK,MATCH(G$1,競技者csv変換!$1:$1,0),0)),"",IF(VLOOKUP($A45,競技者csv変換!$A:$AK,MATCH(G$1,競技者csv変換!$1:$1,0),0)="","",VLOOKUP($A45,競技者csv変換!$A:$AK,MATCH(G$1,競技者csv変換!$1:$1,0),0)))</f>
        <v/>
      </c>
      <c r="H45" s="189" t="str">
        <f>IF(ISERROR(VLOOKUP($A45,競技者csv変換!$A:$AK,MATCH(H$1,競技者csv変換!$1:$1,0),0)),"",IF(VLOOKUP($A45,競技者csv変換!$A:$AK,MATCH(H$1,競技者csv変換!$1:$1,0),0)="","",VLOOKUP($A45,競技者csv変換!$A:$AK,MATCH(H$1,競技者csv変換!$1:$1,0),0)))</f>
        <v/>
      </c>
      <c r="I45" s="189" t="str">
        <f>IF(ISERROR(VLOOKUP($A45,競技者csv変換!$A:$AK,MATCH(I$1,競技者csv変換!$1:$1,0),0)),"",IF(VLOOKUP($A45,競技者csv変換!$A:$AK,MATCH(I$1,競技者csv変換!$1:$1,0),0)="","",VLOOKUP($A45,競技者csv変換!$A:$AK,MATCH(I$1,競技者csv変換!$1:$1,0),0)))</f>
        <v/>
      </c>
      <c r="J45" s="189" t="str">
        <f>IF(ISERROR(VLOOKUP($A45,競技者csv変換!$A:$AK,MATCH(J$1,競技者csv変換!$1:$1,0),0)),"",IF(VLOOKUP($A45,競技者csv変換!$A:$AK,MATCH(J$1,競技者csv変換!$1:$1,0),0)="","",VLOOKUP($A45,競技者csv変換!$A:$AK,MATCH(J$1,競技者csv変換!$1:$1,0),0)))</f>
        <v/>
      </c>
      <c r="K45" s="189" t="str">
        <f>IF(ISERROR(VLOOKUP($A45,競技者csv変換!$A:$AK,MATCH(K$1,競技者csv変換!$1:$1,0),0)),"",IF(VLOOKUP($A45,競技者csv変換!$A:$AK,MATCH(K$1,競技者csv変換!$1:$1,0),0)="","",VLOOKUP($A45,競技者csv変換!$A:$AK,MATCH(K$1,競技者csv変換!$1:$1,0),0)))</f>
        <v/>
      </c>
      <c r="L45" s="189" t="str">
        <f>IF(ISERROR(VLOOKUP($A45,競技者csv変換!$A:$AK,MATCH(L$1,競技者csv変換!$1:$1,0),0)),"",IF(VLOOKUP($A45,競技者csv変換!$A:$AK,MATCH(L$1,競技者csv変換!$1:$1,0),0)="","",VLOOKUP($A45,競技者csv変換!$A:$AK,MATCH(L$1,競技者csv変換!$1:$1,0),0)))</f>
        <v/>
      </c>
      <c r="M45" s="189" t="str">
        <f>IF(ISERROR(VLOOKUP($A45,競技者csv変換!$A:$AK,MATCH(M$1,競技者csv変換!$1:$1,0),0)),"",IF(VLOOKUP($A45,競技者csv変換!$A:$AK,MATCH(M$1,競技者csv変換!$1:$1,0),0)="","",VLOOKUP($A45,競技者csv変換!$A:$AK,MATCH(M$1,競技者csv変換!$1:$1,0),0)))</f>
        <v/>
      </c>
      <c r="N45" s="189" t="str">
        <f>IF(ISERROR(VLOOKUP($A45,競技者csv変換!$A:$AK,MATCH(N$1,競技者csv変換!$1:$1,0),0)),"",IF(VLOOKUP($A45,競技者csv変換!$A:$AK,MATCH(N$1,競技者csv変換!$1:$1,0),0)="","",VLOOKUP($A45,競技者csv変換!$A:$AK,MATCH(N$1,競技者csv変換!$1:$1,0),0)))</f>
        <v/>
      </c>
      <c r="O45" s="189" t="str">
        <f>IF(ISERROR(VLOOKUP($A45,競技者csv変換!$A:$AK,MATCH(O$1,競技者csv変換!$1:$1,0),0)),"",IF(VLOOKUP($A45,競技者csv変換!$A:$AK,MATCH(O$1,競技者csv変換!$1:$1,0),0)="","",VLOOKUP($A45,競技者csv変換!$A:$AK,MATCH(O$1,競技者csv変換!$1:$1,0),0)))</f>
        <v/>
      </c>
      <c r="P45" s="189" t="str">
        <f>IF(ISERROR(VLOOKUP($A45,競技者csv変換!$A:$AK,MATCH(P$1,競技者csv変換!$1:$1,0),0)),"",IF(VLOOKUP($A45,競技者csv変換!$A:$AK,MATCH(P$1,競技者csv変換!$1:$1,0),0)="","",VLOOKUP($A45,競技者csv変換!$A:$AK,MATCH(P$1,競技者csv変換!$1:$1,0),0)))</f>
        <v/>
      </c>
      <c r="Q45" s="189" t="str">
        <f>IF(ISERROR(VLOOKUP($A45,競技者csv変換!$A:$AK,MATCH(Q$1,競技者csv変換!$1:$1,0),0)),"",IF(VLOOKUP($A45,競技者csv変換!$A:$AK,MATCH(Q$1,競技者csv変換!$1:$1,0),0)="","",VLOOKUP($A45,競技者csv変換!$A:$AK,MATCH(Q$1,競技者csv変換!$1:$1,0),0)))</f>
        <v/>
      </c>
      <c r="R45" s="189" t="str">
        <f>IF(ISERROR(VLOOKUP($A45,競技者csv変換!$A:$AK,MATCH(R$1,競技者csv変換!$1:$1,0),0)),"",IF(VLOOKUP($A45,競技者csv変換!$A:$AK,MATCH(R$1,競技者csv変換!$1:$1,0),0)="","",VLOOKUP($A45,競技者csv変換!$A:$AK,MATCH(R$1,競技者csv変換!$1:$1,0),0)))</f>
        <v/>
      </c>
      <c r="S45" s="189" t="str">
        <f>IF(ISERROR(VLOOKUP($A45,競技者csv変換!$A:$AK,MATCH(S$1,競技者csv変換!$1:$1,0),0)),"",IF(VLOOKUP($A45,競技者csv変換!$A:$AK,MATCH(S$1,競技者csv変換!$1:$1,0),0)="","",VLOOKUP($A45,競技者csv変換!$A:$AK,MATCH(S$1,競技者csv変換!$1:$1,0),0)))</f>
        <v/>
      </c>
      <c r="T45" s="189" t="str">
        <f>IF(ISERROR(VLOOKUP($A45,競技者csv変換!$A:$AK,MATCH(T$1,競技者csv変換!$1:$1,0),0)),"",IF(VLOOKUP($A45,競技者csv変換!$A:$AK,MATCH(T$1,競技者csv変換!$1:$1,0),0)="","",VLOOKUP($A45,競技者csv変換!$A:$AK,MATCH(T$1,競技者csv変換!$1:$1,0),0)))</f>
        <v/>
      </c>
      <c r="U45" s="189" t="str">
        <f>IF(ISERROR(VLOOKUP($A45,競技者csv変換!$A:$AK,MATCH(U$1,競技者csv変換!$1:$1,0),0)),"",IF(VLOOKUP($A45,競技者csv変換!$A:$AK,MATCH(U$1,競技者csv変換!$1:$1,0),0)="","",VLOOKUP($A45,競技者csv変換!$A:$AK,MATCH(U$1,競技者csv変換!$1:$1,0),0)))</f>
        <v/>
      </c>
      <c r="V45" s="189" t="str">
        <f>IF(ISERROR(VLOOKUP($A45,競技者csv変換!$A:$AK,MATCH(V$1,競技者csv変換!$1:$1,0),0)),"",IF(VLOOKUP($A45,競技者csv変換!$A:$AK,MATCH(V$1,競技者csv変換!$1:$1,0),0)="","",VLOOKUP($A45,競技者csv変換!$A:$AK,MATCH(V$1,競技者csv変換!$1:$1,0),0)))</f>
        <v/>
      </c>
      <c r="W45" s="189" t="str">
        <f>IF(ISERROR(VLOOKUP($A45,競技者csv変換!$A:$AK,MATCH(W$1,競技者csv変換!$1:$1,0),0)),"",IF(VLOOKUP($A45,競技者csv変換!$A:$AK,MATCH(W$1,競技者csv変換!$1:$1,0),0)="","",VLOOKUP($A45,競技者csv変換!$A:$AK,MATCH(W$1,競技者csv変換!$1:$1,0),0)))</f>
        <v/>
      </c>
      <c r="X45" s="189" t="str">
        <f>IF(ISERROR(VLOOKUP($A45,競技者csv変換!$A:$AK,MATCH(X$1,競技者csv変換!$1:$1,0),0)),"",IF(VLOOKUP($A45,競技者csv変換!$A:$AK,MATCH(X$1,競技者csv変換!$1:$1,0),0)="","",VLOOKUP($A45,競技者csv変換!$A:$AK,MATCH(X$1,競技者csv変換!$1:$1,0),0)))</f>
        <v/>
      </c>
      <c r="Y45" s="189" t="str">
        <f>IF(ISERROR(VLOOKUP($A45,競技者csv変換!$A:$AK,MATCH(Y$1,競技者csv変換!$1:$1,0),0)),"",IF(VLOOKUP($A45,競技者csv変換!$A:$AK,MATCH(Y$1,競技者csv変換!$1:$1,0),0)="","",VLOOKUP($A45,競技者csv変換!$A:$AK,MATCH(Y$1,競技者csv変換!$1:$1,0),0)))</f>
        <v/>
      </c>
      <c r="Z45" s="189" t="str">
        <f>IF(ISERROR(VLOOKUP($A45,競技者csv変換!$A:$AK,MATCH(Z$1,競技者csv変換!$1:$1,0),0)),"",IF(VLOOKUP($A45,競技者csv変換!$A:$AK,MATCH(Z$1,競技者csv変換!$1:$1,0),0)="","",VLOOKUP($A45,競技者csv変換!$A:$AK,MATCH(Z$1,競技者csv変換!$1:$1,0),0)))</f>
        <v/>
      </c>
      <c r="AA45" s="189" t="str">
        <f>IF(ISERROR(VLOOKUP($A45,競技者csv変換!$A:$AK,MATCH(AA$1,競技者csv変換!$1:$1,0),0)),"",IF(VLOOKUP($A45,競技者csv変換!$A:$AK,MATCH(AA$1,競技者csv変換!$1:$1,0),0)="","",VLOOKUP($A45,競技者csv変換!$A:$AK,MATCH(AA$1,競技者csv変換!$1:$1,0),0)))</f>
        <v/>
      </c>
      <c r="AB45" s="189" t="str">
        <f>IF(ISERROR(VLOOKUP($A45,競技者csv変換!$A:$AK,MATCH(AB$1,競技者csv変換!$1:$1,0),0)),"",IF(VLOOKUP($A45,競技者csv変換!$A:$AK,MATCH(AB$1,競技者csv変換!$1:$1,0),0)="","",VLOOKUP($A45,競技者csv変換!$A:$AK,MATCH(AB$1,競技者csv変換!$1:$1,0),0)))</f>
        <v/>
      </c>
      <c r="AC45" s="189" t="str">
        <f>IF(ISERROR(VLOOKUP($A45,競技者csv変換!$A:$AK,MATCH(AC$1,競技者csv変換!$1:$1,0),0)),"",IF(VLOOKUP($A45,競技者csv変換!$A:$AK,MATCH(AC$1,競技者csv変換!$1:$1,0),0)="","",VLOOKUP($A45,競技者csv変換!$A:$AK,MATCH(AC$1,競技者csv変換!$1:$1,0),0)))</f>
        <v/>
      </c>
      <c r="AD45" s="76" t="str">
        <f>IF(ISERROR(VLOOKUP($A45,競技者csv変換!$A:$AK,MATCH(AD$1,競技者csv変換!$1:$1,0),0)),"",IF(VLOOKUP($A45,競技者csv変換!$A:$AK,MATCH(AD$1,競技者csv変換!$1:$1,0),0)="","",VLOOKUP($A45,競技者csv変換!$A:$AK,MATCH(AD$1,競技者csv変換!$1:$1,0),0)))</f>
        <v/>
      </c>
      <c r="AE45" s="76" t="str">
        <f>IF(ISERROR(VLOOKUP($A45,競技者csv変換!$A:$AK,MATCH(AE$1,競技者csv変換!$1:$1,0),0)),"",IF(VLOOKUP($A45,競技者csv変換!$A:$AK,MATCH(AE$1,競技者csv変換!$1:$1,0),0)="","",VLOOKUP($A45,競技者csv変換!$A:$AK,MATCH(AE$1,競技者csv変換!$1:$1,0),0)))</f>
        <v/>
      </c>
      <c r="AF45" s="76" t="str">
        <f>IF(ISERROR(VLOOKUP($A45,競技者csv変換!$A:$AK,MATCH(AF$1,競技者csv変換!$1:$1,0),0)),"",IF(VLOOKUP($A45,競技者csv変換!$A:$AK,MATCH(AF$1,競技者csv変換!$1:$1,0),0)="","",VLOOKUP($A45,競技者csv変換!$A:$AK,MATCH(AF$1,競技者csv変換!$1:$1,0),0)))</f>
        <v/>
      </c>
      <c r="AG45" s="76" t="str">
        <f>IF(ISERROR(VLOOKUP($A45,競技者csv変換!$A:$AK,MATCH(AG$1,競技者csv変換!$1:$1,0),0)),"",IF(VLOOKUP($A45,競技者csv変換!$A:$AK,MATCH(AG$1,競技者csv変換!$1:$1,0),0)="","",VLOOKUP($A45,競技者csv変換!$A:$AK,MATCH(AG$1,競技者csv変換!$1:$1,0),0)))</f>
        <v/>
      </c>
      <c r="AH45" s="76" t="str">
        <f>IF(ISERROR(VLOOKUP($A45,競技者csv変換!$A:$AK,MATCH(AH$1,競技者csv変換!$1:$1,0),0)),"",IF(VLOOKUP($A45,競技者csv変換!$A:$AK,MATCH(AH$1,競技者csv変換!$1:$1,0),0)="","",VLOOKUP($A45,競技者csv変換!$A:$AK,MATCH(AH$1,競技者csv変換!$1:$1,0),0)))</f>
        <v/>
      </c>
      <c r="AI45" s="76" t="str">
        <f>IF(ISERROR(VLOOKUP($A45,競技者csv変換!$A:$AK,MATCH(AI$1,競技者csv変換!$1:$1,0),0)),"",IF(VLOOKUP($A45,競技者csv変換!$A:$AK,MATCH(AI$1,競技者csv変換!$1:$1,0),0)="","",VLOOKUP($A45,競技者csv変換!$A:$AK,MATCH(AI$1,競技者csv変換!$1:$1,0),0)))</f>
        <v/>
      </c>
      <c r="AJ45" s="76" t="str">
        <f>IF(ISERROR(VLOOKUP($A45,競技者csv変換!$A:$AK,MATCH(AJ$1,競技者csv変換!$1:$1,0),0)),"",IF(VLOOKUP($A45,競技者csv変換!$A:$AK,MATCH(AJ$1,競技者csv変換!$1:$1,0),0)="","",VLOOKUP($A45,競技者csv変換!$A:$AK,MATCH(AJ$1,競技者csv変換!$1:$1,0),0)))</f>
        <v/>
      </c>
      <c r="AK45" s="76" t="str">
        <f>IF(ISERROR(VLOOKUP($A45,競技者csv変換!$A:$AK,MATCH(AK$1,競技者csv変換!$1:$1,0),0)),"",IF(VLOOKUP($A45,競技者csv変換!$A:$AK,MATCH(AK$1,競技者csv変換!$1:$1,0),0)="","",VLOOKUP($A45,競技者csv変換!$A:$AK,MATCH(AK$1,競技者csv変換!$1:$1,0),0)))</f>
        <v/>
      </c>
    </row>
    <row r="46" spans="1:37" ht="18" customHeight="1">
      <c r="A46" s="76" t="str">
        <f t="shared" si="0"/>
        <v/>
      </c>
      <c r="B46" s="189" t="str">
        <f>IF(ISERROR(VLOOKUP($A46,競技者csv変換!$A:$AK,MATCH(B$1,競技者csv変換!$1:$1,0),0)),"",IF(VLOOKUP($A46,競技者csv変換!$A:$AK,MATCH(B$1,競技者csv変換!$1:$1,0),0)="","",VLOOKUP($A46,競技者csv変換!$A:$AK,MATCH(B$1,競技者csv変換!$1:$1,0),0)))</f>
        <v/>
      </c>
      <c r="C46" s="189" t="str">
        <f>IF(ISERROR(VLOOKUP($A46,競技者csv変換!$A:$AK,MATCH(C$1,競技者csv変換!$1:$1,0),0)),"",IF(VLOOKUP($A46,競技者csv変換!$A:$AK,MATCH(C$1,競技者csv変換!$1:$1,0),0)="","",VLOOKUP($A46,競技者csv変換!$A:$AK,MATCH(C$1,競技者csv変換!$1:$1,0),0)))</f>
        <v/>
      </c>
      <c r="D46" s="189" t="str">
        <f>IF(ISERROR(VLOOKUP($A46,競技者csv変換!$A:$AK,MATCH(D$1,競技者csv変換!$1:$1,0),0)),"",IF(VLOOKUP($A46,競技者csv変換!$A:$AK,MATCH(D$1,競技者csv変換!$1:$1,0),0)="","",VLOOKUP($A46,競技者csv変換!$A:$AK,MATCH(D$1,競技者csv変換!$1:$1,0),0)))</f>
        <v/>
      </c>
      <c r="E46" s="189" t="str">
        <f>IF(ISERROR(VLOOKUP($A46,競技者csv変換!$A:$AK,MATCH(E$1,競技者csv変換!$1:$1,0),0)),"",IF(VLOOKUP($A46,競技者csv変換!$A:$AK,MATCH(E$1,競技者csv変換!$1:$1,0),0)="","",VLOOKUP($A46,競技者csv変換!$A:$AK,MATCH(E$1,競技者csv変換!$1:$1,0),0)))</f>
        <v/>
      </c>
      <c r="F46" s="189" t="str">
        <f>IF(ISERROR(VLOOKUP($A46,競技者csv変換!$A:$AK,MATCH(F$1,競技者csv変換!$1:$1,0),0)),"",IF(VLOOKUP($A46,競技者csv変換!$A:$AK,MATCH(F$1,競技者csv変換!$1:$1,0),0)="","",VLOOKUP($A46,競技者csv変換!$A:$AK,MATCH(F$1,競技者csv変換!$1:$1,0),0)))</f>
        <v/>
      </c>
      <c r="G46" s="189" t="str">
        <f>IF(ISERROR(VLOOKUP($A46,競技者csv変換!$A:$AK,MATCH(G$1,競技者csv変換!$1:$1,0),0)),"",IF(VLOOKUP($A46,競技者csv変換!$A:$AK,MATCH(G$1,競技者csv変換!$1:$1,0),0)="","",VLOOKUP($A46,競技者csv変換!$A:$AK,MATCH(G$1,競技者csv変換!$1:$1,0),0)))</f>
        <v/>
      </c>
      <c r="H46" s="189" t="str">
        <f>IF(ISERROR(VLOOKUP($A46,競技者csv変換!$A:$AK,MATCH(H$1,競技者csv変換!$1:$1,0),0)),"",IF(VLOOKUP($A46,競技者csv変換!$A:$AK,MATCH(H$1,競技者csv変換!$1:$1,0),0)="","",VLOOKUP($A46,競技者csv変換!$A:$AK,MATCH(H$1,競技者csv変換!$1:$1,0),0)))</f>
        <v/>
      </c>
      <c r="I46" s="189" t="str">
        <f>IF(ISERROR(VLOOKUP($A46,競技者csv変換!$A:$AK,MATCH(I$1,競技者csv変換!$1:$1,0),0)),"",IF(VLOOKUP($A46,競技者csv変換!$A:$AK,MATCH(I$1,競技者csv変換!$1:$1,0),0)="","",VLOOKUP($A46,競技者csv変換!$A:$AK,MATCH(I$1,競技者csv変換!$1:$1,0),0)))</f>
        <v/>
      </c>
      <c r="J46" s="189" t="str">
        <f>IF(ISERROR(VLOOKUP($A46,競技者csv変換!$A:$AK,MATCH(J$1,競技者csv変換!$1:$1,0),0)),"",IF(VLOOKUP($A46,競技者csv変換!$A:$AK,MATCH(J$1,競技者csv変換!$1:$1,0),0)="","",VLOOKUP($A46,競技者csv変換!$A:$AK,MATCH(J$1,競技者csv変換!$1:$1,0),0)))</f>
        <v/>
      </c>
      <c r="K46" s="189" t="str">
        <f>IF(ISERROR(VLOOKUP($A46,競技者csv変換!$A:$AK,MATCH(K$1,競技者csv変換!$1:$1,0),0)),"",IF(VLOOKUP($A46,競技者csv変換!$A:$AK,MATCH(K$1,競技者csv変換!$1:$1,0),0)="","",VLOOKUP($A46,競技者csv変換!$A:$AK,MATCH(K$1,競技者csv変換!$1:$1,0),0)))</f>
        <v/>
      </c>
      <c r="L46" s="189" t="str">
        <f>IF(ISERROR(VLOOKUP($A46,競技者csv変換!$A:$AK,MATCH(L$1,競技者csv変換!$1:$1,0),0)),"",IF(VLOOKUP($A46,競技者csv変換!$A:$AK,MATCH(L$1,競技者csv変換!$1:$1,0),0)="","",VLOOKUP($A46,競技者csv変換!$A:$AK,MATCH(L$1,競技者csv変換!$1:$1,0),0)))</f>
        <v/>
      </c>
      <c r="M46" s="189" t="str">
        <f>IF(ISERROR(VLOOKUP($A46,競技者csv変換!$A:$AK,MATCH(M$1,競技者csv変換!$1:$1,0),0)),"",IF(VLOOKUP($A46,競技者csv変換!$A:$AK,MATCH(M$1,競技者csv変換!$1:$1,0),0)="","",VLOOKUP($A46,競技者csv変換!$A:$AK,MATCH(M$1,競技者csv変換!$1:$1,0),0)))</f>
        <v/>
      </c>
      <c r="N46" s="189" t="str">
        <f>IF(ISERROR(VLOOKUP($A46,競技者csv変換!$A:$AK,MATCH(N$1,競技者csv変換!$1:$1,0),0)),"",IF(VLOOKUP($A46,競技者csv変換!$A:$AK,MATCH(N$1,競技者csv変換!$1:$1,0),0)="","",VLOOKUP($A46,競技者csv変換!$A:$AK,MATCH(N$1,競技者csv変換!$1:$1,0),0)))</f>
        <v/>
      </c>
      <c r="O46" s="189" t="str">
        <f>IF(ISERROR(VLOOKUP($A46,競技者csv変換!$A:$AK,MATCH(O$1,競技者csv変換!$1:$1,0),0)),"",IF(VLOOKUP($A46,競技者csv変換!$A:$AK,MATCH(O$1,競技者csv変換!$1:$1,0),0)="","",VLOOKUP($A46,競技者csv変換!$A:$AK,MATCH(O$1,競技者csv変換!$1:$1,0),0)))</f>
        <v/>
      </c>
      <c r="P46" s="189" t="str">
        <f>IF(ISERROR(VLOOKUP($A46,競技者csv変換!$A:$AK,MATCH(P$1,競技者csv変換!$1:$1,0),0)),"",IF(VLOOKUP($A46,競技者csv変換!$A:$AK,MATCH(P$1,競技者csv変換!$1:$1,0),0)="","",VLOOKUP($A46,競技者csv変換!$A:$AK,MATCH(P$1,競技者csv変換!$1:$1,0),0)))</f>
        <v/>
      </c>
      <c r="Q46" s="189" t="str">
        <f>IF(ISERROR(VLOOKUP($A46,競技者csv変換!$A:$AK,MATCH(Q$1,競技者csv変換!$1:$1,0),0)),"",IF(VLOOKUP($A46,競技者csv変換!$A:$AK,MATCH(Q$1,競技者csv変換!$1:$1,0),0)="","",VLOOKUP($A46,競技者csv変換!$A:$AK,MATCH(Q$1,競技者csv変換!$1:$1,0),0)))</f>
        <v/>
      </c>
      <c r="R46" s="189" t="str">
        <f>IF(ISERROR(VLOOKUP($A46,競技者csv変換!$A:$AK,MATCH(R$1,競技者csv変換!$1:$1,0),0)),"",IF(VLOOKUP($A46,競技者csv変換!$A:$AK,MATCH(R$1,競技者csv変換!$1:$1,0),0)="","",VLOOKUP($A46,競技者csv変換!$A:$AK,MATCH(R$1,競技者csv変換!$1:$1,0),0)))</f>
        <v/>
      </c>
      <c r="S46" s="189" t="str">
        <f>IF(ISERROR(VLOOKUP($A46,競技者csv変換!$A:$AK,MATCH(S$1,競技者csv変換!$1:$1,0),0)),"",IF(VLOOKUP($A46,競技者csv変換!$A:$AK,MATCH(S$1,競技者csv変換!$1:$1,0),0)="","",VLOOKUP($A46,競技者csv変換!$A:$AK,MATCH(S$1,競技者csv変換!$1:$1,0),0)))</f>
        <v/>
      </c>
      <c r="T46" s="189" t="str">
        <f>IF(ISERROR(VLOOKUP($A46,競技者csv変換!$A:$AK,MATCH(T$1,競技者csv変換!$1:$1,0),0)),"",IF(VLOOKUP($A46,競技者csv変換!$A:$AK,MATCH(T$1,競技者csv変換!$1:$1,0),0)="","",VLOOKUP($A46,競技者csv変換!$A:$AK,MATCH(T$1,競技者csv変換!$1:$1,0),0)))</f>
        <v/>
      </c>
      <c r="U46" s="189" t="str">
        <f>IF(ISERROR(VLOOKUP($A46,競技者csv変換!$A:$AK,MATCH(U$1,競技者csv変換!$1:$1,0),0)),"",IF(VLOOKUP($A46,競技者csv変換!$A:$AK,MATCH(U$1,競技者csv変換!$1:$1,0),0)="","",VLOOKUP($A46,競技者csv変換!$A:$AK,MATCH(U$1,競技者csv変換!$1:$1,0),0)))</f>
        <v/>
      </c>
      <c r="V46" s="189" t="str">
        <f>IF(ISERROR(VLOOKUP($A46,競技者csv変換!$A:$AK,MATCH(V$1,競技者csv変換!$1:$1,0),0)),"",IF(VLOOKUP($A46,競技者csv変換!$A:$AK,MATCH(V$1,競技者csv変換!$1:$1,0),0)="","",VLOOKUP($A46,競技者csv変換!$A:$AK,MATCH(V$1,競技者csv変換!$1:$1,0),0)))</f>
        <v/>
      </c>
      <c r="W46" s="189" t="str">
        <f>IF(ISERROR(VLOOKUP($A46,競技者csv変換!$A:$AK,MATCH(W$1,競技者csv変換!$1:$1,0),0)),"",IF(VLOOKUP($A46,競技者csv変換!$A:$AK,MATCH(W$1,競技者csv変換!$1:$1,0),0)="","",VLOOKUP($A46,競技者csv変換!$A:$AK,MATCH(W$1,競技者csv変換!$1:$1,0),0)))</f>
        <v/>
      </c>
      <c r="X46" s="189" t="str">
        <f>IF(ISERROR(VLOOKUP($A46,競技者csv変換!$A:$AK,MATCH(X$1,競技者csv変換!$1:$1,0),0)),"",IF(VLOOKUP($A46,競技者csv変換!$A:$AK,MATCH(X$1,競技者csv変換!$1:$1,0),0)="","",VLOOKUP($A46,競技者csv変換!$A:$AK,MATCH(X$1,競技者csv変換!$1:$1,0),0)))</f>
        <v/>
      </c>
      <c r="Y46" s="189" t="str">
        <f>IF(ISERROR(VLOOKUP($A46,競技者csv変換!$A:$AK,MATCH(Y$1,競技者csv変換!$1:$1,0),0)),"",IF(VLOOKUP($A46,競技者csv変換!$A:$AK,MATCH(Y$1,競技者csv変換!$1:$1,0),0)="","",VLOOKUP($A46,競技者csv変換!$A:$AK,MATCH(Y$1,競技者csv変換!$1:$1,0),0)))</f>
        <v/>
      </c>
      <c r="Z46" s="189" t="str">
        <f>IF(ISERROR(VLOOKUP($A46,競技者csv変換!$A:$AK,MATCH(Z$1,競技者csv変換!$1:$1,0),0)),"",IF(VLOOKUP($A46,競技者csv変換!$A:$AK,MATCH(Z$1,競技者csv変換!$1:$1,0),0)="","",VLOOKUP($A46,競技者csv変換!$A:$AK,MATCH(Z$1,競技者csv変換!$1:$1,0),0)))</f>
        <v/>
      </c>
      <c r="AA46" s="189" t="str">
        <f>IF(ISERROR(VLOOKUP($A46,競技者csv変換!$A:$AK,MATCH(AA$1,競技者csv変換!$1:$1,0),0)),"",IF(VLOOKUP($A46,競技者csv変換!$A:$AK,MATCH(AA$1,競技者csv変換!$1:$1,0),0)="","",VLOOKUP($A46,競技者csv変換!$A:$AK,MATCH(AA$1,競技者csv変換!$1:$1,0),0)))</f>
        <v/>
      </c>
      <c r="AB46" s="189" t="str">
        <f>IF(ISERROR(VLOOKUP($A46,競技者csv変換!$A:$AK,MATCH(AB$1,競技者csv変換!$1:$1,0),0)),"",IF(VLOOKUP($A46,競技者csv変換!$A:$AK,MATCH(AB$1,競技者csv変換!$1:$1,0),0)="","",VLOOKUP($A46,競技者csv変換!$A:$AK,MATCH(AB$1,競技者csv変換!$1:$1,0),0)))</f>
        <v/>
      </c>
      <c r="AC46" s="189" t="str">
        <f>IF(ISERROR(VLOOKUP($A46,競技者csv変換!$A:$AK,MATCH(AC$1,競技者csv変換!$1:$1,0),0)),"",IF(VLOOKUP($A46,競技者csv変換!$A:$AK,MATCH(AC$1,競技者csv変換!$1:$1,0),0)="","",VLOOKUP($A46,競技者csv変換!$A:$AK,MATCH(AC$1,競技者csv変換!$1:$1,0),0)))</f>
        <v/>
      </c>
      <c r="AD46" s="76" t="str">
        <f>IF(ISERROR(VLOOKUP($A46,競技者csv変換!$A:$AK,MATCH(AD$1,競技者csv変換!$1:$1,0),0)),"",IF(VLOOKUP($A46,競技者csv変換!$A:$AK,MATCH(AD$1,競技者csv変換!$1:$1,0),0)="","",VLOOKUP($A46,競技者csv変換!$A:$AK,MATCH(AD$1,競技者csv変換!$1:$1,0),0)))</f>
        <v/>
      </c>
      <c r="AE46" s="76" t="str">
        <f>IF(ISERROR(VLOOKUP($A46,競技者csv変換!$A:$AK,MATCH(AE$1,競技者csv変換!$1:$1,0),0)),"",IF(VLOOKUP($A46,競技者csv変換!$A:$AK,MATCH(AE$1,競技者csv変換!$1:$1,0),0)="","",VLOOKUP($A46,競技者csv変換!$A:$AK,MATCH(AE$1,競技者csv変換!$1:$1,0),0)))</f>
        <v/>
      </c>
      <c r="AF46" s="76" t="str">
        <f>IF(ISERROR(VLOOKUP($A46,競技者csv変換!$A:$AK,MATCH(AF$1,競技者csv変換!$1:$1,0),0)),"",IF(VLOOKUP($A46,競技者csv変換!$A:$AK,MATCH(AF$1,競技者csv変換!$1:$1,0),0)="","",VLOOKUP($A46,競技者csv変換!$A:$AK,MATCH(AF$1,競技者csv変換!$1:$1,0),0)))</f>
        <v/>
      </c>
      <c r="AG46" s="76" t="str">
        <f>IF(ISERROR(VLOOKUP($A46,競技者csv変換!$A:$AK,MATCH(AG$1,競技者csv変換!$1:$1,0),0)),"",IF(VLOOKUP($A46,競技者csv変換!$A:$AK,MATCH(AG$1,競技者csv変換!$1:$1,0),0)="","",VLOOKUP($A46,競技者csv変換!$A:$AK,MATCH(AG$1,競技者csv変換!$1:$1,0),0)))</f>
        <v/>
      </c>
      <c r="AH46" s="76" t="str">
        <f>IF(ISERROR(VLOOKUP($A46,競技者csv変換!$A:$AK,MATCH(AH$1,競技者csv変換!$1:$1,0),0)),"",IF(VLOOKUP($A46,競技者csv変換!$A:$AK,MATCH(AH$1,競技者csv変換!$1:$1,0),0)="","",VLOOKUP($A46,競技者csv変換!$A:$AK,MATCH(AH$1,競技者csv変換!$1:$1,0),0)))</f>
        <v/>
      </c>
      <c r="AI46" s="76" t="str">
        <f>IF(ISERROR(VLOOKUP($A46,競技者csv変換!$A:$AK,MATCH(AI$1,競技者csv変換!$1:$1,0),0)),"",IF(VLOOKUP($A46,競技者csv変換!$A:$AK,MATCH(AI$1,競技者csv変換!$1:$1,0),0)="","",VLOOKUP($A46,競技者csv変換!$A:$AK,MATCH(AI$1,競技者csv変換!$1:$1,0),0)))</f>
        <v/>
      </c>
      <c r="AJ46" s="76" t="str">
        <f>IF(ISERROR(VLOOKUP($A46,競技者csv変換!$A:$AK,MATCH(AJ$1,競技者csv変換!$1:$1,0),0)),"",IF(VLOOKUP($A46,競技者csv変換!$A:$AK,MATCH(AJ$1,競技者csv変換!$1:$1,0),0)="","",VLOOKUP($A46,競技者csv変換!$A:$AK,MATCH(AJ$1,競技者csv変換!$1:$1,0),0)))</f>
        <v/>
      </c>
      <c r="AK46" s="76" t="str">
        <f>IF(ISERROR(VLOOKUP($A46,競技者csv変換!$A:$AK,MATCH(AK$1,競技者csv変換!$1:$1,0),0)),"",IF(VLOOKUP($A46,競技者csv変換!$A:$AK,MATCH(AK$1,競技者csv変換!$1:$1,0),0)="","",VLOOKUP($A46,競技者csv変換!$A:$AK,MATCH(AK$1,競技者csv変換!$1:$1,0),0)))</f>
        <v/>
      </c>
    </row>
    <row r="47" spans="1:37" ht="18" customHeight="1">
      <c r="A47" s="76" t="str">
        <f t="shared" si="0"/>
        <v/>
      </c>
      <c r="B47" s="189" t="str">
        <f>IF(ISERROR(VLOOKUP($A47,競技者csv変換!$A:$AK,MATCH(B$1,競技者csv変換!$1:$1,0),0)),"",IF(VLOOKUP($A47,競技者csv変換!$A:$AK,MATCH(B$1,競技者csv変換!$1:$1,0),0)="","",VLOOKUP($A47,競技者csv変換!$A:$AK,MATCH(B$1,競技者csv変換!$1:$1,0),0)))</f>
        <v/>
      </c>
      <c r="C47" s="189" t="str">
        <f>IF(ISERROR(VLOOKUP($A47,競技者csv変換!$A:$AK,MATCH(C$1,競技者csv変換!$1:$1,0),0)),"",IF(VLOOKUP($A47,競技者csv変換!$A:$AK,MATCH(C$1,競技者csv変換!$1:$1,0),0)="","",VLOOKUP($A47,競技者csv変換!$A:$AK,MATCH(C$1,競技者csv変換!$1:$1,0),0)))</f>
        <v/>
      </c>
      <c r="D47" s="189" t="str">
        <f>IF(ISERROR(VLOOKUP($A47,競技者csv変換!$A:$AK,MATCH(D$1,競技者csv変換!$1:$1,0),0)),"",IF(VLOOKUP($A47,競技者csv変換!$A:$AK,MATCH(D$1,競技者csv変換!$1:$1,0),0)="","",VLOOKUP($A47,競技者csv変換!$A:$AK,MATCH(D$1,競技者csv変換!$1:$1,0),0)))</f>
        <v/>
      </c>
      <c r="E47" s="189" t="str">
        <f>IF(ISERROR(VLOOKUP($A47,競技者csv変換!$A:$AK,MATCH(E$1,競技者csv変換!$1:$1,0),0)),"",IF(VLOOKUP($A47,競技者csv変換!$A:$AK,MATCH(E$1,競技者csv変換!$1:$1,0),0)="","",VLOOKUP($A47,競技者csv変換!$A:$AK,MATCH(E$1,競技者csv変換!$1:$1,0),0)))</f>
        <v/>
      </c>
      <c r="F47" s="189" t="str">
        <f>IF(ISERROR(VLOOKUP($A47,競技者csv変換!$A:$AK,MATCH(F$1,競技者csv変換!$1:$1,0),0)),"",IF(VLOOKUP($A47,競技者csv変換!$A:$AK,MATCH(F$1,競技者csv変換!$1:$1,0),0)="","",VLOOKUP($A47,競技者csv変換!$A:$AK,MATCH(F$1,競技者csv変換!$1:$1,0),0)))</f>
        <v/>
      </c>
      <c r="G47" s="189" t="str">
        <f>IF(ISERROR(VLOOKUP($A47,競技者csv変換!$A:$AK,MATCH(G$1,競技者csv変換!$1:$1,0),0)),"",IF(VLOOKUP($A47,競技者csv変換!$A:$AK,MATCH(G$1,競技者csv変換!$1:$1,0),0)="","",VLOOKUP($A47,競技者csv変換!$A:$AK,MATCH(G$1,競技者csv変換!$1:$1,0),0)))</f>
        <v/>
      </c>
      <c r="H47" s="189" t="str">
        <f>IF(ISERROR(VLOOKUP($A47,競技者csv変換!$A:$AK,MATCH(H$1,競技者csv変換!$1:$1,0),0)),"",IF(VLOOKUP($A47,競技者csv変換!$A:$AK,MATCH(H$1,競技者csv変換!$1:$1,0),0)="","",VLOOKUP($A47,競技者csv変換!$A:$AK,MATCH(H$1,競技者csv変換!$1:$1,0),0)))</f>
        <v/>
      </c>
      <c r="I47" s="189" t="str">
        <f>IF(ISERROR(VLOOKUP($A47,競技者csv変換!$A:$AK,MATCH(I$1,競技者csv変換!$1:$1,0),0)),"",IF(VLOOKUP($A47,競技者csv変換!$A:$AK,MATCH(I$1,競技者csv変換!$1:$1,0),0)="","",VLOOKUP($A47,競技者csv変換!$A:$AK,MATCH(I$1,競技者csv変換!$1:$1,0),0)))</f>
        <v/>
      </c>
      <c r="J47" s="189" t="str">
        <f>IF(ISERROR(VLOOKUP($A47,競技者csv変換!$A:$AK,MATCH(J$1,競技者csv変換!$1:$1,0),0)),"",IF(VLOOKUP($A47,競技者csv変換!$A:$AK,MATCH(J$1,競技者csv変換!$1:$1,0),0)="","",VLOOKUP($A47,競技者csv変換!$A:$AK,MATCH(J$1,競技者csv変換!$1:$1,0),0)))</f>
        <v/>
      </c>
      <c r="K47" s="189" t="str">
        <f>IF(ISERROR(VLOOKUP($A47,競技者csv変換!$A:$AK,MATCH(K$1,競技者csv変換!$1:$1,0),0)),"",IF(VLOOKUP($A47,競技者csv変換!$A:$AK,MATCH(K$1,競技者csv変換!$1:$1,0),0)="","",VLOOKUP($A47,競技者csv変換!$A:$AK,MATCH(K$1,競技者csv変換!$1:$1,0),0)))</f>
        <v/>
      </c>
      <c r="L47" s="189" t="str">
        <f>IF(ISERROR(VLOOKUP($A47,競技者csv変換!$A:$AK,MATCH(L$1,競技者csv変換!$1:$1,0),0)),"",IF(VLOOKUP($A47,競技者csv変換!$A:$AK,MATCH(L$1,競技者csv変換!$1:$1,0),0)="","",VLOOKUP($A47,競技者csv変換!$A:$AK,MATCH(L$1,競技者csv変換!$1:$1,0),0)))</f>
        <v/>
      </c>
      <c r="M47" s="189" t="str">
        <f>IF(ISERROR(VLOOKUP($A47,競技者csv変換!$A:$AK,MATCH(M$1,競技者csv変換!$1:$1,0),0)),"",IF(VLOOKUP($A47,競技者csv変換!$A:$AK,MATCH(M$1,競技者csv変換!$1:$1,0),0)="","",VLOOKUP($A47,競技者csv変換!$A:$AK,MATCH(M$1,競技者csv変換!$1:$1,0),0)))</f>
        <v/>
      </c>
      <c r="N47" s="189" t="str">
        <f>IF(ISERROR(VLOOKUP($A47,競技者csv変換!$A:$AK,MATCH(N$1,競技者csv変換!$1:$1,0),0)),"",IF(VLOOKUP($A47,競技者csv変換!$A:$AK,MATCH(N$1,競技者csv変換!$1:$1,0),0)="","",VLOOKUP($A47,競技者csv変換!$A:$AK,MATCH(N$1,競技者csv変換!$1:$1,0),0)))</f>
        <v/>
      </c>
      <c r="O47" s="189" t="str">
        <f>IF(ISERROR(VLOOKUP($A47,競技者csv変換!$A:$AK,MATCH(O$1,競技者csv変換!$1:$1,0),0)),"",IF(VLOOKUP($A47,競技者csv変換!$A:$AK,MATCH(O$1,競技者csv変換!$1:$1,0),0)="","",VLOOKUP($A47,競技者csv変換!$A:$AK,MATCH(O$1,競技者csv変換!$1:$1,0),0)))</f>
        <v/>
      </c>
      <c r="P47" s="189" t="str">
        <f>IF(ISERROR(VLOOKUP($A47,競技者csv変換!$A:$AK,MATCH(P$1,競技者csv変換!$1:$1,0),0)),"",IF(VLOOKUP($A47,競技者csv変換!$A:$AK,MATCH(P$1,競技者csv変換!$1:$1,0),0)="","",VLOOKUP($A47,競技者csv変換!$A:$AK,MATCH(P$1,競技者csv変換!$1:$1,0),0)))</f>
        <v/>
      </c>
      <c r="Q47" s="189" t="str">
        <f>IF(ISERROR(VLOOKUP($A47,競技者csv変換!$A:$AK,MATCH(Q$1,競技者csv変換!$1:$1,0),0)),"",IF(VLOOKUP($A47,競技者csv変換!$A:$AK,MATCH(Q$1,競技者csv変換!$1:$1,0),0)="","",VLOOKUP($A47,競技者csv変換!$A:$AK,MATCH(Q$1,競技者csv変換!$1:$1,0),0)))</f>
        <v/>
      </c>
      <c r="R47" s="189" t="str">
        <f>IF(ISERROR(VLOOKUP($A47,競技者csv変換!$A:$AK,MATCH(R$1,競技者csv変換!$1:$1,0),0)),"",IF(VLOOKUP($A47,競技者csv変換!$A:$AK,MATCH(R$1,競技者csv変換!$1:$1,0),0)="","",VLOOKUP($A47,競技者csv変換!$A:$AK,MATCH(R$1,競技者csv変換!$1:$1,0),0)))</f>
        <v/>
      </c>
      <c r="S47" s="189" t="str">
        <f>IF(ISERROR(VLOOKUP($A47,競技者csv変換!$A:$AK,MATCH(S$1,競技者csv変換!$1:$1,0),0)),"",IF(VLOOKUP($A47,競技者csv変換!$A:$AK,MATCH(S$1,競技者csv変換!$1:$1,0),0)="","",VLOOKUP($A47,競技者csv変換!$A:$AK,MATCH(S$1,競技者csv変換!$1:$1,0),0)))</f>
        <v/>
      </c>
      <c r="T47" s="189" t="str">
        <f>IF(ISERROR(VLOOKUP($A47,競技者csv変換!$A:$AK,MATCH(T$1,競技者csv変換!$1:$1,0),0)),"",IF(VLOOKUP($A47,競技者csv変換!$A:$AK,MATCH(T$1,競技者csv変換!$1:$1,0),0)="","",VLOOKUP($A47,競技者csv変換!$A:$AK,MATCH(T$1,競技者csv変換!$1:$1,0),0)))</f>
        <v/>
      </c>
      <c r="U47" s="189" t="str">
        <f>IF(ISERROR(VLOOKUP($A47,競技者csv変換!$A:$AK,MATCH(U$1,競技者csv変換!$1:$1,0),0)),"",IF(VLOOKUP($A47,競技者csv変換!$A:$AK,MATCH(U$1,競技者csv変換!$1:$1,0),0)="","",VLOOKUP($A47,競技者csv変換!$A:$AK,MATCH(U$1,競技者csv変換!$1:$1,0),0)))</f>
        <v/>
      </c>
      <c r="V47" s="189" t="str">
        <f>IF(ISERROR(VLOOKUP($A47,競技者csv変換!$A:$AK,MATCH(V$1,競技者csv変換!$1:$1,0),0)),"",IF(VLOOKUP($A47,競技者csv変換!$A:$AK,MATCH(V$1,競技者csv変換!$1:$1,0),0)="","",VLOOKUP($A47,競技者csv変換!$A:$AK,MATCH(V$1,競技者csv変換!$1:$1,0),0)))</f>
        <v/>
      </c>
      <c r="W47" s="189" t="str">
        <f>IF(ISERROR(VLOOKUP($A47,競技者csv変換!$A:$AK,MATCH(W$1,競技者csv変換!$1:$1,0),0)),"",IF(VLOOKUP($A47,競技者csv変換!$A:$AK,MATCH(W$1,競技者csv変換!$1:$1,0),0)="","",VLOOKUP($A47,競技者csv変換!$A:$AK,MATCH(W$1,競技者csv変換!$1:$1,0),0)))</f>
        <v/>
      </c>
      <c r="X47" s="189" t="str">
        <f>IF(ISERROR(VLOOKUP($A47,競技者csv変換!$A:$AK,MATCH(X$1,競技者csv変換!$1:$1,0),0)),"",IF(VLOOKUP($A47,競技者csv変換!$A:$AK,MATCH(X$1,競技者csv変換!$1:$1,0),0)="","",VLOOKUP($A47,競技者csv変換!$A:$AK,MATCH(X$1,競技者csv変換!$1:$1,0),0)))</f>
        <v/>
      </c>
      <c r="Y47" s="189" t="str">
        <f>IF(ISERROR(VLOOKUP($A47,競技者csv変換!$A:$AK,MATCH(Y$1,競技者csv変換!$1:$1,0),0)),"",IF(VLOOKUP($A47,競技者csv変換!$A:$AK,MATCH(Y$1,競技者csv変換!$1:$1,0),0)="","",VLOOKUP($A47,競技者csv変換!$A:$AK,MATCH(Y$1,競技者csv変換!$1:$1,0),0)))</f>
        <v/>
      </c>
      <c r="Z47" s="189" t="str">
        <f>IF(ISERROR(VLOOKUP($A47,競技者csv変換!$A:$AK,MATCH(Z$1,競技者csv変換!$1:$1,0),0)),"",IF(VLOOKUP($A47,競技者csv変換!$A:$AK,MATCH(Z$1,競技者csv変換!$1:$1,0),0)="","",VLOOKUP($A47,競技者csv変換!$A:$AK,MATCH(Z$1,競技者csv変換!$1:$1,0),0)))</f>
        <v/>
      </c>
      <c r="AA47" s="189" t="str">
        <f>IF(ISERROR(VLOOKUP($A47,競技者csv変換!$A:$AK,MATCH(AA$1,競技者csv変換!$1:$1,0),0)),"",IF(VLOOKUP($A47,競技者csv変換!$A:$AK,MATCH(AA$1,競技者csv変換!$1:$1,0),0)="","",VLOOKUP($A47,競技者csv変換!$A:$AK,MATCH(AA$1,競技者csv変換!$1:$1,0),0)))</f>
        <v/>
      </c>
      <c r="AB47" s="189" t="str">
        <f>IF(ISERROR(VLOOKUP($A47,競技者csv変換!$A:$AK,MATCH(AB$1,競技者csv変換!$1:$1,0),0)),"",IF(VLOOKUP($A47,競技者csv変換!$A:$AK,MATCH(AB$1,競技者csv変換!$1:$1,0),0)="","",VLOOKUP($A47,競技者csv変換!$A:$AK,MATCH(AB$1,競技者csv変換!$1:$1,0),0)))</f>
        <v/>
      </c>
      <c r="AC47" s="189" t="str">
        <f>IF(ISERROR(VLOOKUP($A47,競技者csv変換!$A:$AK,MATCH(AC$1,競技者csv変換!$1:$1,0),0)),"",IF(VLOOKUP($A47,競技者csv変換!$A:$AK,MATCH(AC$1,競技者csv変換!$1:$1,0),0)="","",VLOOKUP($A47,競技者csv変換!$A:$AK,MATCH(AC$1,競技者csv変換!$1:$1,0),0)))</f>
        <v/>
      </c>
      <c r="AD47" s="76" t="str">
        <f>IF(ISERROR(VLOOKUP($A47,競技者csv変換!$A:$AK,MATCH(AD$1,競技者csv変換!$1:$1,0),0)),"",IF(VLOOKUP($A47,競技者csv変換!$A:$AK,MATCH(AD$1,競技者csv変換!$1:$1,0),0)="","",VLOOKUP($A47,競技者csv変換!$A:$AK,MATCH(AD$1,競技者csv変換!$1:$1,0),0)))</f>
        <v/>
      </c>
      <c r="AE47" s="76" t="str">
        <f>IF(ISERROR(VLOOKUP($A47,競技者csv変換!$A:$AK,MATCH(AE$1,競技者csv変換!$1:$1,0),0)),"",IF(VLOOKUP($A47,競技者csv変換!$A:$AK,MATCH(AE$1,競技者csv変換!$1:$1,0),0)="","",VLOOKUP($A47,競技者csv変換!$A:$AK,MATCH(AE$1,競技者csv変換!$1:$1,0),0)))</f>
        <v/>
      </c>
      <c r="AF47" s="76" t="str">
        <f>IF(ISERROR(VLOOKUP($A47,競技者csv変換!$A:$AK,MATCH(AF$1,競技者csv変換!$1:$1,0),0)),"",IF(VLOOKUP($A47,競技者csv変換!$A:$AK,MATCH(AF$1,競技者csv変換!$1:$1,0),0)="","",VLOOKUP($A47,競技者csv変換!$A:$AK,MATCH(AF$1,競技者csv変換!$1:$1,0),0)))</f>
        <v/>
      </c>
      <c r="AG47" s="76" t="str">
        <f>IF(ISERROR(VLOOKUP($A47,競技者csv変換!$A:$AK,MATCH(AG$1,競技者csv変換!$1:$1,0),0)),"",IF(VLOOKUP($A47,競技者csv変換!$A:$AK,MATCH(AG$1,競技者csv変換!$1:$1,0),0)="","",VLOOKUP($A47,競技者csv変換!$A:$AK,MATCH(AG$1,競技者csv変換!$1:$1,0),0)))</f>
        <v/>
      </c>
      <c r="AH47" s="76" t="str">
        <f>IF(ISERROR(VLOOKUP($A47,競技者csv変換!$A:$AK,MATCH(AH$1,競技者csv変換!$1:$1,0),0)),"",IF(VLOOKUP($A47,競技者csv変換!$A:$AK,MATCH(AH$1,競技者csv変換!$1:$1,0),0)="","",VLOOKUP($A47,競技者csv変換!$A:$AK,MATCH(AH$1,競技者csv変換!$1:$1,0),0)))</f>
        <v/>
      </c>
      <c r="AI47" s="76" t="str">
        <f>IF(ISERROR(VLOOKUP($A47,競技者csv変換!$A:$AK,MATCH(AI$1,競技者csv変換!$1:$1,0),0)),"",IF(VLOOKUP($A47,競技者csv変換!$A:$AK,MATCH(AI$1,競技者csv変換!$1:$1,0),0)="","",VLOOKUP($A47,競技者csv変換!$A:$AK,MATCH(AI$1,競技者csv変換!$1:$1,0),0)))</f>
        <v/>
      </c>
      <c r="AJ47" s="76" t="str">
        <f>IF(ISERROR(VLOOKUP($A47,競技者csv変換!$A:$AK,MATCH(AJ$1,競技者csv変換!$1:$1,0),0)),"",IF(VLOOKUP($A47,競技者csv変換!$A:$AK,MATCH(AJ$1,競技者csv変換!$1:$1,0),0)="","",VLOOKUP($A47,競技者csv変換!$A:$AK,MATCH(AJ$1,競技者csv変換!$1:$1,0),0)))</f>
        <v/>
      </c>
      <c r="AK47" s="76" t="str">
        <f>IF(ISERROR(VLOOKUP($A47,競技者csv変換!$A:$AK,MATCH(AK$1,競技者csv変換!$1:$1,0),0)),"",IF(VLOOKUP($A47,競技者csv変換!$A:$AK,MATCH(AK$1,競技者csv変換!$1:$1,0),0)="","",VLOOKUP($A47,競技者csv変換!$A:$AK,MATCH(AK$1,競技者csv変換!$1:$1,0),0)))</f>
        <v/>
      </c>
    </row>
    <row r="48" spans="1:37" ht="18" customHeight="1">
      <c r="A48" s="76" t="str">
        <f t="shared" si="0"/>
        <v/>
      </c>
      <c r="B48" s="189" t="str">
        <f>IF(ISERROR(VLOOKUP($A48,競技者csv変換!$A:$AK,MATCH(B$1,競技者csv変換!$1:$1,0),0)),"",IF(VLOOKUP($A48,競技者csv変換!$A:$AK,MATCH(B$1,競技者csv変換!$1:$1,0),0)="","",VLOOKUP($A48,競技者csv変換!$A:$AK,MATCH(B$1,競技者csv変換!$1:$1,0),0)))</f>
        <v/>
      </c>
      <c r="C48" s="189" t="str">
        <f>IF(ISERROR(VLOOKUP($A48,競技者csv変換!$A:$AK,MATCH(C$1,競技者csv変換!$1:$1,0),0)),"",IF(VLOOKUP($A48,競技者csv変換!$A:$AK,MATCH(C$1,競技者csv変換!$1:$1,0),0)="","",VLOOKUP($A48,競技者csv変換!$A:$AK,MATCH(C$1,競技者csv変換!$1:$1,0),0)))</f>
        <v/>
      </c>
      <c r="D48" s="189" t="str">
        <f>IF(ISERROR(VLOOKUP($A48,競技者csv変換!$A:$AK,MATCH(D$1,競技者csv変換!$1:$1,0),0)),"",IF(VLOOKUP($A48,競技者csv変換!$A:$AK,MATCH(D$1,競技者csv変換!$1:$1,0),0)="","",VLOOKUP($A48,競技者csv変換!$A:$AK,MATCH(D$1,競技者csv変換!$1:$1,0),0)))</f>
        <v/>
      </c>
      <c r="E48" s="189" t="str">
        <f>IF(ISERROR(VLOOKUP($A48,競技者csv変換!$A:$AK,MATCH(E$1,競技者csv変換!$1:$1,0),0)),"",IF(VLOOKUP($A48,競技者csv変換!$A:$AK,MATCH(E$1,競技者csv変換!$1:$1,0),0)="","",VLOOKUP($A48,競技者csv変換!$A:$AK,MATCH(E$1,競技者csv変換!$1:$1,0),0)))</f>
        <v/>
      </c>
      <c r="F48" s="189" t="str">
        <f>IF(ISERROR(VLOOKUP($A48,競技者csv変換!$A:$AK,MATCH(F$1,競技者csv変換!$1:$1,0),0)),"",IF(VLOOKUP($A48,競技者csv変換!$A:$AK,MATCH(F$1,競技者csv変換!$1:$1,0),0)="","",VLOOKUP($A48,競技者csv変換!$A:$AK,MATCH(F$1,競技者csv変換!$1:$1,0),0)))</f>
        <v/>
      </c>
      <c r="G48" s="189" t="str">
        <f>IF(ISERROR(VLOOKUP($A48,競技者csv変換!$A:$AK,MATCH(G$1,競技者csv変換!$1:$1,0),0)),"",IF(VLOOKUP($A48,競技者csv変換!$A:$AK,MATCH(G$1,競技者csv変換!$1:$1,0),0)="","",VLOOKUP($A48,競技者csv変換!$A:$AK,MATCH(G$1,競技者csv変換!$1:$1,0),0)))</f>
        <v/>
      </c>
      <c r="H48" s="189" t="str">
        <f>IF(ISERROR(VLOOKUP($A48,競技者csv変換!$A:$AK,MATCH(H$1,競技者csv変換!$1:$1,0),0)),"",IF(VLOOKUP($A48,競技者csv変換!$A:$AK,MATCH(H$1,競技者csv変換!$1:$1,0),0)="","",VLOOKUP($A48,競技者csv変換!$A:$AK,MATCH(H$1,競技者csv変換!$1:$1,0),0)))</f>
        <v/>
      </c>
      <c r="I48" s="189" t="str">
        <f>IF(ISERROR(VLOOKUP($A48,競技者csv変換!$A:$AK,MATCH(I$1,競技者csv変換!$1:$1,0),0)),"",IF(VLOOKUP($A48,競技者csv変換!$A:$AK,MATCH(I$1,競技者csv変換!$1:$1,0),0)="","",VLOOKUP($A48,競技者csv変換!$A:$AK,MATCH(I$1,競技者csv変換!$1:$1,0),0)))</f>
        <v/>
      </c>
      <c r="J48" s="189" t="str">
        <f>IF(ISERROR(VLOOKUP($A48,競技者csv変換!$A:$AK,MATCH(J$1,競技者csv変換!$1:$1,0),0)),"",IF(VLOOKUP($A48,競技者csv変換!$A:$AK,MATCH(J$1,競技者csv変換!$1:$1,0),0)="","",VLOOKUP($A48,競技者csv変換!$A:$AK,MATCH(J$1,競技者csv変換!$1:$1,0),0)))</f>
        <v/>
      </c>
      <c r="K48" s="189" t="str">
        <f>IF(ISERROR(VLOOKUP($A48,競技者csv変換!$A:$AK,MATCH(K$1,競技者csv変換!$1:$1,0),0)),"",IF(VLOOKUP($A48,競技者csv変換!$A:$AK,MATCH(K$1,競技者csv変換!$1:$1,0),0)="","",VLOOKUP($A48,競技者csv変換!$A:$AK,MATCH(K$1,競技者csv変換!$1:$1,0),0)))</f>
        <v/>
      </c>
      <c r="L48" s="189" t="str">
        <f>IF(ISERROR(VLOOKUP($A48,競技者csv変換!$A:$AK,MATCH(L$1,競技者csv変換!$1:$1,0),0)),"",IF(VLOOKUP($A48,競技者csv変換!$A:$AK,MATCH(L$1,競技者csv変換!$1:$1,0),0)="","",VLOOKUP($A48,競技者csv変換!$A:$AK,MATCH(L$1,競技者csv変換!$1:$1,0),0)))</f>
        <v/>
      </c>
      <c r="M48" s="189" t="str">
        <f>IF(ISERROR(VLOOKUP($A48,競技者csv変換!$A:$AK,MATCH(M$1,競技者csv変換!$1:$1,0),0)),"",IF(VLOOKUP($A48,競技者csv変換!$A:$AK,MATCH(M$1,競技者csv変換!$1:$1,0),0)="","",VLOOKUP($A48,競技者csv変換!$A:$AK,MATCH(M$1,競技者csv変換!$1:$1,0),0)))</f>
        <v/>
      </c>
      <c r="N48" s="189" t="str">
        <f>IF(ISERROR(VLOOKUP($A48,競技者csv変換!$A:$AK,MATCH(N$1,競技者csv変換!$1:$1,0),0)),"",IF(VLOOKUP($A48,競技者csv変換!$A:$AK,MATCH(N$1,競技者csv変換!$1:$1,0),0)="","",VLOOKUP($A48,競技者csv変換!$A:$AK,MATCH(N$1,競技者csv変換!$1:$1,0),0)))</f>
        <v/>
      </c>
      <c r="O48" s="189" t="str">
        <f>IF(ISERROR(VLOOKUP($A48,競技者csv変換!$A:$AK,MATCH(O$1,競技者csv変換!$1:$1,0),0)),"",IF(VLOOKUP($A48,競技者csv変換!$A:$AK,MATCH(O$1,競技者csv変換!$1:$1,0),0)="","",VLOOKUP($A48,競技者csv変換!$A:$AK,MATCH(O$1,競技者csv変換!$1:$1,0),0)))</f>
        <v/>
      </c>
      <c r="P48" s="189" t="str">
        <f>IF(ISERROR(VLOOKUP($A48,競技者csv変換!$A:$AK,MATCH(P$1,競技者csv変換!$1:$1,0),0)),"",IF(VLOOKUP($A48,競技者csv変換!$A:$AK,MATCH(P$1,競技者csv変換!$1:$1,0),0)="","",VLOOKUP($A48,競技者csv変換!$A:$AK,MATCH(P$1,競技者csv変換!$1:$1,0),0)))</f>
        <v/>
      </c>
      <c r="Q48" s="189" t="str">
        <f>IF(ISERROR(VLOOKUP($A48,競技者csv変換!$A:$AK,MATCH(Q$1,競技者csv変換!$1:$1,0),0)),"",IF(VLOOKUP($A48,競技者csv変換!$A:$AK,MATCH(Q$1,競技者csv変換!$1:$1,0),0)="","",VLOOKUP($A48,競技者csv変換!$A:$AK,MATCH(Q$1,競技者csv変換!$1:$1,0),0)))</f>
        <v/>
      </c>
      <c r="R48" s="189" t="str">
        <f>IF(ISERROR(VLOOKUP($A48,競技者csv変換!$A:$AK,MATCH(R$1,競技者csv変換!$1:$1,0),0)),"",IF(VLOOKUP($A48,競技者csv変換!$A:$AK,MATCH(R$1,競技者csv変換!$1:$1,0),0)="","",VLOOKUP($A48,競技者csv変換!$A:$AK,MATCH(R$1,競技者csv変換!$1:$1,0),0)))</f>
        <v/>
      </c>
      <c r="S48" s="189" t="str">
        <f>IF(ISERROR(VLOOKUP($A48,競技者csv変換!$A:$AK,MATCH(S$1,競技者csv変換!$1:$1,0),0)),"",IF(VLOOKUP($A48,競技者csv変換!$A:$AK,MATCH(S$1,競技者csv変換!$1:$1,0),0)="","",VLOOKUP($A48,競技者csv変換!$A:$AK,MATCH(S$1,競技者csv変換!$1:$1,0),0)))</f>
        <v/>
      </c>
      <c r="T48" s="189" t="str">
        <f>IF(ISERROR(VLOOKUP($A48,競技者csv変換!$A:$AK,MATCH(T$1,競技者csv変換!$1:$1,0),0)),"",IF(VLOOKUP($A48,競技者csv変換!$A:$AK,MATCH(T$1,競技者csv変換!$1:$1,0),0)="","",VLOOKUP($A48,競技者csv変換!$A:$AK,MATCH(T$1,競技者csv変換!$1:$1,0),0)))</f>
        <v/>
      </c>
      <c r="U48" s="189" t="str">
        <f>IF(ISERROR(VLOOKUP($A48,競技者csv変換!$A:$AK,MATCH(U$1,競技者csv変換!$1:$1,0),0)),"",IF(VLOOKUP($A48,競技者csv変換!$A:$AK,MATCH(U$1,競技者csv変換!$1:$1,0),0)="","",VLOOKUP($A48,競技者csv変換!$A:$AK,MATCH(U$1,競技者csv変換!$1:$1,0),0)))</f>
        <v/>
      </c>
      <c r="V48" s="189" t="str">
        <f>IF(ISERROR(VLOOKUP($A48,競技者csv変換!$A:$AK,MATCH(V$1,競技者csv変換!$1:$1,0),0)),"",IF(VLOOKUP($A48,競技者csv変換!$A:$AK,MATCH(V$1,競技者csv変換!$1:$1,0),0)="","",VLOOKUP($A48,競技者csv変換!$A:$AK,MATCH(V$1,競技者csv変換!$1:$1,0),0)))</f>
        <v/>
      </c>
      <c r="W48" s="189" t="str">
        <f>IF(ISERROR(VLOOKUP($A48,競技者csv変換!$A:$AK,MATCH(W$1,競技者csv変換!$1:$1,0),0)),"",IF(VLOOKUP($A48,競技者csv変換!$A:$AK,MATCH(W$1,競技者csv変換!$1:$1,0),0)="","",VLOOKUP($A48,競技者csv変換!$A:$AK,MATCH(W$1,競技者csv変換!$1:$1,0),0)))</f>
        <v/>
      </c>
      <c r="X48" s="189" t="str">
        <f>IF(ISERROR(VLOOKUP($A48,競技者csv変換!$A:$AK,MATCH(X$1,競技者csv変換!$1:$1,0),0)),"",IF(VLOOKUP($A48,競技者csv変換!$A:$AK,MATCH(X$1,競技者csv変換!$1:$1,0),0)="","",VLOOKUP($A48,競技者csv変換!$A:$AK,MATCH(X$1,競技者csv変換!$1:$1,0),0)))</f>
        <v/>
      </c>
      <c r="Y48" s="189" t="str">
        <f>IF(ISERROR(VLOOKUP($A48,競技者csv変換!$A:$AK,MATCH(Y$1,競技者csv変換!$1:$1,0),0)),"",IF(VLOOKUP($A48,競技者csv変換!$A:$AK,MATCH(Y$1,競技者csv変換!$1:$1,0),0)="","",VLOOKUP($A48,競技者csv変換!$A:$AK,MATCH(Y$1,競技者csv変換!$1:$1,0),0)))</f>
        <v/>
      </c>
      <c r="Z48" s="189" t="str">
        <f>IF(ISERROR(VLOOKUP($A48,競技者csv変換!$A:$AK,MATCH(Z$1,競技者csv変換!$1:$1,0),0)),"",IF(VLOOKUP($A48,競技者csv変換!$A:$AK,MATCH(Z$1,競技者csv変換!$1:$1,0),0)="","",VLOOKUP($A48,競技者csv変換!$A:$AK,MATCH(Z$1,競技者csv変換!$1:$1,0),0)))</f>
        <v/>
      </c>
      <c r="AA48" s="189" t="str">
        <f>IF(ISERROR(VLOOKUP($A48,競技者csv変換!$A:$AK,MATCH(AA$1,競技者csv変換!$1:$1,0),0)),"",IF(VLOOKUP($A48,競技者csv変換!$A:$AK,MATCH(AA$1,競技者csv変換!$1:$1,0),0)="","",VLOOKUP($A48,競技者csv変換!$A:$AK,MATCH(AA$1,競技者csv変換!$1:$1,0),0)))</f>
        <v/>
      </c>
      <c r="AB48" s="189" t="str">
        <f>IF(ISERROR(VLOOKUP($A48,競技者csv変換!$A:$AK,MATCH(AB$1,競技者csv変換!$1:$1,0),0)),"",IF(VLOOKUP($A48,競技者csv変換!$A:$AK,MATCH(AB$1,競技者csv変換!$1:$1,0),0)="","",VLOOKUP($A48,競技者csv変換!$A:$AK,MATCH(AB$1,競技者csv変換!$1:$1,0),0)))</f>
        <v/>
      </c>
      <c r="AC48" s="189" t="str">
        <f>IF(ISERROR(VLOOKUP($A48,競技者csv変換!$A:$AK,MATCH(AC$1,競技者csv変換!$1:$1,0),0)),"",IF(VLOOKUP($A48,競技者csv変換!$A:$AK,MATCH(AC$1,競技者csv変換!$1:$1,0),0)="","",VLOOKUP($A48,競技者csv変換!$A:$AK,MATCH(AC$1,競技者csv変換!$1:$1,0),0)))</f>
        <v/>
      </c>
      <c r="AD48" s="76" t="str">
        <f>IF(ISERROR(VLOOKUP($A48,競技者csv変換!$A:$AK,MATCH(AD$1,競技者csv変換!$1:$1,0),0)),"",IF(VLOOKUP($A48,競技者csv変換!$A:$AK,MATCH(AD$1,競技者csv変換!$1:$1,0),0)="","",VLOOKUP($A48,競技者csv変換!$A:$AK,MATCH(AD$1,競技者csv変換!$1:$1,0),0)))</f>
        <v/>
      </c>
      <c r="AE48" s="76" t="str">
        <f>IF(ISERROR(VLOOKUP($A48,競技者csv変換!$A:$AK,MATCH(AE$1,競技者csv変換!$1:$1,0),0)),"",IF(VLOOKUP($A48,競技者csv変換!$A:$AK,MATCH(AE$1,競技者csv変換!$1:$1,0),0)="","",VLOOKUP($A48,競技者csv変換!$A:$AK,MATCH(AE$1,競技者csv変換!$1:$1,0),0)))</f>
        <v/>
      </c>
      <c r="AF48" s="76" t="str">
        <f>IF(ISERROR(VLOOKUP($A48,競技者csv変換!$A:$AK,MATCH(AF$1,競技者csv変換!$1:$1,0),0)),"",IF(VLOOKUP($A48,競技者csv変換!$A:$AK,MATCH(AF$1,競技者csv変換!$1:$1,0),0)="","",VLOOKUP($A48,競技者csv変換!$A:$AK,MATCH(AF$1,競技者csv変換!$1:$1,0),0)))</f>
        <v/>
      </c>
      <c r="AG48" s="76" t="str">
        <f>IF(ISERROR(VLOOKUP($A48,競技者csv変換!$A:$AK,MATCH(AG$1,競技者csv変換!$1:$1,0),0)),"",IF(VLOOKUP($A48,競技者csv変換!$A:$AK,MATCH(AG$1,競技者csv変換!$1:$1,0),0)="","",VLOOKUP($A48,競技者csv変換!$A:$AK,MATCH(AG$1,競技者csv変換!$1:$1,0),0)))</f>
        <v/>
      </c>
      <c r="AH48" s="76" t="str">
        <f>IF(ISERROR(VLOOKUP($A48,競技者csv変換!$A:$AK,MATCH(AH$1,競技者csv変換!$1:$1,0),0)),"",IF(VLOOKUP($A48,競技者csv変換!$A:$AK,MATCH(AH$1,競技者csv変換!$1:$1,0),0)="","",VLOOKUP($A48,競技者csv変換!$A:$AK,MATCH(AH$1,競技者csv変換!$1:$1,0),0)))</f>
        <v/>
      </c>
      <c r="AI48" s="76" t="str">
        <f>IF(ISERROR(VLOOKUP($A48,競技者csv変換!$A:$AK,MATCH(AI$1,競技者csv変換!$1:$1,0),0)),"",IF(VLOOKUP($A48,競技者csv変換!$A:$AK,MATCH(AI$1,競技者csv変換!$1:$1,0),0)="","",VLOOKUP($A48,競技者csv変換!$A:$AK,MATCH(AI$1,競技者csv変換!$1:$1,0),0)))</f>
        <v/>
      </c>
      <c r="AJ48" s="76" t="str">
        <f>IF(ISERROR(VLOOKUP($A48,競技者csv変換!$A:$AK,MATCH(AJ$1,競技者csv変換!$1:$1,0),0)),"",IF(VLOOKUP($A48,競技者csv変換!$A:$AK,MATCH(AJ$1,競技者csv変換!$1:$1,0),0)="","",VLOOKUP($A48,競技者csv変換!$A:$AK,MATCH(AJ$1,競技者csv変換!$1:$1,0),0)))</f>
        <v/>
      </c>
      <c r="AK48" s="76" t="str">
        <f>IF(ISERROR(VLOOKUP($A48,競技者csv変換!$A:$AK,MATCH(AK$1,競技者csv変換!$1:$1,0),0)),"",IF(VLOOKUP($A48,競技者csv変換!$A:$AK,MATCH(AK$1,競技者csv変換!$1:$1,0),0)="","",VLOOKUP($A48,競技者csv変換!$A:$AK,MATCH(AK$1,競技者csv変換!$1:$1,0),0)))</f>
        <v/>
      </c>
    </row>
    <row r="49" spans="1:37" ht="18" customHeight="1">
      <c r="A49" s="76" t="str">
        <f t="shared" si="0"/>
        <v/>
      </c>
      <c r="B49" s="189" t="str">
        <f>IF(ISERROR(VLOOKUP($A49,競技者csv変換!$A:$AK,MATCH(B$1,競技者csv変換!$1:$1,0),0)),"",IF(VLOOKUP($A49,競技者csv変換!$A:$AK,MATCH(B$1,競技者csv変換!$1:$1,0),0)="","",VLOOKUP($A49,競技者csv変換!$A:$AK,MATCH(B$1,競技者csv変換!$1:$1,0),0)))</f>
        <v/>
      </c>
      <c r="C49" s="189" t="str">
        <f>IF(ISERROR(VLOOKUP($A49,競技者csv変換!$A:$AK,MATCH(C$1,競技者csv変換!$1:$1,0),0)),"",IF(VLOOKUP($A49,競技者csv変換!$A:$AK,MATCH(C$1,競技者csv変換!$1:$1,0),0)="","",VLOOKUP($A49,競技者csv変換!$A:$AK,MATCH(C$1,競技者csv変換!$1:$1,0),0)))</f>
        <v/>
      </c>
      <c r="D49" s="189" t="str">
        <f>IF(ISERROR(VLOOKUP($A49,競技者csv変換!$A:$AK,MATCH(D$1,競技者csv変換!$1:$1,0),0)),"",IF(VLOOKUP($A49,競技者csv変換!$A:$AK,MATCH(D$1,競技者csv変換!$1:$1,0),0)="","",VLOOKUP($A49,競技者csv変換!$A:$AK,MATCH(D$1,競技者csv変換!$1:$1,0),0)))</f>
        <v/>
      </c>
      <c r="E49" s="189" t="str">
        <f>IF(ISERROR(VLOOKUP($A49,競技者csv変換!$A:$AK,MATCH(E$1,競技者csv変換!$1:$1,0),0)),"",IF(VLOOKUP($A49,競技者csv変換!$A:$AK,MATCH(E$1,競技者csv変換!$1:$1,0),0)="","",VLOOKUP($A49,競技者csv変換!$A:$AK,MATCH(E$1,競技者csv変換!$1:$1,0),0)))</f>
        <v/>
      </c>
      <c r="F49" s="189" t="str">
        <f>IF(ISERROR(VLOOKUP($A49,競技者csv変換!$A:$AK,MATCH(F$1,競技者csv変換!$1:$1,0),0)),"",IF(VLOOKUP($A49,競技者csv変換!$A:$AK,MATCH(F$1,競技者csv変換!$1:$1,0),0)="","",VLOOKUP($A49,競技者csv変換!$A:$AK,MATCH(F$1,競技者csv変換!$1:$1,0),0)))</f>
        <v/>
      </c>
      <c r="G49" s="189" t="str">
        <f>IF(ISERROR(VLOOKUP($A49,競技者csv変換!$A:$AK,MATCH(G$1,競技者csv変換!$1:$1,0),0)),"",IF(VLOOKUP($A49,競技者csv変換!$A:$AK,MATCH(G$1,競技者csv変換!$1:$1,0),0)="","",VLOOKUP($A49,競技者csv変換!$A:$AK,MATCH(G$1,競技者csv変換!$1:$1,0),0)))</f>
        <v/>
      </c>
      <c r="H49" s="189" t="str">
        <f>IF(ISERROR(VLOOKUP($A49,競技者csv変換!$A:$AK,MATCH(H$1,競技者csv変換!$1:$1,0),0)),"",IF(VLOOKUP($A49,競技者csv変換!$A:$AK,MATCH(H$1,競技者csv変換!$1:$1,0),0)="","",VLOOKUP($A49,競技者csv変換!$A:$AK,MATCH(H$1,競技者csv変換!$1:$1,0),0)))</f>
        <v/>
      </c>
      <c r="I49" s="189" t="str">
        <f>IF(ISERROR(VLOOKUP($A49,競技者csv変換!$A:$AK,MATCH(I$1,競技者csv変換!$1:$1,0),0)),"",IF(VLOOKUP($A49,競技者csv変換!$A:$AK,MATCH(I$1,競技者csv変換!$1:$1,0),0)="","",VLOOKUP($A49,競技者csv変換!$A:$AK,MATCH(I$1,競技者csv変換!$1:$1,0),0)))</f>
        <v/>
      </c>
      <c r="J49" s="189" t="str">
        <f>IF(ISERROR(VLOOKUP($A49,競技者csv変換!$A:$AK,MATCH(J$1,競技者csv変換!$1:$1,0),0)),"",IF(VLOOKUP($A49,競技者csv変換!$A:$AK,MATCH(J$1,競技者csv変換!$1:$1,0),0)="","",VLOOKUP($A49,競技者csv変換!$A:$AK,MATCH(J$1,競技者csv変換!$1:$1,0),0)))</f>
        <v/>
      </c>
      <c r="K49" s="189" t="str">
        <f>IF(ISERROR(VLOOKUP($A49,競技者csv変換!$A:$AK,MATCH(K$1,競技者csv変換!$1:$1,0),0)),"",IF(VLOOKUP($A49,競技者csv変換!$A:$AK,MATCH(K$1,競技者csv変換!$1:$1,0),0)="","",VLOOKUP($A49,競技者csv変換!$A:$AK,MATCH(K$1,競技者csv変換!$1:$1,0),0)))</f>
        <v/>
      </c>
      <c r="L49" s="189" t="str">
        <f>IF(ISERROR(VLOOKUP($A49,競技者csv変換!$A:$AK,MATCH(L$1,競技者csv変換!$1:$1,0),0)),"",IF(VLOOKUP($A49,競技者csv変換!$A:$AK,MATCH(L$1,競技者csv変換!$1:$1,0),0)="","",VLOOKUP($A49,競技者csv変換!$A:$AK,MATCH(L$1,競技者csv変換!$1:$1,0),0)))</f>
        <v/>
      </c>
      <c r="M49" s="189" t="str">
        <f>IF(ISERROR(VLOOKUP($A49,競技者csv変換!$A:$AK,MATCH(M$1,競技者csv変換!$1:$1,0),0)),"",IF(VLOOKUP($A49,競技者csv変換!$A:$AK,MATCH(M$1,競技者csv変換!$1:$1,0),0)="","",VLOOKUP($A49,競技者csv変換!$A:$AK,MATCH(M$1,競技者csv変換!$1:$1,0),0)))</f>
        <v/>
      </c>
      <c r="N49" s="189" t="str">
        <f>IF(ISERROR(VLOOKUP($A49,競技者csv変換!$A:$AK,MATCH(N$1,競技者csv変換!$1:$1,0),0)),"",IF(VLOOKUP($A49,競技者csv変換!$A:$AK,MATCH(N$1,競技者csv変換!$1:$1,0),0)="","",VLOOKUP($A49,競技者csv変換!$A:$AK,MATCH(N$1,競技者csv変換!$1:$1,0),0)))</f>
        <v/>
      </c>
      <c r="O49" s="189" t="str">
        <f>IF(ISERROR(VLOOKUP($A49,競技者csv変換!$A:$AK,MATCH(O$1,競技者csv変換!$1:$1,0),0)),"",IF(VLOOKUP($A49,競技者csv変換!$A:$AK,MATCH(O$1,競技者csv変換!$1:$1,0),0)="","",VLOOKUP($A49,競技者csv変換!$A:$AK,MATCH(O$1,競技者csv変換!$1:$1,0),0)))</f>
        <v/>
      </c>
      <c r="P49" s="189" t="str">
        <f>IF(ISERROR(VLOOKUP($A49,競技者csv変換!$A:$AK,MATCH(P$1,競技者csv変換!$1:$1,0),0)),"",IF(VLOOKUP($A49,競技者csv変換!$A:$AK,MATCH(P$1,競技者csv変換!$1:$1,0),0)="","",VLOOKUP($A49,競技者csv変換!$A:$AK,MATCH(P$1,競技者csv変換!$1:$1,0),0)))</f>
        <v/>
      </c>
      <c r="Q49" s="189" t="str">
        <f>IF(ISERROR(VLOOKUP($A49,競技者csv変換!$A:$AK,MATCH(Q$1,競技者csv変換!$1:$1,0),0)),"",IF(VLOOKUP($A49,競技者csv変換!$A:$AK,MATCH(Q$1,競技者csv変換!$1:$1,0),0)="","",VLOOKUP($A49,競技者csv変換!$A:$AK,MATCH(Q$1,競技者csv変換!$1:$1,0),0)))</f>
        <v/>
      </c>
      <c r="R49" s="189" t="str">
        <f>IF(ISERROR(VLOOKUP($A49,競技者csv変換!$A:$AK,MATCH(R$1,競技者csv変換!$1:$1,0),0)),"",IF(VLOOKUP($A49,競技者csv変換!$A:$AK,MATCH(R$1,競技者csv変換!$1:$1,0),0)="","",VLOOKUP($A49,競技者csv変換!$A:$AK,MATCH(R$1,競技者csv変換!$1:$1,0),0)))</f>
        <v/>
      </c>
      <c r="S49" s="189" t="str">
        <f>IF(ISERROR(VLOOKUP($A49,競技者csv変換!$A:$AK,MATCH(S$1,競技者csv変換!$1:$1,0),0)),"",IF(VLOOKUP($A49,競技者csv変換!$A:$AK,MATCH(S$1,競技者csv変換!$1:$1,0),0)="","",VLOOKUP($A49,競技者csv変換!$A:$AK,MATCH(S$1,競技者csv変換!$1:$1,0),0)))</f>
        <v/>
      </c>
      <c r="T49" s="189" t="str">
        <f>IF(ISERROR(VLOOKUP($A49,競技者csv変換!$A:$AK,MATCH(T$1,競技者csv変換!$1:$1,0),0)),"",IF(VLOOKUP($A49,競技者csv変換!$A:$AK,MATCH(T$1,競技者csv変換!$1:$1,0),0)="","",VLOOKUP($A49,競技者csv変換!$A:$AK,MATCH(T$1,競技者csv変換!$1:$1,0),0)))</f>
        <v/>
      </c>
      <c r="U49" s="189" t="str">
        <f>IF(ISERROR(VLOOKUP($A49,競技者csv変換!$A:$AK,MATCH(U$1,競技者csv変換!$1:$1,0),0)),"",IF(VLOOKUP($A49,競技者csv変換!$A:$AK,MATCH(U$1,競技者csv変換!$1:$1,0),0)="","",VLOOKUP($A49,競技者csv変換!$A:$AK,MATCH(U$1,競技者csv変換!$1:$1,0),0)))</f>
        <v/>
      </c>
      <c r="V49" s="189" t="str">
        <f>IF(ISERROR(VLOOKUP($A49,競技者csv変換!$A:$AK,MATCH(V$1,競技者csv変換!$1:$1,0),0)),"",IF(VLOOKUP($A49,競技者csv変換!$A:$AK,MATCH(V$1,競技者csv変換!$1:$1,0),0)="","",VLOOKUP($A49,競技者csv変換!$A:$AK,MATCH(V$1,競技者csv変換!$1:$1,0),0)))</f>
        <v/>
      </c>
      <c r="W49" s="189" t="str">
        <f>IF(ISERROR(VLOOKUP($A49,競技者csv変換!$A:$AK,MATCH(W$1,競技者csv変換!$1:$1,0),0)),"",IF(VLOOKUP($A49,競技者csv変換!$A:$AK,MATCH(W$1,競技者csv変換!$1:$1,0),0)="","",VLOOKUP($A49,競技者csv変換!$A:$AK,MATCH(W$1,競技者csv変換!$1:$1,0),0)))</f>
        <v/>
      </c>
      <c r="X49" s="189" t="str">
        <f>IF(ISERROR(VLOOKUP($A49,競技者csv変換!$A:$AK,MATCH(X$1,競技者csv変換!$1:$1,0),0)),"",IF(VLOOKUP($A49,競技者csv変換!$A:$AK,MATCH(X$1,競技者csv変換!$1:$1,0),0)="","",VLOOKUP($A49,競技者csv変換!$A:$AK,MATCH(X$1,競技者csv変換!$1:$1,0),0)))</f>
        <v/>
      </c>
      <c r="Y49" s="189" t="str">
        <f>IF(ISERROR(VLOOKUP($A49,競技者csv変換!$A:$AK,MATCH(Y$1,競技者csv変換!$1:$1,0),0)),"",IF(VLOOKUP($A49,競技者csv変換!$A:$AK,MATCH(Y$1,競技者csv変換!$1:$1,0),0)="","",VLOOKUP($A49,競技者csv変換!$A:$AK,MATCH(Y$1,競技者csv変換!$1:$1,0),0)))</f>
        <v/>
      </c>
      <c r="Z49" s="189" t="str">
        <f>IF(ISERROR(VLOOKUP($A49,競技者csv変換!$A:$AK,MATCH(Z$1,競技者csv変換!$1:$1,0),0)),"",IF(VLOOKUP($A49,競技者csv変換!$A:$AK,MATCH(Z$1,競技者csv変換!$1:$1,0),0)="","",VLOOKUP($A49,競技者csv変換!$A:$AK,MATCH(Z$1,競技者csv変換!$1:$1,0),0)))</f>
        <v/>
      </c>
      <c r="AA49" s="189" t="str">
        <f>IF(ISERROR(VLOOKUP($A49,競技者csv変換!$A:$AK,MATCH(AA$1,競技者csv変換!$1:$1,0),0)),"",IF(VLOOKUP($A49,競技者csv変換!$A:$AK,MATCH(AA$1,競技者csv変換!$1:$1,0),0)="","",VLOOKUP($A49,競技者csv変換!$A:$AK,MATCH(AA$1,競技者csv変換!$1:$1,0),0)))</f>
        <v/>
      </c>
      <c r="AB49" s="189" t="str">
        <f>IF(ISERROR(VLOOKUP($A49,競技者csv変換!$A:$AK,MATCH(AB$1,競技者csv変換!$1:$1,0),0)),"",IF(VLOOKUP($A49,競技者csv変換!$A:$AK,MATCH(AB$1,競技者csv変換!$1:$1,0),0)="","",VLOOKUP($A49,競技者csv変換!$A:$AK,MATCH(AB$1,競技者csv変換!$1:$1,0),0)))</f>
        <v/>
      </c>
      <c r="AC49" s="189" t="str">
        <f>IF(ISERROR(VLOOKUP($A49,競技者csv変換!$A:$AK,MATCH(AC$1,競技者csv変換!$1:$1,0),0)),"",IF(VLOOKUP($A49,競技者csv変換!$A:$AK,MATCH(AC$1,競技者csv変換!$1:$1,0),0)="","",VLOOKUP($A49,競技者csv変換!$A:$AK,MATCH(AC$1,競技者csv変換!$1:$1,0),0)))</f>
        <v/>
      </c>
      <c r="AD49" s="76" t="str">
        <f>IF(ISERROR(VLOOKUP($A49,競技者csv変換!$A:$AK,MATCH(AD$1,競技者csv変換!$1:$1,0),0)),"",IF(VLOOKUP($A49,競技者csv変換!$A:$AK,MATCH(AD$1,競技者csv変換!$1:$1,0),0)="","",VLOOKUP($A49,競技者csv変換!$A:$AK,MATCH(AD$1,競技者csv変換!$1:$1,0),0)))</f>
        <v/>
      </c>
      <c r="AE49" s="76" t="str">
        <f>IF(ISERROR(VLOOKUP($A49,競技者csv変換!$A:$AK,MATCH(AE$1,競技者csv変換!$1:$1,0),0)),"",IF(VLOOKUP($A49,競技者csv変換!$A:$AK,MATCH(AE$1,競技者csv変換!$1:$1,0),0)="","",VLOOKUP($A49,競技者csv変換!$A:$AK,MATCH(AE$1,競技者csv変換!$1:$1,0),0)))</f>
        <v/>
      </c>
      <c r="AF49" s="76" t="str">
        <f>IF(ISERROR(VLOOKUP($A49,競技者csv変換!$A:$AK,MATCH(AF$1,競技者csv変換!$1:$1,0),0)),"",IF(VLOOKUP($A49,競技者csv変換!$A:$AK,MATCH(AF$1,競技者csv変換!$1:$1,0),0)="","",VLOOKUP($A49,競技者csv変換!$A:$AK,MATCH(AF$1,競技者csv変換!$1:$1,0),0)))</f>
        <v/>
      </c>
      <c r="AG49" s="76" t="str">
        <f>IF(ISERROR(VLOOKUP($A49,競技者csv変換!$A:$AK,MATCH(AG$1,競技者csv変換!$1:$1,0),0)),"",IF(VLOOKUP($A49,競技者csv変換!$A:$AK,MATCH(AG$1,競技者csv変換!$1:$1,0),0)="","",VLOOKUP($A49,競技者csv変換!$A:$AK,MATCH(AG$1,競技者csv変換!$1:$1,0),0)))</f>
        <v/>
      </c>
      <c r="AH49" s="76" t="str">
        <f>IF(ISERROR(VLOOKUP($A49,競技者csv変換!$A:$AK,MATCH(AH$1,競技者csv変換!$1:$1,0),0)),"",IF(VLOOKUP($A49,競技者csv変換!$A:$AK,MATCH(AH$1,競技者csv変換!$1:$1,0),0)="","",VLOOKUP($A49,競技者csv変換!$A:$AK,MATCH(AH$1,競技者csv変換!$1:$1,0),0)))</f>
        <v/>
      </c>
      <c r="AI49" s="76" t="str">
        <f>IF(ISERROR(VLOOKUP($A49,競技者csv変換!$A:$AK,MATCH(AI$1,競技者csv変換!$1:$1,0),0)),"",IF(VLOOKUP($A49,競技者csv変換!$A:$AK,MATCH(AI$1,競技者csv変換!$1:$1,0),0)="","",VLOOKUP($A49,競技者csv変換!$A:$AK,MATCH(AI$1,競技者csv変換!$1:$1,0),0)))</f>
        <v/>
      </c>
      <c r="AJ49" s="76" t="str">
        <f>IF(ISERROR(VLOOKUP($A49,競技者csv変換!$A:$AK,MATCH(AJ$1,競技者csv変換!$1:$1,0),0)),"",IF(VLOOKUP($A49,競技者csv変換!$A:$AK,MATCH(AJ$1,競技者csv変換!$1:$1,0),0)="","",VLOOKUP($A49,競技者csv変換!$A:$AK,MATCH(AJ$1,競技者csv変換!$1:$1,0),0)))</f>
        <v/>
      </c>
      <c r="AK49" s="76" t="str">
        <f>IF(ISERROR(VLOOKUP($A49,競技者csv変換!$A:$AK,MATCH(AK$1,競技者csv変換!$1:$1,0),0)),"",IF(VLOOKUP($A49,競技者csv変換!$A:$AK,MATCH(AK$1,競技者csv変換!$1:$1,0),0)="","",VLOOKUP($A49,競技者csv変換!$A:$AK,MATCH(AK$1,競技者csv変換!$1:$1,0),0)))</f>
        <v/>
      </c>
    </row>
    <row r="50" spans="1:37" ht="18" customHeight="1">
      <c r="A50" s="76" t="str">
        <f t="shared" si="0"/>
        <v/>
      </c>
      <c r="B50" s="189" t="str">
        <f>IF(ISERROR(VLOOKUP($A50,競技者csv変換!$A:$AK,MATCH(B$1,競技者csv変換!$1:$1,0),0)),"",IF(VLOOKUP($A50,競技者csv変換!$A:$AK,MATCH(B$1,競技者csv変換!$1:$1,0),0)="","",VLOOKUP($A50,競技者csv変換!$A:$AK,MATCH(B$1,競技者csv変換!$1:$1,0),0)))</f>
        <v/>
      </c>
      <c r="C50" s="189" t="str">
        <f>IF(ISERROR(VLOOKUP($A50,競技者csv変換!$A:$AK,MATCH(C$1,競技者csv変換!$1:$1,0),0)),"",IF(VLOOKUP($A50,競技者csv変換!$A:$AK,MATCH(C$1,競技者csv変換!$1:$1,0),0)="","",VLOOKUP($A50,競技者csv変換!$A:$AK,MATCH(C$1,競技者csv変換!$1:$1,0),0)))</f>
        <v/>
      </c>
      <c r="D50" s="189" t="str">
        <f>IF(ISERROR(VLOOKUP($A50,競技者csv変換!$A:$AK,MATCH(D$1,競技者csv変換!$1:$1,0),0)),"",IF(VLOOKUP($A50,競技者csv変換!$A:$AK,MATCH(D$1,競技者csv変換!$1:$1,0),0)="","",VLOOKUP($A50,競技者csv変換!$A:$AK,MATCH(D$1,競技者csv変換!$1:$1,0),0)))</f>
        <v/>
      </c>
      <c r="E50" s="189" t="str">
        <f>IF(ISERROR(VLOOKUP($A50,競技者csv変換!$A:$AK,MATCH(E$1,競技者csv変換!$1:$1,0),0)),"",IF(VLOOKUP($A50,競技者csv変換!$A:$AK,MATCH(E$1,競技者csv変換!$1:$1,0),0)="","",VLOOKUP($A50,競技者csv変換!$A:$AK,MATCH(E$1,競技者csv変換!$1:$1,0),0)))</f>
        <v/>
      </c>
      <c r="F50" s="189" t="str">
        <f>IF(ISERROR(VLOOKUP($A50,競技者csv変換!$A:$AK,MATCH(F$1,競技者csv変換!$1:$1,0),0)),"",IF(VLOOKUP($A50,競技者csv変換!$A:$AK,MATCH(F$1,競技者csv変換!$1:$1,0),0)="","",VLOOKUP($A50,競技者csv変換!$A:$AK,MATCH(F$1,競技者csv変換!$1:$1,0),0)))</f>
        <v/>
      </c>
      <c r="G50" s="189" t="str">
        <f>IF(ISERROR(VLOOKUP($A50,競技者csv変換!$A:$AK,MATCH(G$1,競技者csv変換!$1:$1,0),0)),"",IF(VLOOKUP($A50,競技者csv変換!$A:$AK,MATCH(G$1,競技者csv変換!$1:$1,0),0)="","",VLOOKUP($A50,競技者csv変換!$A:$AK,MATCH(G$1,競技者csv変換!$1:$1,0),0)))</f>
        <v/>
      </c>
      <c r="H50" s="189" t="str">
        <f>IF(ISERROR(VLOOKUP($A50,競技者csv変換!$A:$AK,MATCH(H$1,競技者csv変換!$1:$1,0),0)),"",IF(VLOOKUP($A50,競技者csv変換!$A:$AK,MATCH(H$1,競技者csv変換!$1:$1,0),0)="","",VLOOKUP($A50,競技者csv変換!$A:$AK,MATCH(H$1,競技者csv変換!$1:$1,0),0)))</f>
        <v/>
      </c>
      <c r="I50" s="189" t="str">
        <f>IF(ISERROR(VLOOKUP($A50,競技者csv変換!$A:$AK,MATCH(I$1,競技者csv変換!$1:$1,0),0)),"",IF(VLOOKUP($A50,競技者csv変換!$A:$AK,MATCH(I$1,競技者csv変換!$1:$1,0),0)="","",VLOOKUP($A50,競技者csv変換!$A:$AK,MATCH(I$1,競技者csv変換!$1:$1,0),0)))</f>
        <v/>
      </c>
      <c r="J50" s="189" t="str">
        <f>IF(ISERROR(VLOOKUP($A50,競技者csv変換!$A:$AK,MATCH(J$1,競技者csv変換!$1:$1,0),0)),"",IF(VLOOKUP($A50,競技者csv変換!$A:$AK,MATCH(J$1,競技者csv変換!$1:$1,0),0)="","",VLOOKUP($A50,競技者csv変換!$A:$AK,MATCH(J$1,競技者csv変換!$1:$1,0),0)))</f>
        <v/>
      </c>
      <c r="K50" s="189" t="str">
        <f>IF(ISERROR(VLOOKUP($A50,競技者csv変換!$A:$AK,MATCH(K$1,競技者csv変換!$1:$1,0),0)),"",IF(VLOOKUP($A50,競技者csv変換!$A:$AK,MATCH(K$1,競技者csv変換!$1:$1,0),0)="","",VLOOKUP($A50,競技者csv変換!$A:$AK,MATCH(K$1,競技者csv変換!$1:$1,0),0)))</f>
        <v/>
      </c>
      <c r="L50" s="189" t="str">
        <f>IF(ISERROR(VLOOKUP($A50,競技者csv変換!$A:$AK,MATCH(L$1,競技者csv変換!$1:$1,0),0)),"",IF(VLOOKUP($A50,競技者csv変換!$A:$AK,MATCH(L$1,競技者csv変換!$1:$1,0),0)="","",VLOOKUP($A50,競技者csv変換!$A:$AK,MATCH(L$1,競技者csv変換!$1:$1,0),0)))</f>
        <v/>
      </c>
      <c r="M50" s="189" t="str">
        <f>IF(ISERROR(VLOOKUP($A50,競技者csv変換!$A:$AK,MATCH(M$1,競技者csv変換!$1:$1,0),0)),"",IF(VLOOKUP($A50,競技者csv変換!$A:$AK,MATCH(M$1,競技者csv変換!$1:$1,0),0)="","",VLOOKUP($A50,競技者csv変換!$A:$AK,MATCH(M$1,競技者csv変換!$1:$1,0),0)))</f>
        <v/>
      </c>
      <c r="N50" s="189" t="str">
        <f>IF(ISERROR(VLOOKUP($A50,競技者csv変換!$A:$AK,MATCH(N$1,競技者csv変換!$1:$1,0),0)),"",IF(VLOOKUP($A50,競技者csv変換!$A:$AK,MATCH(N$1,競技者csv変換!$1:$1,0),0)="","",VLOOKUP($A50,競技者csv変換!$A:$AK,MATCH(N$1,競技者csv変換!$1:$1,0),0)))</f>
        <v/>
      </c>
      <c r="O50" s="189" t="str">
        <f>IF(ISERROR(VLOOKUP($A50,競技者csv変換!$A:$AK,MATCH(O$1,競技者csv変換!$1:$1,0),0)),"",IF(VLOOKUP($A50,競技者csv変換!$A:$AK,MATCH(O$1,競技者csv変換!$1:$1,0),0)="","",VLOOKUP($A50,競技者csv変換!$A:$AK,MATCH(O$1,競技者csv変換!$1:$1,0),0)))</f>
        <v/>
      </c>
      <c r="P50" s="189" t="str">
        <f>IF(ISERROR(VLOOKUP($A50,競技者csv変換!$A:$AK,MATCH(P$1,競技者csv変換!$1:$1,0),0)),"",IF(VLOOKUP($A50,競技者csv変換!$A:$AK,MATCH(P$1,競技者csv変換!$1:$1,0),0)="","",VLOOKUP($A50,競技者csv変換!$A:$AK,MATCH(P$1,競技者csv変換!$1:$1,0),0)))</f>
        <v/>
      </c>
      <c r="Q50" s="189" t="str">
        <f>IF(ISERROR(VLOOKUP($A50,競技者csv変換!$A:$AK,MATCH(Q$1,競技者csv変換!$1:$1,0),0)),"",IF(VLOOKUP($A50,競技者csv変換!$A:$AK,MATCH(Q$1,競技者csv変換!$1:$1,0),0)="","",VLOOKUP($A50,競技者csv変換!$A:$AK,MATCH(Q$1,競技者csv変換!$1:$1,0),0)))</f>
        <v/>
      </c>
      <c r="R50" s="189" t="str">
        <f>IF(ISERROR(VLOOKUP($A50,競技者csv変換!$A:$AK,MATCH(R$1,競技者csv変換!$1:$1,0),0)),"",IF(VLOOKUP($A50,競技者csv変換!$A:$AK,MATCH(R$1,競技者csv変換!$1:$1,0),0)="","",VLOOKUP($A50,競技者csv変換!$A:$AK,MATCH(R$1,競技者csv変換!$1:$1,0),0)))</f>
        <v/>
      </c>
      <c r="S50" s="189" t="str">
        <f>IF(ISERROR(VLOOKUP($A50,競技者csv変換!$A:$AK,MATCH(S$1,競技者csv変換!$1:$1,0),0)),"",IF(VLOOKUP($A50,競技者csv変換!$A:$AK,MATCH(S$1,競技者csv変換!$1:$1,0),0)="","",VLOOKUP($A50,競技者csv変換!$A:$AK,MATCH(S$1,競技者csv変換!$1:$1,0),0)))</f>
        <v/>
      </c>
      <c r="T50" s="189" t="str">
        <f>IF(ISERROR(VLOOKUP($A50,競技者csv変換!$A:$AK,MATCH(T$1,競技者csv変換!$1:$1,0),0)),"",IF(VLOOKUP($A50,競技者csv変換!$A:$AK,MATCH(T$1,競技者csv変換!$1:$1,0),0)="","",VLOOKUP($A50,競技者csv変換!$A:$AK,MATCH(T$1,競技者csv変換!$1:$1,0),0)))</f>
        <v/>
      </c>
      <c r="U50" s="189" t="str">
        <f>IF(ISERROR(VLOOKUP($A50,競技者csv変換!$A:$AK,MATCH(U$1,競技者csv変換!$1:$1,0),0)),"",IF(VLOOKUP($A50,競技者csv変換!$A:$AK,MATCH(U$1,競技者csv変換!$1:$1,0),0)="","",VLOOKUP($A50,競技者csv変換!$A:$AK,MATCH(U$1,競技者csv変換!$1:$1,0),0)))</f>
        <v/>
      </c>
      <c r="V50" s="189" t="str">
        <f>IF(ISERROR(VLOOKUP($A50,競技者csv変換!$A:$AK,MATCH(V$1,競技者csv変換!$1:$1,0),0)),"",IF(VLOOKUP($A50,競技者csv変換!$A:$AK,MATCH(V$1,競技者csv変換!$1:$1,0),0)="","",VLOOKUP($A50,競技者csv変換!$A:$AK,MATCH(V$1,競技者csv変換!$1:$1,0),0)))</f>
        <v/>
      </c>
      <c r="W50" s="189" t="str">
        <f>IF(ISERROR(VLOOKUP($A50,競技者csv変換!$A:$AK,MATCH(W$1,競技者csv変換!$1:$1,0),0)),"",IF(VLOOKUP($A50,競技者csv変換!$A:$AK,MATCH(W$1,競技者csv変換!$1:$1,0),0)="","",VLOOKUP($A50,競技者csv変換!$A:$AK,MATCH(W$1,競技者csv変換!$1:$1,0),0)))</f>
        <v/>
      </c>
      <c r="X50" s="189" t="str">
        <f>IF(ISERROR(VLOOKUP($A50,競技者csv変換!$A:$AK,MATCH(X$1,競技者csv変換!$1:$1,0),0)),"",IF(VLOOKUP($A50,競技者csv変換!$A:$AK,MATCH(X$1,競技者csv変換!$1:$1,0),0)="","",VLOOKUP($A50,競技者csv変換!$A:$AK,MATCH(X$1,競技者csv変換!$1:$1,0),0)))</f>
        <v/>
      </c>
      <c r="Y50" s="189" t="str">
        <f>IF(ISERROR(VLOOKUP($A50,競技者csv変換!$A:$AK,MATCH(Y$1,競技者csv変換!$1:$1,0),0)),"",IF(VLOOKUP($A50,競技者csv変換!$A:$AK,MATCH(Y$1,競技者csv変換!$1:$1,0),0)="","",VLOOKUP($A50,競技者csv変換!$A:$AK,MATCH(Y$1,競技者csv変換!$1:$1,0),0)))</f>
        <v/>
      </c>
      <c r="Z50" s="189" t="str">
        <f>IF(ISERROR(VLOOKUP($A50,競技者csv変換!$A:$AK,MATCH(Z$1,競技者csv変換!$1:$1,0),0)),"",IF(VLOOKUP($A50,競技者csv変換!$A:$AK,MATCH(Z$1,競技者csv変換!$1:$1,0),0)="","",VLOOKUP($A50,競技者csv変換!$A:$AK,MATCH(Z$1,競技者csv変換!$1:$1,0),0)))</f>
        <v/>
      </c>
      <c r="AA50" s="189" t="str">
        <f>IF(ISERROR(VLOOKUP($A50,競技者csv変換!$A:$AK,MATCH(AA$1,競技者csv変換!$1:$1,0),0)),"",IF(VLOOKUP($A50,競技者csv変換!$A:$AK,MATCH(AA$1,競技者csv変換!$1:$1,0),0)="","",VLOOKUP($A50,競技者csv変換!$A:$AK,MATCH(AA$1,競技者csv変換!$1:$1,0),0)))</f>
        <v/>
      </c>
      <c r="AB50" s="189" t="str">
        <f>IF(ISERROR(VLOOKUP($A50,競技者csv変換!$A:$AK,MATCH(AB$1,競技者csv変換!$1:$1,0),0)),"",IF(VLOOKUP($A50,競技者csv変換!$A:$AK,MATCH(AB$1,競技者csv変換!$1:$1,0),0)="","",VLOOKUP($A50,競技者csv変換!$A:$AK,MATCH(AB$1,競技者csv変換!$1:$1,0),0)))</f>
        <v/>
      </c>
      <c r="AC50" s="189" t="str">
        <f>IF(ISERROR(VLOOKUP($A50,競技者csv変換!$A:$AK,MATCH(AC$1,競技者csv変換!$1:$1,0),0)),"",IF(VLOOKUP($A50,競技者csv変換!$A:$AK,MATCH(AC$1,競技者csv変換!$1:$1,0),0)="","",VLOOKUP($A50,競技者csv変換!$A:$AK,MATCH(AC$1,競技者csv変換!$1:$1,0),0)))</f>
        <v/>
      </c>
      <c r="AD50" s="76" t="str">
        <f>IF(ISERROR(VLOOKUP($A50,競技者csv変換!$A:$AK,MATCH(AD$1,競技者csv変換!$1:$1,0),0)),"",IF(VLOOKUP($A50,競技者csv変換!$A:$AK,MATCH(AD$1,競技者csv変換!$1:$1,0),0)="","",VLOOKUP($A50,競技者csv変換!$A:$AK,MATCH(AD$1,競技者csv変換!$1:$1,0),0)))</f>
        <v/>
      </c>
      <c r="AE50" s="76" t="str">
        <f>IF(ISERROR(VLOOKUP($A50,競技者csv変換!$A:$AK,MATCH(AE$1,競技者csv変換!$1:$1,0),0)),"",IF(VLOOKUP($A50,競技者csv変換!$A:$AK,MATCH(AE$1,競技者csv変換!$1:$1,0),0)="","",VLOOKUP($A50,競技者csv変換!$A:$AK,MATCH(AE$1,競技者csv変換!$1:$1,0),0)))</f>
        <v/>
      </c>
      <c r="AF50" s="76" t="str">
        <f>IF(ISERROR(VLOOKUP($A50,競技者csv変換!$A:$AK,MATCH(AF$1,競技者csv変換!$1:$1,0),0)),"",IF(VLOOKUP($A50,競技者csv変換!$A:$AK,MATCH(AF$1,競技者csv変換!$1:$1,0),0)="","",VLOOKUP($A50,競技者csv変換!$A:$AK,MATCH(AF$1,競技者csv変換!$1:$1,0),0)))</f>
        <v/>
      </c>
      <c r="AG50" s="76" t="str">
        <f>IF(ISERROR(VLOOKUP($A50,競技者csv変換!$A:$AK,MATCH(AG$1,競技者csv変換!$1:$1,0),0)),"",IF(VLOOKUP($A50,競技者csv変換!$A:$AK,MATCH(AG$1,競技者csv変換!$1:$1,0),0)="","",VLOOKUP($A50,競技者csv変換!$A:$AK,MATCH(AG$1,競技者csv変換!$1:$1,0),0)))</f>
        <v/>
      </c>
      <c r="AH50" s="76" t="str">
        <f>IF(ISERROR(VLOOKUP($A50,競技者csv変換!$A:$AK,MATCH(AH$1,競技者csv変換!$1:$1,0),0)),"",IF(VLOOKUP($A50,競技者csv変換!$A:$AK,MATCH(AH$1,競技者csv変換!$1:$1,0),0)="","",VLOOKUP($A50,競技者csv変換!$A:$AK,MATCH(AH$1,競技者csv変換!$1:$1,0),0)))</f>
        <v/>
      </c>
      <c r="AI50" s="76" t="str">
        <f>IF(ISERROR(VLOOKUP($A50,競技者csv変換!$A:$AK,MATCH(AI$1,競技者csv変換!$1:$1,0),0)),"",IF(VLOOKUP($A50,競技者csv変換!$A:$AK,MATCH(AI$1,競技者csv変換!$1:$1,0),0)="","",VLOOKUP($A50,競技者csv変換!$A:$AK,MATCH(AI$1,競技者csv変換!$1:$1,0),0)))</f>
        <v/>
      </c>
      <c r="AJ50" s="76" t="str">
        <f>IF(ISERROR(VLOOKUP($A50,競技者csv変換!$A:$AK,MATCH(AJ$1,競技者csv変換!$1:$1,0),0)),"",IF(VLOOKUP($A50,競技者csv変換!$A:$AK,MATCH(AJ$1,競技者csv変換!$1:$1,0),0)="","",VLOOKUP($A50,競技者csv変換!$A:$AK,MATCH(AJ$1,競技者csv変換!$1:$1,0),0)))</f>
        <v/>
      </c>
      <c r="AK50" s="76" t="str">
        <f>IF(ISERROR(VLOOKUP($A50,競技者csv変換!$A:$AK,MATCH(AK$1,競技者csv変換!$1:$1,0),0)),"",IF(VLOOKUP($A50,競技者csv変換!$A:$AK,MATCH(AK$1,競技者csv変換!$1:$1,0),0)="","",VLOOKUP($A50,競技者csv変換!$A:$AK,MATCH(AK$1,競技者csv変換!$1:$1,0),0)))</f>
        <v/>
      </c>
    </row>
    <row r="51" spans="1:37" ht="18" customHeight="1">
      <c r="A51" s="76" t="str">
        <f t="shared" si="0"/>
        <v/>
      </c>
      <c r="B51" s="189" t="str">
        <f>IF(ISERROR(VLOOKUP($A51,競技者csv変換!$A:$AK,MATCH(B$1,競技者csv変換!$1:$1,0),0)),"",IF(VLOOKUP($A51,競技者csv変換!$A:$AK,MATCH(B$1,競技者csv変換!$1:$1,0),0)="","",VLOOKUP($A51,競技者csv変換!$A:$AK,MATCH(B$1,競技者csv変換!$1:$1,0),0)))</f>
        <v/>
      </c>
      <c r="C51" s="189" t="str">
        <f>IF(ISERROR(VLOOKUP($A51,競技者csv変換!$A:$AK,MATCH(C$1,競技者csv変換!$1:$1,0),0)),"",IF(VLOOKUP($A51,競技者csv変換!$A:$AK,MATCH(C$1,競技者csv変換!$1:$1,0),0)="","",VLOOKUP($A51,競技者csv変換!$A:$AK,MATCH(C$1,競技者csv変換!$1:$1,0),0)))</f>
        <v/>
      </c>
      <c r="D51" s="189" t="str">
        <f>IF(ISERROR(VLOOKUP($A51,競技者csv変換!$A:$AK,MATCH(D$1,競技者csv変換!$1:$1,0),0)),"",IF(VLOOKUP($A51,競技者csv変換!$A:$AK,MATCH(D$1,競技者csv変換!$1:$1,0),0)="","",VLOOKUP($A51,競技者csv変換!$A:$AK,MATCH(D$1,競技者csv変換!$1:$1,0),0)))</f>
        <v/>
      </c>
      <c r="E51" s="189" t="str">
        <f>IF(ISERROR(VLOOKUP($A51,競技者csv変換!$A:$AK,MATCH(E$1,競技者csv変換!$1:$1,0),0)),"",IF(VLOOKUP($A51,競技者csv変換!$A:$AK,MATCH(E$1,競技者csv変換!$1:$1,0),0)="","",VLOOKUP($A51,競技者csv変換!$A:$AK,MATCH(E$1,競技者csv変換!$1:$1,0),0)))</f>
        <v/>
      </c>
      <c r="F51" s="189" t="str">
        <f>IF(ISERROR(VLOOKUP($A51,競技者csv変換!$A:$AK,MATCH(F$1,競技者csv変換!$1:$1,0),0)),"",IF(VLOOKUP($A51,競技者csv変換!$A:$AK,MATCH(F$1,競技者csv変換!$1:$1,0),0)="","",VLOOKUP($A51,競技者csv変換!$A:$AK,MATCH(F$1,競技者csv変換!$1:$1,0),0)))</f>
        <v/>
      </c>
      <c r="G51" s="189" t="str">
        <f>IF(ISERROR(VLOOKUP($A51,競技者csv変換!$A:$AK,MATCH(G$1,競技者csv変換!$1:$1,0),0)),"",IF(VLOOKUP($A51,競技者csv変換!$A:$AK,MATCH(G$1,競技者csv変換!$1:$1,0),0)="","",VLOOKUP($A51,競技者csv変換!$A:$AK,MATCH(G$1,競技者csv変換!$1:$1,0),0)))</f>
        <v/>
      </c>
      <c r="H51" s="189" t="str">
        <f>IF(ISERROR(VLOOKUP($A51,競技者csv変換!$A:$AK,MATCH(H$1,競技者csv変換!$1:$1,0),0)),"",IF(VLOOKUP($A51,競技者csv変換!$A:$AK,MATCH(H$1,競技者csv変換!$1:$1,0),0)="","",VLOOKUP($A51,競技者csv変換!$A:$AK,MATCH(H$1,競技者csv変換!$1:$1,0),0)))</f>
        <v/>
      </c>
      <c r="I51" s="189" t="str">
        <f>IF(ISERROR(VLOOKUP($A51,競技者csv変換!$A:$AK,MATCH(I$1,競技者csv変換!$1:$1,0),0)),"",IF(VLOOKUP($A51,競技者csv変換!$A:$AK,MATCH(I$1,競技者csv変換!$1:$1,0),0)="","",VLOOKUP($A51,競技者csv変換!$A:$AK,MATCH(I$1,競技者csv変換!$1:$1,0),0)))</f>
        <v/>
      </c>
      <c r="J51" s="189" t="str">
        <f>IF(ISERROR(VLOOKUP($A51,競技者csv変換!$A:$AK,MATCH(J$1,競技者csv変換!$1:$1,0),0)),"",IF(VLOOKUP($A51,競技者csv変換!$A:$AK,MATCH(J$1,競技者csv変換!$1:$1,0),0)="","",VLOOKUP($A51,競技者csv変換!$A:$AK,MATCH(J$1,競技者csv変換!$1:$1,0),0)))</f>
        <v/>
      </c>
      <c r="K51" s="189" t="str">
        <f>IF(ISERROR(VLOOKUP($A51,競技者csv変換!$A:$AK,MATCH(K$1,競技者csv変換!$1:$1,0),0)),"",IF(VLOOKUP($A51,競技者csv変換!$A:$AK,MATCH(K$1,競技者csv変換!$1:$1,0),0)="","",VLOOKUP($A51,競技者csv変換!$A:$AK,MATCH(K$1,競技者csv変換!$1:$1,0),0)))</f>
        <v/>
      </c>
      <c r="L51" s="189" t="str">
        <f>IF(ISERROR(VLOOKUP($A51,競技者csv変換!$A:$AK,MATCH(L$1,競技者csv変換!$1:$1,0),0)),"",IF(VLOOKUP($A51,競技者csv変換!$A:$AK,MATCH(L$1,競技者csv変換!$1:$1,0),0)="","",VLOOKUP($A51,競技者csv変換!$A:$AK,MATCH(L$1,競技者csv変換!$1:$1,0),0)))</f>
        <v/>
      </c>
      <c r="M51" s="189" t="str">
        <f>IF(ISERROR(VLOOKUP($A51,競技者csv変換!$A:$AK,MATCH(M$1,競技者csv変換!$1:$1,0),0)),"",IF(VLOOKUP($A51,競技者csv変換!$A:$AK,MATCH(M$1,競技者csv変換!$1:$1,0),0)="","",VLOOKUP($A51,競技者csv変換!$A:$AK,MATCH(M$1,競技者csv変換!$1:$1,0),0)))</f>
        <v/>
      </c>
      <c r="N51" s="189" t="str">
        <f>IF(ISERROR(VLOOKUP($A51,競技者csv変換!$A:$AK,MATCH(N$1,競技者csv変換!$1:$1,0),0)),"",IF(VLOOKUP($A51,競技者csv変換!$A:$AK,MATCH(N$1,競技者csv変換!$1:$1,0),0)="","",VLOOKUP($A51,競技者csv変換!$A:$AK,MATCH(N$1,競技者csv変換!$1:$1,0),0)))</f>
        <v/>
      </c>
      <c r="O51" s="189" t="str">
        <f>IF(ISERROR(VLOOKUP($A51,競技者csv変換!$A:$AK,MATCH(O$1,競技者csv変換!$1:$1,0),0)),"",IF(VLOOKUP($A51,競技者csv変換!$A:$AK,MATCH(O$1,競技者csv変換!$1:$1,0),0)="","",VLOOKUP($A51,競技者csv変換!$A:$AK,MATCH(O$1,競技者csv変換!$1:$1,0),0)))</f>
        <v/>
      </c>
      <c r="P51" s="189" t="str">
        <f>IF(ISERROR(VLOOKUP($A51,競技者csv変換!$A:$AK,MATCH(P$1,競技者csv変換!$1:$1,0),0)),"",IF(VLOOKUP($A51,競技者csv変換!$A:$AK,MATCH(P$1,競技者csv変換!$1:$1,0),0)="","",VLOOKUP($A51,競技者csv変換!$A:$AK,MATCH(P$1,競技者csv変換!$1:$1,0),0)))</f>
        <v/>
      </c>
      <c r="Q51" s="189" t="str">
        <f>IF(ISERROR(VLOOKUP($A51,競技者csv変換!$A:$AK,MATCH(Q$1,競技者csv変換!$1:$1,0),0)),"",IF(VLOOKUP($A51,競技者csv変換!$A:$AK,MATCH(Q$1,競技者csv変換!$1:$1,0),0)="","",VLOOKUP($A51,競技者csv変換!$A:$AK,MATCH(Q$1,競技者csv変換!$1:$1,0),0)))</f>
        <v/>
      </c>
      <c r="R51" s="189" t="str">
        <f>IF(ISERROR(VLOOKUP($A51,競技者csv変換!$A:$AK,MATCH(R$1,競技者csv変換!$1:$1,0),0)),"",IF(VLOOKUP($A51,競技者csv変換!$A:$AK,MATCH(R$1,競技者csv変換!$1:$1,0),0)="","",VLOOKUP($A51,競技者csv変換!$A:$AK,MATCH(R$1,競技者csv変換!$1:$1,0),0)))</f>
        <v/>
      </c>
      <c r="S51" s="189" t="str">
        <f>IF(ISERROR(VLOOKUP($A51,競技者csv変換!$A:$AK,MATCH(S$1,競技者csv変換!$1:$1,0),0)),"",IF(VLOOKUP($A51,競技者csv変換!$A:$AK,MATCH(S$1,競技者csv変換!$1:$1,0),0)="","",VLOOKUP($A51,競技者csv変換!$A:$AK,MATCH(S$1,競技者csv変換!$1:$1,0),0)))</f>
        <v/>
      </c>
      <c r="T51" s="189" t="str">
        <f>IF(ISERROR(VLOOKUP($A51,競技者csv変換!$A:$AK,MATCH(T$1,競技者csv変換!$1:$1,0),0)),"",IF(VLOOKUP($A51,競技者csv変換!$A:$AK,MATCH(T$1,競技者csv変換!$1:$1,0),0)="","",VLOOKUP($A51,競技者csv変換!$A:$AK,MATCH(T$1,競技者csv変換!$1:$1,0),0)))</f>
        <v/>
      </c>
      <c r="U51" s="189" t="str">
        <f>IF(ISERROR(VLOOKUP($A51,競技者csv変換!$A:$AK,MATCH(U$1,競技者csv変換!$1:$1,0),0)),"",IF(VLOOKUP($A51,競技者csv変換!$A:$AK,MATCH(U$1,競技者csv変換!$1:$1,0),0)="","",VLOOKUP($A51,競技者csv変換!$A:$AK,MATCH(U$1,競技者csv変換!$1:$1,0),0)))</f>
        <v/>
      </c>
      <c r="V51" s="189" t="str">
        <f>IF(ISERROR(VLOOKUP($A51,競技者csv変換!$A:$AK,MATCH(V$1,競技者csv変換!$1:$1,0),0)),"",IF(VLOOKUP($A51,競技者csv変換!$A:$AK,MATCH(V$1,競技者csv変換!$1:$1,0),0)="","",VLOOKUP($A51,競技者csv変換!$A:$AK,MATCH(V$1,競技者csv変換!$1:$1,0),0)))</f>
        <v/>
      </c>
      <c r="W51" s="189" t="str">
        <f>IF(ISERROR(VLOOKUP($A51,競技者csv変換!$A:$AK,MATCH(W$1,競技者csv変換!$1:$1,0),0)),"",IF(VLOOKUP($A51,競技者csv変換!$A:$AK,MATCH(W$1,競技者csv変換!$1:$1,0),0)="","",VLOOKUP($A51,競技者csv変換!$A:$AK,MATCH(W$1,競技者csv変換!$1:$1,0),0)))</f>
        <v/>
      </c>
      <c r="X51" s="189" t="str">
        <f>IF(ISERROR(VLOOKUP($A51,競技者csv変換!$A:$AK,MATCH(X$1,競技者csv変換!$1:$1,0),0)),"",IF(VLOOKUP($A51,競技者csv変換!$A:$AK,MATCH(X$1,競技者csv変換!$1:$1,0),0)="","",VLOOKUP($A51,競技者csv変換!$A:$AK,MATCH(X$1,競技者csv変換!$1:$1,0),0)))</f>
        <v/>
      </c>
      <c r="Y51" s="189" t="str">
        <f>IF(ISERROR(VLOOKUP($A51,競技者csv変換!$A:$AK,MATCH(Y$1,競技者csv変換!$1:$1,0),0)),"",IF(VLOOKUP($A51,競技者csv変換!$A:$AK,MATCH(Y$1,競技者csv変換!$1:$1,0),0)="","",VLOOKUP($A51,競技者csv変換!$A:$AK,MATCH(Y$1,競技者csv変換!$1:$1,0),0)))</f>
        <v/>
      </c>
      <c r="Z51" s="189" t="str">
        <f>IF(ISERROR(VLOOKUP($A51,競技者csv変換!$A:$AK,MATCH(Z$1,競技者csv変換!$1:$1,0),0)),"",IF(VLOOKUP($A51,競技者csv変換!$A:$AK,MATCH(Z$1,競技者csv変換!$1:$1,0),0)="","",VLOOKUP($A51,競技者csv変換!$A:$AK,MATCH(Z$1,競技者csv変換!$1:$1,0),0)))</f>
        <v/>
      </c>
      <c r="AA51" s="189" t="str">
        <f>IF(ISERROR(VLOOKUP($A51,競技者csv変換!$A:$AK,MATCH(AA$1,競技者csv変換!$1:$1,0),0)),"",IF(VLOOKUP($A51,競技者csv変換!$A:$AK,MATCH(AA$1,競技者csv変換!$1:$1,0),0)="","",VLOOKUP($A51,競技者csv変換!$A:$AK,MATCH(AA$1,競技者csv変換!$1:$1,0),0)))</f>
        <v/>
      </c>
      <c r="AB51" s="189" t="str">
        <f>IF(ISERROR(VLOOKUP($A51,競技者csv変換!$A:$AK,MATCH(AB$1,競技者csv変換!$1:$1,0),0)),"",IF(VLOOKUP($A51,競技者csv変換!$A:$AK,MATCH(AB$1,競技者csv変換!$1:$1,0),0)="","",VLOOKUP($A51,競技者csv変換!$A:$AK,MATCH(AB$1,競技者csv変換!$1:$1,0),0)))</f>
        <v/>
      </c>
      <c r="AC51" s="189" t="str">
        <f>IF(ISERROR(VLOOKUP($A51,競技者csv変換!$A:$AK,MATCH(AC$1,競技者csv変換!$1:$1,0),0)),"",IF(VLOOKUP($A51,競技者csv変換!$A:$AK,MATCH(AC$1,競技者csv変換!$1:$1,0),0)="","",VLOOKUP($A51,競技者csv変換!$A:$AK,MATCH(AC$1,競技者csv変換!$1:$1,0),0)))</f>
        <v/>
      </c>
      <c r="AD51" s="76" t="str">
        <f>IF(ISERROR(VLOOKUP($A51,競技者csv変換!$A:$AK,MATCH(AD$1,競技者csv変換!$1:$1,0),0)),"",IF(VLOOKUP($A51,競技者csv変換!$A:$AK,MATCH(AD$1,競技者csv変換!$1:$1,0),0)="","",VLOOKUP($A51,競技者csv変換!$A:$AK,MATCH(AD$1,競技者csv変換!$1:$1,0),0)))</f>
        <v/>
      </c>
      <c r="AE51" s="76" t="str">
        <f>IF(ISERROR(VLOOKUP($A51,競技者csv変換!$A:$AK,MATCH(AE$1,競技者csv変換!$1:$1,0),0)),"",IF(VLOOKUP($A51,競技者csv変換!$A:$AK,MATCH(AE$1,競技者csv変換!$1:$1,0),0)="","",VLOOKUP($A51,競技者csv変換!$A:$AK,MATCH(AE$1,競技者csv変換!$1:$1,0),0)))</f>
        <v/>
      </c>
      <c r="AF51" s="76" t="str">
        <f>IF(ISERROR(VLOOKUP($A51,競技者csv変換!$A:$AK,MATCH(AF$1,競技者csv変換!$1:$1,0),0)),"",IF(VLOOKUP($A51,競技者csv変換!$A:$AK,MATCH(AF$1,競技者csv変換!$1:$1,0),0)="","",VLOOKUP($A51,競技者csv変換!$A:$AK,MATCH(AF$1,競技者csv変換!$1:$1,0),0)))</f>
        <v/>
      </c>
      <c r="AG51" s="76" t="str">
        <f>IF(ISERROR(VLOOKUP($A51,競技者csv変換!$A:$AK,MATCH(AG$1,競技者csv変換!$1:$1,0),0)),"",IF(VLOOKUP($A51,競技者csv変換!$A:$AK,MATCH(AG$1,競技者csv変換!$1:$1,0),0)="","",VLOOKUP($A51,競技者csv変換!$A:$AK,MATCH(AG$1,競技者csv変換!$1:$1,0),0)))</f>
        <v/>
      </c>
      <c r="AH51" s="76" t="str">
        <f>IF(ISERROR(VLOOKUP($A51,競技者csv変換!$A:$AK,MATCH(AH$1,競技者csv変換!$1:$1,0),0)),"",IF(VLOOKUP($A51,競技者csv変換!$A:$AK,MATCH(AH$1,競技者csv変換!$1:$1,0),0)="","",VLOOKUP($A51,競技者csv変換!$A:$AK,MATCH(AH$1,競技者csv変換!$1:$1,0),0)))</f>
        <v/>
      </c>
      <c r="AI51" s="76" t="str">
        <f>IF(ISERROR(VLOOKUP($A51,競技者csv変換!$A:$AK,MATCH(AI$1,競技者csv変換!$1:$1,0),0)),"",IF(VLOOKUP($A51,競技者csv変換!$A:$AK,MATCH(AI$1,競技者csv変換!$1:$1,0),0)="","",VLOOKUP($A51,競技者csv変換!$A:$AK,MATCH(AI$1,競技者csv変換!$1:$1,0),0)))</f>
        <v/>
      </c>
      <c r="AJ51" s="76" t="str">
        <f>IF(ISERROR(VLOOKUP($A51,競技者csv変換!$A:$AK,MATCH(AJ$1,競技者csv変換!$1:$1,0),0)),"",IF(VLOOKUP($A51,競技者csv変換!$A:$AK,MATCH(AJ$1,競技者csv変換!$1:$1,0),0)="","",VLOOKUP($A51,競技者csv変換!$A:$AK,MATCH(AJ$1,競技者csv変換!$1:$1,0),0)))</f>
        <v/>
      </c>
      <c r="AK51" s="76" t="str">
        <f>IF(ISERROR(VLOOKUP($A51,競技者csv変換!$A:$AK,MATCH(AK$1,競技者csv変換!$1:$1,0),0)),"",IF(VLOOKUP($A51,競技者csv変換!$A:$AK,MATCH(AK$1,競技者csv変換!$1:$1,0),0)="","",VLOOKUP($A51,競技者csv変換!$A:$AK,MATCH(AK$1,競技者csv変換!$1:$1,0),0)))</f>
        <v/>
      </c>
    </row>
    <row r="52" spans="1:37" ht="18" customHeight="1">
      <c r="A52" s="76" t="str">
        <f t="shared" si="0"/>
        <v/>
      </c>
      <c r="B52" s="189" t="str">
        <f>IF(ISERROR(VLOOKUP($A52,競技者csv変換!$A:$AK,MATCH(B$1,競技者csv変換!$1:$1,0),0)),"",IF(VLOOKUP($A52,競技者csv変換!$A:$AK,MATCH(B$1,競技者csv変換!$1:$1,0),0)="","",VLOOKUP($A52,競技者csv変換!$A:$AK,MATCH(B$1,競技者csv変換!$1:$1,0),0)))</f>
        <v/>
      </c>
      <c r="C52" s="189" t="str">
        <f>IF(ISERROR(VLOOKUP($A52,競技者csv変換!$A:$AK,MATCH(C$1,競技者csv変換!$1:$1,0),0)),"",IF(VLOOKUP($A52,競技者csv変換!$A:$AK,MATCH(C$1,競技者csv変換!$1:$1,0),0)="","",VLOOKUP($A52,競技者csv変換!$A:$AK,MATCH(C$1,競技者csv変換!$1:$1,0),0)))</f>
        <v/>
      </c>
      <c r="D52" s="189" t="str">
        <f>IF(ISERROR(VLOOKUP($A52,競技者csv変換!$A:$AK,MATCH(D$1,競技者csv変換!$1:$1,0),0)),"",IF(VLOOKUP($A52,競技者csv変換!$A:$AK,MATCH(D$1,競技者csv変換!$1:$1,0),0)="","",VLOOKUP($A52,競技者csv変換!$A:$AK,MATCH(D$1,競技者csv変換!$1:$1,0),0)))</f>
        <v/>
      </c>
      <c r="E52" s="189" t="str">
        <f>IF(ISERROR(VLOOKUP($A52,競技者csv変換!$A:$AK,MATCH(E$1,競技者csv変換!$1:$1,0),0)),"",IF(VLOOKUP($A52,競技者csv変換!$A:$AK,MATCH(E$1,競技者csv変換!$1:$1,0),0)="","",VLOOKUP($A52,競技者csv変換!$A:$AK,MATCH(E$1,競技者csv変換!$1:$1,0),0)))</f>
        <v/>
      </c>
      <c r="F52" s="189" t="str">
        <f>IF(ISERROR(VLOOKUP($A52,競技者csv変換!$A:$AK,MATCH(F$1,競技者csv変換!$1:$1,0),0)),"",IF(VLOOKUP($A52,競技者csv変換!$A:$AK,MATCH(F$1,競技者csv変換!$1:$1,0),0)="","",VLOOKUP($A52,競技者csv変換!$A:$AK,MATCH(F$1,競技者csv変換!$1:$1,0),0)))</f>
        <v/>
      </c>
      <c r="G52" s="189" t="str">
        <f>IF(ISERROR(VLOOKUP($A52,競技者csv変換!$A:$AK,MATCH(G$1,競技者csv変換!$1:$1,0),0)),"",IF(VLOOKUP($A52,競技者csv変換!$A:$AK,MATCH(G$1,競技者csv変換!$1:$1,0),0)="","",VLOOKUP($A52,競技者csv変換!$A:$AK,MATCH(G$1,競技者csv変換!$1:$1,0),0)))</f>
        <v/>
      </c>
      <c r="H52" s="189" t="str">
        <f>IF(ISERROR(VLOOKUP($A52,競技者csv変換!$A:$AK,MATCH(H$1,競技者csv変換!$1:$1,0),0)),"",IF(VLOOKUP($A52,競技者csv変換!$A:$AK,MATCH(H$1,競技者csv変換!$1:$1,0),0)="","",VLOOKUP($A52,競技者csv変換!$A:$AK,MATCH(H$1,競技者csv変換!$1:$1,0),0)))</f>
        <v/>
      </c>
      <c r="I52" s="189" t="str">
        <f>IF(ISERROR(VLOOKUP($A52,競技者csv変換!$A:$AK,MATCH(I$1,競技者csv変換!$1:$1,0),0)),"",IF(VLOOKUP($A52,競技者csv変換!$A:$AK,MATCH(I$1,競技者csv変換!$1:$1,0),0)="","",VLOOKUP($A52,競技者csv変換!$A:$AK,MATCH(I$1,競技者csv変換!$1:$1,0),0)))</f>
        <v/>
      </c>
      <c r="J52" s="189" t="str">
        <f>IF(ISERROR(VLOOKUP($A52,競技者csv変換!$A:$AK,MATCH(J$1,競技者csv変換!$1:$1,0),0)),"",IF(VLOOKUP($A52,競技者csv変換!$A:$AK,MATCH(J$1,競技者csv変換!$1:$1,0),0)="","",VLOOKUP($A52,競技者csv変換!$A:$AK,MATCH(J$1,競技者csv変換!$1:$1,0),0)))</f>
        <v/>
      </c>
      <c r="K52" s="189" t="str">
        <f>IF(ISERROR(VLOOKUP($A52,競技者csv変換!$A:$AK,MATCH(K$1,競技者csv変換!$1:$1,0),0)),"",IF(VLOOKUP($A52,競技者csv変換!$A:$AK,MATCH(K$1,競技者csv変換!$1:$1,0),0)="","",VLOOKUP($A52,競技者csv変換!$A:$AK,MATCH(K$1,競技者csv変換!$1:$1,0),0)))</f>
        <v/>
      </c>
      <c r="L52" s="189" t="str">
        <f>IF(ISERROR(VLOOKUP($A52,競技者csv変換!$A:$AK,MATCH(L$1,競技者csv変換!$1:$1,0),0)),"",IF(VLOOKUP($A52,競技者csv変換!$A:$AK,MATCH(L$1,競技者csv変換!$1:$1,0),0)="","",VLOOKUP($A52,競技者csv変換!$A:$AK,MATCH(L$1,競技者csv変換!$1:$1,0),0)))</f>
        <v/>
      </c>
      <c r="M52" s="189" t="str">
        <f>IF(ISERROR(VLOOKUP($A52,競技者csv変換!$A:$AK,MATCH(M$1,競技者csv変換!$1:$1,0),0)),"",IF(VLOOKUP($A52,競技者csv変換!$A:$AK,MATCH(M$1,競技者csv変換!$1:$1,0),0)="","",VLOOKUP($A52,競技者csv変換!$A:$AK,MATCH(M$1,競技者csv変換!$1:$1,0),0)))</f>
        <v/>
      </c>
      <c r="N52" s="189" t="str">
        <f>IF(ISERROR(VLOOKUP($A52,競技者csv変換!$A:$AK,MATCH(N$1,競技者csv変換!$1:$1,0),0)),"",IF(VLOOKUP($A52,競技者csv変換!$A:$AK,MATCH(N$1,競技者csv変換!$1:$1,0),0)="","",VLOOKUP($A52,競技者csv変換!$A:$AK,MATCH(N$1,競技者csv変換!$1:$1,0),0)))</f>
        <v/>
      </c>
      <c r="O52" s="189" t="str">
        <f>IF(ISERROR(VLOOKUP($A52,競技者csv変換!$A:$AK,MATCH(O$1,競技者csv変換!$1:$1,0),0)),"",IF(VLOOKUP($A52,競技者csv変換!$A:$AK,MATCH(O$1,競技者csv変換!$1:$1,0),0)="","",VLOOKUP($A52,競技者csv変換!$A:$AK,MATCH(O$1,競技者csv変換!$1:$1,0),0)))</f>
        <v/>
      </c>
      <c r="P52" s="189" t="str">
        <f>IF(ISERROR(VLOOKUP($A52,競技者csv変換!$A:$AK,MATCH(P$1,競技者csv変換!$1:$1,0),0)),"",IF(VLOOKUP($A52,競技者csv変換!$A:$AK,MATCH(P$1,競技者csv変換!$1:$1,0),0)="","",VLOOKUP($A52,競技者csv変換!$A:$AK,MATCH(P$1,競技者csv変換!$1:$1,0),0)))</f>
        <v/>
      </c>
      <c r="Q52" s="189" t="str">
        <f>IF(ISERROR(VLOOKUP($A52,競技者csv変換!$A:$AK,MATCH(Q$1,競技者csv変換!$1:$1,0),0)),"",IF(VLOOKUP($A52,競技者csv変換!$A:$AK,MATCH(Q$1,競技者csv変換!$1:$1,0),0)="","",VLOOKUP($A52,競技者csv変換!$A:$AK,MATCH(Q$1,競技者csv変換!$1:$1,0),0)))</f>
        <v/>
      </c>
      <c r="R52" s="189" t="str">
        <f>IF(ISERROR(VLOOKUP($A52,競技者csv変換!$A:$AK,MATCH(R$1,競技者csv変換!$1:$1,0),0)),"",IF(VLOOKUP($A52,競技者csv変換!$A:$AK,MATCH(R$1,競技者csv変換!$1:$1,0),0)="","",VLOOKUP($A52,競技者csv変換!$A:$AK,MATCH(R$1,競技者csv変換!$1:$1,0),0)))</f>
        <v/>
      </c>
      <c r="S52" s="189" t="str">
        <f>IF(ISERROR(VLOOKUP($A52,競技者csv変換!$A:$AK,MATCH(S$1,競技者csv変換!$1:$1,0),0)),"",IF(VLOOKUP($A52,競技者csv変換!$A:$AK,MATCH(S$1,競技者csv変換!$1:$1,0),0)="","",VLOOKUP($A52,競技者csv変換!$A:$AK,MATCH(S$1,競技者csv変換!$1:$1,0),0)))</f>
        <v/>
      </c>
      <c r="T52" s="189" t="str">
        <f>IF(ISERROR(VLOOKUP($A52,競技者csv変換!$A:$AK,MATCH(T$1,競技者csv変換!$1:$1,0),0)),"",IF(VLOOKUP($A52,競技者csv変換!$A:$AK,MATCH(T$1,競技者csv変換!$1:$1,0),0)="","",VLOOKUP($A52,競技者csv変換!$A:$AK,MATCH(T$1,競技者csv変換!$1:$1,0),0)))</f>
        <v/>
      </c>
      <c r="U52" s="189" t="str">
        <f>IF(ISERROR(VLOOKUP($A52,競技者csv変換!$A:$AK,MATCH(U$1,競技者csv変換!$1:$1,0),0)),"",IF(VLOOKUP($A52,競技者csv変換!$A:$AK,MATCH(U$1,競技者csv変換!$1:$1,0),0)="","",VLOOKUP($A52,競技者csv変換!$A:$AK,MATCH(U$1,競技者csv変換!$1:$1,0),0)))</f>
        <v/>
      </c>
      <c r="V52" s="189" t="str">
        <f>IF(ISERROR(VLOOKUP($A52,競技者csv変換!$A:$AK,MATCH(V$1,競技者csv変換!$1:$1,0),0)),"",IF(VLOOKUP($A52,競技者csv変換!$A:$AK,MATCH(V$1,競技者csv変換!$1:$1,0),0)="","",VLOOKUP($A52,競技者csv変換!$A:$AK,MATCH(V$1,競技者csv変換!$1:$1,0),0)))</f>
        <v/>
      </c>
      <c r="W52" s="189" t="str">
        <f>IF(ISERROR(VLOOKUP($A52,競技者csv変換!$A:$AK,MATCH(W$1,競技者csv変換!$1:$1,0),0)),"",IF(VLOOKUP($A52,競技者csv変換!$A:$AK,MATCH(W$1,競技者csv変換!$1:$1,0),0)="","",VLOOKUP($A52,競技者csv変換!$A:$AK,MATCH(W$1,競技者csv変換!$1:$1,0),0)))</f>
        <v/>
      </c>
      <c r="X52" s="189" t="str">
        <f>IF(ISERROR(VLOOKUP($A52,競技者csv変換!$A:$AK,MATCH(X$1,競技者csv変換!$1:$1,0),0)),"",IF(VLOOKUP($A52,競技者csv変換!$A:$AK,MATCH(X$1,競技者csv変換!$1:$1,0),0)="","",VLOOKUP($A52,競技者csv変換!$A:$AK,MATCH(X$1,競技者csv変換!$1:$1,0),0)))</f>
        <v/>
      </c>
      <c r="Y52" s="189" t="str">
        <f>IF(ISERROR(VLOOKUP($A52,競技者csv変換!$A:$AK,MATCH(Y$1,競技者csv変換!$1:$1,0),0)),"",IF(VLOOKUP($A52,競技者csv変換!$A:$AK,MATCH(Y$1,競技者csv変換!$1:$1,0),0)="","",VLOOKUP($A52,競技者csv変換!$A:$AK,MATCH(Y$1,競技者csv変換!$1:$1,0),0)))</f>
        <v/>
      </c>
      <c r="Z52" s="189" t="str">
        <f>IF(ISERROR(VLOOKUP($A52,競技者csv変換!$A:$AK,MATCH(Z$1,競技者csv変換!$1:$1,0),0)),"",IF(VLOOKUP($A52,競技者csv変換!$A:$AK,MATCH(Z$1,競技者csv変換!$1:$1,0),0)="","",VLOOKUP($A52,競技者csv変換!$A:$AK,MATCH(Z$1,競技者csv変換!$1:$1,0),0)))</f>
        <v/>
      </c>
      <c r="AA52" s="189" t="str">
        <f>IF(ISERROR(VLOOKUP($A52,競技者csv変換!$A:$AK,MATCH(AA$1,競技者csv変換!$1:$1,0),0)),"",IF(VLOOKUP($A52,競技者csv変換!$A:$AK,MATCH(AA$1,競技者csv変換!$1:$1,0),0)="","",VLOOKUP($A52,競技者csv変換!$A:$AK,MATCH(AA$1,競技者csv変換!$1:$1,0),0)))</f>
        <v/>
      </c>
      <c r="AB52" s="189" t="str">
        <f>IF(ISERROR(VLOOKUP($A52,競技者csv変換!$A:$AK,MATCH(AB$1,競技者csv変換!$1:$1,0),0)),"",IF(VLOOKUP($A52,競技者csv変換!$A:$AK,MATCH(AB$1,競技者csv変換!$1:$1,0),0)="","",VLOOKUP($A52,競技者csv変換!$A:$AK,MATCH(AB$1,競技者csv変換!$1:$1,0),0)))</f>
        <v/>
      </c>
      <c r="AC52" s="189" t="str">
        <f>IF(ISERROR(VLOOKUP($A52,競技者csv変換!$A:$AK,MATCH(AC$1,競技者csv変換!$1:$1,0),0)),"",IF(VLOOKUP($A52,競技者csv変換!$A:$AK,MATCH(AC$1,競技者csv変換!$1:$1,0),0)="","",VLOOKUP($A52,競技者csv変換!$A:$AK,MATCH(AC$1,競技者csv変換!$1:$1,0),0)))</f>
        <v/>
      </c>
      <c r="AD52" s="76" t="str">
        <f>IF(ISERROR(VLOOKUP($A52,競技者csv変換!$A:$AK,MATCH(AD$1,競技者csv変換!$1:$1,0),0)),"",IF(VLOOKUP($A52,競技者csv変換!$A:$AK,MATCH(AD$1,競技者csv変換!$1:$1,0),0)="","",VLOOKUP($A52,競技者csv変換!$A:$AK,MATCH(AD$1,競技者csv変換!$1:$1,0),0)))</f>
        <v/>
      </c>
      <c r="AE52" s="76" t="str">
        <f>IF(ISERROR(VLOOKUP($A52,競技者csv変換!$A:$AK,MATCH(AE$1,競技者csv変換!$1:$1,0),0)),"",IF(VLOOKUP($A52,競技者csv変換!$A:$AK,MATCH(AE$1,競技者csv変換!$1:$1,0),0)="","",VLOOKUP($A52,競技者csv変換!$A:$AK,MATCH(AE$1,競技者csv変換!$1:$1,0),0)))</f>
        <v/>
      </c>
      <c r="AF52" s="76" t="str">
        <f>IF(ISERROR(VLOOKUP($A52,競技者csv変換!$A:$AK,MATCH(AF$1,競技者csv変換!$1:$1,0),0)),"",IF(VLOOKUP($A52,競技者csv変換!$A:$AK,MATCH(AF$1,競技者csv変換!$1:$1,0),0)="","",VLOOKUP($A52,競技者csv変換!$A:$AK,MATCH(AF$1,競技者csv変換!$1:$1,0),0)))</f>
        <v/>
      </c>
      <c r="AG52" s="76" t="str">
        <f>IF(ISERROR(VLOOKUP($A52,競技者csv変換!$A:$AK,MATCH(AG$1,競技者csv変換!$1:$1,0),0)),"",IF(VLOOKUP($A52,競技者csv変換!$A:$AK,MATCH(AG$1,競技者csv変換!$1:$1,0),0)="","",VLOOKUP($A52,競技者csv変換!$A:$AK,MATCH(AG$1,競技者csv変換!$1:$1,0),0)))</f>
        <v/>
      </c>
      <c r="AH52" s="76" t="str">
        <f>IF(ISERROR(VLOOKUP($A52,競技者csv変換!$A:$AK,MATCH(AH$1,競技者csv変換!$1:$1,0),0)),"",IF(VLOOKUP($A52,競技者csv変換!$A:$AK,MATCH(AH$1,競技者csv変換!$1:$1,0),0)="","",VLOOKUP($A52,競技者csv変換!$A:$AK,MATCH(AH$1,競技者csv変換!$1:$1,0),0)))</f>
        <v/>
      </c>
      <c r="AI52" s="76" t="str">
        <f>IF(ISERROR(VLOOKUP($A52,競技者csv変換!$A:$AK,MATCH(AI$1,競技者csv変換!$1:$1,0),0)),"",IF(VLOOKUP($A52,競技者csv変換!$A:$AK,MATCH(AI$1,競技者csv変換!$1:$1,0),0)="","",VLOOKUP($A52,競技者csv変換!$A:$AK,MATCH(AI$1,競技者csv変換!$1:$1,0),0)))</f>
        <v/>
      </c>
      <c r="AJ52" s="76" t="str">
        <f>IF(ISERROR(VLOOKUP($A52,競技者csv変換!$A:$AK,MATCH(AJ$1,競技者csv変換!$1:$1,0),0)),"",IF(VLOOKUP($A52,競技者csv変換!$A:$AK,MATCH(AJ$1,競技者csv変換!$1:$1,0),0)="","",VLOOKUP($A52,競技者csv変換!$A:$AK,MATCH(AJ$1,競技者csv変換!$1:$1,0),0)))</f>
        <v/>
      </c>
      <c r="AK52" s="76" t="str">
        <f>IF(ISERROR(VLOOKUP($A52,競技者csv変換!$A:$AK,MATCH(AK$1,競技者csv変換!$1:$1,0),0)),"",IF(VLOOKUP($A52,競技者csv変換!$A:$AK,MATCH(AK$1,競技者csv変換!$1:$1,0),0)="","",VLOOKUP($A52,競技者csv変換!$A:$AK,MATCH(AK$1,競技者csv変換!$1:$1,0),0)))</f>
        <v/>
      </c>
    </row>
    <row r="53" spans="1:37" ht="18" customHeight="1">
      <c r="A53" s="76" t="str">
        <f t="shared" si="0"/>
        <v/>
      </c>
      <c r="B53" s="189" t="str">
        <f>IF(ISERROR(VLOOKUP($A53,競技者csv変換!$A:$AK,MATCH(B$1,競技者csv変換!$1:$1,0),0)),"",IF(VLOOKUP($A53,競技者csv変換!$A:$AK,MATCH(B$1,競技者csv変換!$1:$1,0),0)="","",VLOOKUP($A53,競技者csv変換!$A:$AK,MATCH(B$1,競技者csv変換!$1:$1,0),0)))</f>
        <v/>
      </c>
      <c r="C53" s="189" t="str">
        <f>IF(ISERROR(VLOOKUP($A53,競技者csv変換!$A:$AK,MATCH(C$1,競技者csv変換!$1:$1,0),0)),"",IF(VLOOKUP($A53,競技者csv変換!$A:$AK,MATCH(C$1,競技者csv変換!$1:$1,0),0)="","",VLOOKUP($A53,競技者csv変換!$A:$AK,MATCH(C$1,競技者csv変換!$1:$1,0),0)))</f>
        <v/>
      </c>
      <c r="D53" s="189" t="str">
        <f>IF(ISERROR(VLOOKUP($A53,競技者csv変換!$A:$AK,MATCH(D$1,競技者csv変換!$1:$1,0),0)),"",IF(VLOOKUP($A53,競技者csv変換!$A:$AK,MATCH(D$1,競技者csv変換!$1:$1,0),0)="","",VLOOKUP($A53,競技者csv変換!$A:$AK,MATCH(D$1,競技者csv変換!$1:$1,0),0)))</f>
        <v/>
      </c>
      <c r="E53" s="189" t="str">
        <f>IF(ISERROR(VLOOKUP($A53,競技者csv変換!$A:$AK,MATCH(E$1,競技者csv変換!$1:$1,0),0)),"",IF(VLOOKUP($A53,競技者csv変換!$A:$AK,MATCH(E$1,競技者csv変換!$1:$1,0),0)="","",VLOOKUP($A53,競技者csv変換!$A:$AK,MATCH(E$1,競技者csv変換!$1:$1,0),0)))</f>
        <v/>
      </c>
      <c r="F53" s="189" t="str">
        <f>IF(ISERROR(VLOOKUP($A53,競技者csv変換!$A:$AK,MATCH(F$1,競技者csv変換!$1:$1,0),0)),"",IF(VLOOKUP($A53,競技者csv変換!$A:$AK,MATCH(F$1,競技者csv変換!$1:$1,0),0)="","",VLOOKUP($A53,競技者csv変換!$A:$AK,MATCH(F$1,競技者csv変換!$1:$1,0),0)))</f>
        <v/>
      </c>
      <c r="G53" s="189" t="str">
        <f>IF(ISERROR(VLOOKUP($A53,競技者csv変換!$A:$AK,MATCH(G$1,競技者csv変換!$1:$1,0),0)),"",IF(VLOOKUP($A53,競技者csv変換!$A:$AK,MATCH(G$1,競技者csv変換!$1:$1,0),0)="","",VLOOKUP($A53,競技者csv変換!$A:$AK,MATCH(G$1,競技者csv変換!$1:$1,0),0)))</f>
        <v/>
      </c>
      <c r="H53" s="189" t="str">
        <f>IF(ISERROR(VLOOKUP($A53,競技者csv変換!$A:$AK,MATCH(H$1,競技者csv変換!$1:$1,0),0)),"",IF(VLOOKUP($A53,競技者csv変換!$A:$AK,MATCH(H$1,競技者csv変換!$1:$1,0),0)="","",VLOOKUP($A53,競技者csv変換!$A:$AK,MATCH(H$1,競技者csv変換!$1:$1,0),0)))</f>
        <v/>
      </c>
      <c r="I53" s="189" t="str">
        <f>IF(ISERROR(VLOOKUP($A53,競技者csv変換!$A:$AK,MATCH(I$1,競技者csv変換!$1:$1,0),0)),"",IF(VLOOKUP($A53,競技者csv変換!$A:$AK,MATCH(I$1,競技者csv変換!$1:$1,0),0)="","",VLOOKUP($A53,競技者csv変換!$A:$AK,MATCH(I$1,競技者csv変換!$1:$1,0),0)))</f>
        <v/>
      </c>
      <c r="J53" s="189" t="str">
        <f>IF(ISERROR(VLOOKUP($A53,競技者csv変換!$A:$AK,MATCH(J$1,競技者csv変換!$1:$1,0),0)),"",IF(VLOOKUP($A53,競技者csv変換!$A:$AK,MATCH(J$1,競技者csv変換!$1:$1,0),0)="","",VLOOKUP($A53,競技者csv変換!$A:$AK,MATCH(J$1,競技者csv変換!$1:$1,0),0)))</f>
        <v/>
      </c>
      <c r="K53" s="189" t="str">
        <f>IF(ISERROR(VLOOKUP($A53,競技者csv変換!$A:$AK,MATCH(K$1,競技者csv変換!$1:$1,0),0)),"",IF(VLOOKUP($A53,競技者csv変換!$A:$AK,MATCH(K$1,競技者csv変換!$1:$1,0),0)="","",VLOOKUP($A53,競技者csv変換!$A:$AK,MATCH(K$1,競技者csv変換!$1:$1,0),0)))</f>
        <v/>
      </c>
      <c r="L53" s="189" t="str">
        <f>IF(ISERROR(VLOOKUP($A53,競技者csv変換!$A:$AK,MATCH(L$1,競技者csv変換!$1:$1,0),0)),"",IF(VLOOKUP($A53,競技者csv変換!$A:$AK,MATCH(L$1,競技者csv変換!$1:$1,0),0)="","",VLOOKUP($A53,競技者csv変換!$A:$AK,MATCH(L$1,競技者csv変換!$1:$1,0),0)))</f>
        <v/>
      </c>
      <c r="M53" s="189" t="str">
        <f>IF(ISERROR(VLOOKUP($A53,競技者csv変換!$A:$AK,MATCH(M$1,競技者csv変換!$1:$1,0),0)),"",IF(VLOOKUP($A53,競技者csv変換!$A:$AK,MATCH(M$1,競技者csv変換!$1:$1,0),0)="","",VLOOKUP($A53,競技者csv変換!$A:$AK,MATCH(M$1,競技者csv変換!$1:$1,0),0)))</f>
        <v/>
      </c>
      <c r="N53" s="189" t="str">
        <f>IF(ISERROR(VLOOKUP($A53,競技者csv変換!$A:$AK,MATCH(N$1,競技者csv変換!$1:$1,0),0)),"",IF(VLOOKUP($A53,競技者csv変換!$A:$AK,MATCH(N$1,競技者csv変換!$1:$1,0),0)="","",VLOOKUP($A53,競技者csv変換!$A:$AK,MATCH(N$1,競技者csv変換!$1:$1,0),0)))</f>
        <v/>
      </c>
      <c r="O53" s="189" t="str">
        <f>IF(ISERROR(VLOOKUP($A53,競技者csv変換!$A:$AK,MATCH(O$1,競技者csv変換!$1:$1,0),0)),"",IF(VLOOKUP($A53,競技者csv変換!$A:$AK,MATCH(O$1,競技者csv変換!$1:$1,0),0)="","",VLOOKUP($A53,競技者csv変換!$A:$AK,MATCH(O$1,競技者csv変換!$1:$1,0),0)))</f>
        <v/>
      </c>
      <c r="P53" s="189" t="str">
        <f>IF(ISERROR(VLOOKUP($A53,競技者csv変換!$A:$AK,MATCH(P$1,競技者csv変換!$1:$1,0),0)),"",IF(VLOOKUP($A53,競技者csv変換!$A:$AK,MATCH(P$1,競技者csv変換!$1:$1,0),0)="","",VLOOKUP($A53,競技者csv変換!$A:$AK,MATCH(P$1,競技者csv変換!$1:$1,0),0)))</f>
        <v/>
      </c>
      <c r="Q53" s="189" t="str">
        <f>IF(ISERROR(VLOOKUP($A53,競技者csv変換!$A:$AK,MATCH(Q$1,競技者csv変換!$1:$1,0),0)),"",IF(VLOOKUP($A53,競技者csv変換!$A:$AK,MATCH(Q$1,競技者csv変換!$1:$1,0),0)="","",VLOOKUP($A53,競技者csv変換!$A:$AK,MATCH(Q$1,競技者csv変換!$1:$1,0),0)))</f>
        <v/>
      </c>
      <c r="R53" s="189" t="str">
        <f>IF(ISERROR(VLOOKUP($A53,競技者csv変換!$A:$AK,MATCH(R$1,競技者csv変換!$1:$1,0),0)),"",IF(VLOOKUP($A53,競技者csv変換!$A:$AK,MATCH(R$1,競技者csv変換!$1:$1,0),0)="","",VLOOKUP($A53,競技者csv変換!$A:$AK,MATCH(R$1,競技者csv変換!$1:$1,0),0)))</f>
        <v/>
      </c>
      <c r="S53" s="189" t="str">
        <f>IF(ISERROR(VLOOKUP($A53,競技者csv変換!$A:$AK,MATCH(S$1,競技者csv変換!$1:$1,0),0)),"",IF(VLOOKUP($A53,競技者csv変換!$A:$AK,MATCH(S$1,競技者csv変換!$1:$1,0),0)="","",VLOOKUP($A53,競技者csv変換!$A:$AK,MATCH(S$1,競技者csv変換!$1:$1,0),0)))</f>
        <v/>
      </c>
      <c r="T53" s="189" t="str">
        <f>IF(ISERROR(VLOOKUP($A53,競技者csv変換!$A:$AK,MATCH(T$1,競技者csv変換!$1:$1,0),0)),"",IF(VLOOKUP($A53,競技者csv変換!$A:$AK,MATCH(T$1,競技者csv変換!$1:$1,0),0)="","",VLOOKUP($A53,競技者csv変換!$A:$AK,MATCH(T$1,競技者csv変換!$1:$1,0),0)))</f>
        <v/>
      </c>
      <c r="U53" s="189" t="str">
        <f>IF(ISERROR(VLOOKUP($A53,競技者csv変換!$A:$AK,MATCH(U$1,競技者csv変換!$1:$1,0),0)),"",IF(VLOOKUP($A53,競技者csv変換!$A:$AK,MATCH(U$1,競技者csv変換!$1:$1,0),0)="","",VLOOKUP($A53,競技者csv変換!$A:$AK,MATCH(U$1,競技者csv変換!$1:$1,0),0)))</f>
        <v/>
      </c>
      <c r="V53" s="189" t="str">
        <f>IF(ISERROR(VLOOKUP($A53,競技者csv変換!$A:$AK,MATCH(V$1,競技者csv変換!$1:$1,0),0)),"",IF(VLOOKUP($A53,競技者csv変換!$A:$AK,MATCH(V$1,競技者csv変換!$1:$1,0),0)="","",VLOOKUP($A53,競技者csv変換!$A:$AK,MATCH(V$1,競技者csv変換!$1:$1,0),0)))</f>
        <v/>
      </c>
      <c r="W53" s="189" t="str">
        <f>IF(ISERROR(VLOOKUP($A53,競技者csv変換!$A:$AK,MATCH(W$1,競技者csv変換!$1:$1,0),0)),"",IF(VLOOKUP($A53,競技者csv変換!$A:$AK,MATCH(W$1,競技者csv変換!$1:$1,0),0)="","",VLOOKUP($A53,競技者csv変換!$A:$AK,MATCH(W$1,競技者csv変換!$1:$1,0),0)))</f>
        <v/>
      </c>
      <c r="X53" s="189" t="str">
        <f>IF(ISERROR(VLOOKUP($A53,競技者csv変換!$A:$AK,MATCH(X$1,競技者csv変換!$1:$1,0),0)),"",IF(VLOOKUP($A53,競技者csv変換!$A:$AK,MATCH(X$1,競技者csv変換!$1:$1,0),0)="","",VLOOKUP($A53,競技者csv変換!$A:$AK,MATCH(X$1,競技者csv変換!$1:$1,0),0)))</f>
        <v/>
      </c>
      <c r="Y53" s="189" t="str">
        <f>IF(ISERROR(VLOOKUP($A53,競技者csv変換!$A:$AK,MATCH(Y$1,競技者csv変換!$1:$1,0),0)),"",IF(VLOOKUP($A53,競技者csv変換!$A:$AK,MATCH(Y$1,競技者csv変換!$1:$1,0),0)="","",VLOOKUP($A53,競技者csv変換!$A:$AK,MATCH(Y$1,競技者csv変換!$1:$1,0),0)))</f>
        <v/>
      </c>
      <c r="Z53" s="189" t="str">
        <f>IF(ISERROR(VLOOKUP($A53,競技者csv変換!$A:$AK,MATCH(Z$1,競技者csv変換!$1:$1,0),0)),"",IF(VLOOKUP($A53,競技者csv変換!$A:$AK,MATCH(Z$1,競技者csv変換!$1:$1,0),0)="","",VLOOKUP($A53,競技者csv変換!$A:$AK,MATCH(Z$1,競技者csv変換!$1:$1,0),0)))</f>
        <v/>
      </c>
      <c r="AA53" s="189" t="str">
        <f>IF(ISERROR(VLOOKUP($A53,競技者csv変換!$A:$AK,MATCH(AA$1,競技者csv変換!$1:$1,0),0)),"",IF(VLOOKUP($A53,競技者csv変換!$A:$AK,MATCH(AA$1,競技者csv変換!$1:$1,0),0)="","",VLOOKUP($A53,競技者csv変換!$A:$AK,MATCH(AA$1,競技者csv変換!$1:$1,0),0)))</f>
        <v/>
      </c>
      <c r="AB53" s="189" t="str">
        <f>IF(ISERROR(VLOOKUP($A53,競技者csv変換!$A:$AK,MATCH(AB$1,競技者csv変換!$1:$1,0),0)),"",IF(VLOOKUP($A53,競技者csv変換!$A:$AK,MATCH(AB$1,競技者csv変換!$1:$1,0),0)="","",VLOOKUP($A53,競技者csv変換!$A:$AK,MATCH(AB$1,競技者csv変換!$1:$1,0),0)))</f>
        <v/>
      </c>
      <c r="AC53" s="189" t="str">
        <f>IF(ISERROR(VLOOKUP($A53,競技者csv変換!$A:$AK,MATCH(AC$1,競技者csv変換!$1:$1,0),0)),"",IF(VLOOKUP($A53,競技者csv変換!$A:$AK,MATCH(AC$1,競技者csv変換!$1:$1,0),0)="","",VLOOKUP($A53,競技者csv変換!$A:$AK,MATCH(AC$1,競技者csv変換!$1:$1,0),0)))</f>
        <v/>
      </c>
      <c r="AD53" s="76" t="str">
        <f>IF(ISERROR(VLOOKUP($A53,競技者csv変換!$A:$AK,MATCH(AD$1,競技者csv変換!$1:$1,0),0)),"",IF(VLOOKUP($A53,競技者csv変換!$A:$AK,MATCH(AD$1,競技者csv変換!$1:$1,0),0)="","",VLOOKUP($A53,競技者csv変換!$A:$AK,MATCH(AD$1,競技者csv変換!$1:$1,0),0)))</f>
        <v/>
      </c>
      <c r="AE53" s="76" t="str">
        <f>IF(ISERROR(VLOOKUP($A53,競技者csv変換!$A:$AK,MATCH(AE$1,競技者csv変換!$1:$1,0),0)),"",IF(VLOOKUP($A53,競技者csv変換!$A:$AK,MATCH(AE$1,競技者csv変換!$1:$1,0),0)="","",VLOOKUP($A53,競技者csv変換!$A:$AK,MATCH(AE$1,競技者csv変換!$1:$1,0),0)))</f>
        <v/>
      </c>
      <c r="AF53" s="76" t="str">
        <f>IF(ISERROR(VLOOKUP($A53,競技者csv変換!$A:$AK,MATCH(AF$1,競技者csv変換!$1:$1,0),0)),"",IF(VLOOKUP($A53,競技者csv変換!$A:$AK,MATCH(AF$1,競技者csv変換!$1:$1,0),0)="","",VLOOKUP($A53,競技者csv変換!$A:$AK,MATCH(AF$1,競技者csv変換!$1:$1,0),0)))</f>
        <v/>
      </c>
      <c r="AG53" s="76" t="str">
        <f>IF(ISERROR(VLOOKUP($A53,競技者csv変換!$A:$AK,MATCH(AG$1,競技者csv変換!$1:$1,0),0)),"",IF(VLOOKUP($A53,競技者csv変換!$A:$AK,MATCH(AG$1,競技者csv変換!$1:$1,0),0)="","",VLOOKUP($A53,競技者csv変換!$A:$AK,MATCH(AG$1,競技者csv変換!$1:$1,0),0)))</f>
        <v/>
      </c>
      <c r="AH53" s="76" t="str">
        <f>IF(ISERROR(VLOOKUP($A53,競技者csv変換!$A:$AK,MATCH(AH$1,競技者csv変換!$1:$1,0),0)),"",IF(VLOOKUP($A53,競技者csv変換!$A:$AK,MATCH(AH$1,競技者csv変換!$1:$1,0),0)="","",VLOOKUP($A53,競技者csv変換!$A:$AK,MATCH(AH$1,競技者csv変換!$1:$1,0),0)))</f>
        <v/>
      </c>
      <c r="AI53" s="76" t="str">
        <f>IF(ISERROR(VLOOKUP($A53,競技者csv変換!$A:$AK,MATCH(AI$1,競技者csv変換!$1:$1,0),0)),"",IF(VLOOKUP($A53,競技者csv変換!$A:$AK,MATCH(AI$1,競技者csv変換!$1:$1,0),0)="","",VLOOKUP($A53,競技者csv変換!$A:$AK,MATCH(AI$1,競技者csv変換!$1:$1,0),0)))</f>
        <v/>
      </c>
      <c r="AJ53" s="76" t="str">
        <f>IF(ISERROR(VLOOKUP($A53,競技者csv変換!$A:$AK,MATCH(AJ$1,競技者csv変換!$1:$1,0),0)),"",IF(VLOOKUP($A53,競技者csv変換!$A:$AK,MATCH(AJ$1,競技者csv変換!$1:$1,0),0)="","",VLOOKUP($A53,競技者csv変換!$A:$AK,MATCH(AJ$1,競技者csv変換!$1:$1,0),0)))</f>
        <v/>
      </c>
      <c r="AK53" s="76" t="str">
        <f>IF(ISERROR(VLOOKUP($A53,競技者csv変換!$A:$AK,MATCH(AK$1,競技者csv変換!$1:$1,0),0)),"",IF(VLOOKUP($A53,競技者csv変換!$A:$AK,MATCH(AK$1,競技者csv変換!$1:$1,0),0)="","",VLOOKUP($A53,競技者csv変換!$A:$AK,MATCH(AK$1,競技者csv変換!$1:$1,0),0)))</f>
        <v/>
      </c>
    </row>
    <row r="54" spans="1:37" ht="18" customHeight="1">
      <c r="A54" s="76" t="str">
        <f t="shared" si="0"/>
        <v/>
      </c>
      <c r="B54" s="189" t="str">
        <f>IF(ISERROR(VLOOKUP($A54,競技者csv変換!$A:$AK,MATCH(B$1,競技者csv変換!$1:$1,0),0)),"",IF(VLOOKUP($A54,競技者csv変換!$A:$AK,MATCH(B$1,競技者csv変換!$1:$1,0),0)="","",VLOOKUP($A54,競技者csv変換!$A:$AK,MATCH(B$1,競技者csv変換!$1:$1,0),0)))</f>
        <v/>
      </c>
      <c r="C54" s="189" t="str">
        <f>IF(ISERROR(VLOOKUP($A54,競技者csv変換!$A:$AK,MATCH(C$1,競技者csv変換!$1:$1,0),0)),"",IF(VLOOKUP($A54,競技者csv変換!$A:$AK,MATCH(C$1,競技者csv変換!$1:$1,0),0)="","",VLOOKUP($A54,競技者csv変換!$A:$AK,MATCH(C$1,競技者csv変換!$1:$1,0),0)))</f>
        <v/>
      </c>
      <c r="D54" s="189" t="str">
        <f>IF(ISERROR(VLOOKUP($A54,競技者csv変換!$A:$AK,MATCH(D$1,競技者csv変換!$1:$1,0),0)),"",IF(VLOOKUP($A54,競技者csv変換!$A:$AK,MATCH(D$1,競技者csv変換!$1:$1,0),0)="","",VLOOKUP($A54,競技者csv変換!$A:$AK,MATCH(D$1,競技者csv変換!$1:$1,0),0)))</f>
        <v/>
      </c>
      <c r="E54" s="189" t="str">
        <f>IF(ISERROR(VLOOKUP($A54,競技者csv変換!$A:$AK,MATCH(E$1,競技者csv変換!$1:$1,0),0)),"",IF(VLOOKUP($A54,競技者csv変換!$A:$AK,MATCH(E$1,競技者csv変換!$1:$1,0),0)="","",VLOOKUP($A54,競技者csv変換!$A:$AK,MATCH(E$1,競技者csv変換!$1:$1,0),0)))</f>
        <v/>
      </c>
      <c r="F54" s="189" t="str">
        <f>IF(ISERROR(VLOOKUP($A54,競技者csv変換!$A:$AK,MATCH(F$1,競技者csv変換!$1:$1,0),0)),"",IF(VLOOKUP($A54,競技者csv変換!$A:$AK,MATCH(F$1,競技者csv変換!$1:$1,0),0)="","",VLOOKUP($A54,競技者csv変換!$A:$AK,MATCH(F$1,競技者csv変換!$1:$1,0),0)))</f>
        <v/>
      </c>
      <c r="G54" s="189" t="str">
        <f>IF(ISERROR(VLOOKUP($A54,競技者csv変換!$A:$AK,MATCH(G$1,競技者csv変換!$1:$1,0),0)),"",IF(VLOOKUP($A54,競技者csv変換!$A:$AK,MATCH(G$1,競技者csv変換!$1:$1,0),0)="","",VLOOKUP($A54,競技者csv変換!$A:$AK,MATCH(G$1,競技者csv変換!$1:$1,0),0)))</f>
        <v/>
      </c>
      <c r="H54" s="189" t="str">
        <f>IF(ISERROR(VLOOKUP($A54,競技者csv変換!$A:$AK,MATCH(H$1,競技者csv変換!$1:$1,0),0)),"",IF(VLOOKUP($A54,競技者csv変換!$A:$AK,MATCH(H$1,競技者csv変換!$1:$1,0),0)="","",VLOOKUP($A54,競技者csv変換!$A:$AK,MATCH(H$1,競技者csv変換!$1:$1,0),0)))</f>
        <v/>
      </c>
      <c r="I54" s="189" t="str">
        <f>IF(ISERROR(VLOOKUP($A54,競技者csv変換!$A:$AK,MATCH(I$1,競技者csv変換!$1:$1,0),0)),"",IF(VLOOKUP($A54,競技者csv変換!$A:$AK,MATCH(I$1,競技者csv変換!$1:$1,0),0)="","",VLOOKUP($A54,競技者csv変換!$A:$AK,MATCH(I$1,競技者csv変換!$1:$1,0),0)))</f>
        <v/>
      </c>
      <c r="J54" s="189" t="str">
        <f>IF(ISERROR(VLOOKUP($A54,競技者csv変換!$A:$AK,MATCH(J$1,競技者csv変換!$1:$1,0),0)),"",IF(VLOOKUP($A54,競技者csv変換!$A:$AK,MATCH(J$1,競技者csv変換!$1:$1,0),0)="","",VLOOKUP($A54,競技者csv変換!$A:$AK,MATCH(J$1,競技者csv変換!$1:$1,0),0)))</f>
        <v/>
      </c>
      <c r="K54" s="189" t="str">
        <f>IF(ISERROR(VLOOKUP($A54,競技者csv変換!$A:$AK,MATCH(K$1,競技者csv変換!$1:$1,0),0)),"",IF(VLOOKUP($A54,競技者csv変換!$A:$AK,MATCH(K$1,競技者csv変換!$1:$1,0),0)="","",VLOOKUP($A54,競技者csv変換!$A:$AK,MATCH(K$1,競技者csv変換!$1:$1,0),0)))</f>
        <v/>
      </c>
      <c r="L54" s="189" t="str">
        <f>IF(ISERROR(VLOOKUP($A54,競技者csv変換!$A:$AK,MATCH(L$1,競技者csv変換!$1:$1,0),0)),"",IF(VLOOKUP($A54,競技者csv変換!$A:$AK,MATCH(L$1,競技者csv変換!$1:$1,0),0)="","",VLOOKUP($A54,競技者csv変換!$A:$AK,MATCH(L$1,競技者csv変換!$1:$1,0),0)))</f>
        <v/>
      </c>
      <c r="M54" s="189" t="str">
        <f>IF(ISERROR(VLOOKUP($A54,競技者csv変換!$A:$AK,MATCH(M$1,競技者csv変換!$1:$1,0),0)),"",IF(VLOOKUP($A54,競技者csv変換!$A:$AK,MATCH(M$1,競技者csv変換!$1:$1,0),0)="","",VLOOKUP($A54,競技者csv変換!$A:$AK,MATCH(M$1,競技者csv変換!$1:$1,0),0)))</f>
        <v/>
      </c>
      <c r="N54" s="189" t="str">
        <f>IF(ISERROR(VLOOKUP($A54,競技者csv変換!$A:$AK,MATCH(N$1,競技者csv変換!$1:$1,0),0)),"",IF(VLOOKUP($A54,競技者csv変換!$A:$AK,MATCH(N$1,競技者csv変換!$1:$1,0),0)="","",VLOOKUP($A54,競技者csv変換!$A:$AK,MATCH(N$1,競技者csv変換!$1:$1,0),0)))</f>
        <v/>
      </c>
      <c r="O54" s="189" t="str">
        <f>IF(ISERROR(VLOOKUP($A54,競技者csv変換!$A:$AK,MATCH(O$1,競技者csv変換!$1:$1,0),0)),"",IF(VLOOKUP($A54,競技者csv変換!$A:$AK,MATCH(O$1,競技者csv変換!$1:$1,0),0)="","",VLOOKUP($A54,競技者csv変換!$A:$AK,MATCH(O$1,競技者csv変換!$1:$1,0),0)))</f>
        <v/>
      </c>
      <c r="P54" s="189" t="str">
        <f>IF(ISERROR(VLOOKUP($A54,競技者csv変換!$A:$AK,MATCH(P$1,競技者csv変換!$1:$1,0),0)),"",IF(VLOOKUP($A54,競技者csv変換!$A:$AK,MATCH(P$1,競技者csv変換!$1:$1,0),0)="","",VLOOKUP($A54,競技者csv変換!$A:$AK,MATCH(P$1,競技者csv変換!$1:$1,0),0)))</f>
        <v/>
      </c>
      <c r="Q54" s="189" t="str">
        <f>IF(ISERROR(VLOOKUP($A54,競技者csv変換!$A:$AK,MATCH(Q$1,競技者csv変換!$1:$1,0),0)),"",IF(VLOOKUP($A54,競技者csv変換!$A:$AK,MATCH(Q$1,競技者csv変換!$1:$1,0),0)="","",VLOOKUP($A54,競技者csv変換!$A:$AK,MATCH(Q$1,競技者csv変換!$1:$1,0),0)))</f>
        <v/>
      </c>
      <c r="R54" s="189" t="str">
        <f>IF(ISERROR(VLOOKUP($A54,競技者csv変換!$A:$AK,MATCH(R$1,競技者csv変換!$1:$1,0),0)),"",IF(VLOOKUP($A54,競技者csv変換!$A:$AK,MATCH(R$1,競技者csv変換!$1:$1,0),0)="","",VLOOKUP($A54,競技者csv変換!$A:$AK,MATCH(R$1,競技者csv変換!$1:$1,0),0)))</f>
        <v/>
      </c>
      <c r="S54" s="189" t="str">
        <f>IF(ISERROR(VLOOKUP($A54,競技者csv変換!$A:$AK,MATCH(S$1,競技者csv変換!$1:$1,0),0)),"",IF(VLOOKUP($A54,競技者csv変換!$A:$AK,MATCH(S$1,競技者csv変換!$1:$1,0),0)="","",VLOOKUP($A54,競技者csv変換!$A:$AK,MATCH(S$1,競技者csv変換!$1:$1,0),0)))</f>
        <v/>
      </c>
      <c r="T54" s="189" t="str">
        <f>IF(ISERROR(VLOOKUP($A54,競技者csv変換!$A:$AK,MATCH(T$1,競技者csv変換!$1:$1,0),0)),"",IF(VLOOKUP($A54,競技者csv変換!$A:$AK,MATCH(T$1,競技者csv変換!$1:$1,0),0)="","",VLOOKUP($A54,競技者csv変換!$A:$AK,MATCH(T$1,競技者csv変換!$1:$1,0),0)))</f>
        <v/>
      </c>
      <c r="U54" s="189" t="str">
        <f>IF(ISERROR(VLOOKUP($A54,競技者csv変換!$A:$AK,MATCH(U$1,競技者csv変換!$1:$1,0),0)),"",IF(VLOOKUP($A54,競技者csv変換!$A:$AK,MATCH(U$1,競技者csv変換!$1:$1,0),0)="","",VLOOKUP($A54,競技者csv変換!$A:$AK,MATCH(U$1,競技者csv変換!$1:$1,0),0)))</f>
        <v/>
      </c>
      <c r="V54" s="189" t="str">
        <f>IF(ISERROR(VLOOKUP($A54,競技者csv変換!$A:$AK,MATCH(V$1,競技者csv変換!$1:$1,0),0)),"",IF(VLOOKUP($A54,競技者csv変換!$A:$AK,MATCH(V$1,競技者csv変換!$1:$1,0),0)="","",VLOOKUP($A54,競技者csv変換!$A:$AK,MATCH(V$1,競技者csv変換!$1:$1,0),0)))</f>
        <v/>
      </c>
      <c r="W54" s="189" t="str">
        <f>IF(ISERROR(VLOOKUP($A54,競技者csv変換!$A:$AK,MATCH(W$1,競技者csv変換!$1:$1,0),0)),"",IF(VLOOKUP($A54,競技者csv変換!$A:$AK,MATCH(W$1,競技者csv変換!$1:$1,0),0)="","",VLOOKUP($A54,競技者csv変換!$A:$AK,MATCH(W$1,競技者csv変換!$1:$1,0),0)))</f>
        <v/>
      </c>
      <c r="X54" s="189" t="str">
        <f>IF(ISERROR(VLOOKUP($A54,競技者csv変換!$A:$AK,MATCH(X$1,競技者csv変換!$1:$1,0),0)),"",IF(VLOOKUP($A54,競技者csv変換!$A:$AK,MATCH(X$1,競技者csv変換!$1:$1,0),0)="","",VLOOKUP($A54,競技者csv変換!$A:$AK,MATCH(X$1,競技者csv変換!$1:$1,0),0)))</f>
        <v/>
      </c>
      <c r="Y54" s="189" t="str">
        <f>IF(ISERROR(VLOOKUP($A54,競技者csv変換!$A:$AK,MATCH(Y$1,競技者csv変換!$1:$1,0),0)),"",IF(VLOOKUP($A54,競技者csv変換!$A:$AK,MATCH(Y$1,競技者csv変換!$1:$1,0),0)="","",VLOOKUP($A54,競技者csv変換!$A:$AK,MATCH(Y$1,競技者csv変換!$1:$1,0),0)))</f>
        <v/>
      </c>
      <c r="Z54" s="189" t="str">
        <f>IF(ISERROR(VLOOKUP($A54,競技者csv変換!$A:$AK,MATCH(Z$1,競技者csv変換!$1:$1,0),0)),"",IF(VLOOKUP($A54,競技者csv変換!$A:$AK,MATCH(Z$1,競技者csv変換!$1:$1,0),0)="","",VLOOKUP($A54,競技者csv変換!$A:$AK,MATCH(Z$1,競技者csv変換!$1:$1,0),0)))</f>
        <v/>
      </c>
      <c r="AA54" s="189" t="str">
        <f>IF(ISERROR(VLOOKUP($A54,競技者csv変換!$A:$AK,MATCH(AA$1,競技者csv変換!$1:$1,0),0)),"",IF(VLOOKUP($A54,競技者csv変換!$A:$AK,MATCH(AA$1,競技者csv変換!$1:$1,0),0)="","",VLOOKUP($A54,競技者csv変換!$A:$AK,MATCH(AA$1,競技者csv変換!$1:$1,0),0)))</f>
        <v/>
      </c>
      <c r="AB54" s="189" t="str">
        <f>IF(ISERROR(VLOOKUP($A54,競技者csv変換!$A:$AK,MATCH(AB$1,競技者csv変換!$1:$1,0),0)),"",IF(VLOOKUP($A54,競技者csv変換!$A:$AK,MATCH(AB$1,競技者csv変換!$1:$1,0),0)="","",VLOOKUP($A54,競技者csv変換!$A:$AK,MATCH(AB$1,競技者csv変換!$1:$1,0),0)))</f>
        <v/>
      </c>
      <c r="AC54" s="189" t="str">
        <f>IF(ISERROR(VLOOKUP($A54,競技者csv変換!$A:$AK,MATCH(AC$1,競技者csv変換!$1:$1,0),0)),"",IF(VLOOKUP($A54,競技者csv変換!$A:$AK,MATCH(AC$1,競技者csv変換!$1:$1,0),0)="","",VLOOKUP($A54,競技者csv変換!$A:$AK,MATCH(AC$1,競技者csv変換!$1:$1,0),0)))</f>
        <v/>
      </c>
      <c r="AD54" s="76" t="str">
        <f>IF(ISERROR(VLOOKUP($A54,競技者csv変換!$A:$AK,MATCH(AD$1,競技者csv変換!$1:$1,0),0)),"",IF(VLOOKUP($A54,競技者csv変換!$A:$AK,MATCH(AD$1,競技者csv変換!$1:$1,0),0)="","",VLOOKUP($A54,競技者csv変換!$A:$AK,MATCH(AD$1,競技者csv変換!$1:$1,0),0)))</f>
        <v/>
      </c>
      <c r="AE54" s="76" t="str">
        <f>IF(ISERROR(VLOOKUP($A54,競技者csv変換!$A:$AK,MATCH(AE$1,競技者csv変換!$1:$1,0),0)),"",IF(VLOOKUP($A54,競技者csv変換!$A:$AK,MATCH(AE$1,競技者csv変換!$1:$1,0),0)="","",VLOOKUP($A54,競技者csv変換!$A:$AK,MATCH(AE$1,競技者csv変換!$1:$1,0),0)))</f>
        <v/>
      </c>
      <c r="AF54" s="76" t="str">
        <f>IF(ISERROR(VLOOKUP($A54,競技者csv変換!$A:$AK,MATCH(AF$1,競技者csv変換!$1:$1,0),0)),"",IF(VLOOKUP($A54,競技者csv変換!$A:$AK,MATCH(AF$1,競技者csv変換!$1:$1,0),0)="","",VLOOKUP($A54,競技者csv変換!$A:$AK,MATCH(AF$1,競技者csv変換!$1:$1,0),0)))</f>
        <v/>
      </c>
      <c r="AG54" s="76" t="str">
        <f>IF(ISERROR(VLOOKUP($A54,競技者csv変換!$A:$AK,MATCH(AG$1,競技者csv変換!$1:$1,0),0)),"",IF(VLOOKUP($A54,競技者csv変換!$A:$AK,MATCH(AG$1,競技者csv変換!$1:$1,0),0)="","",VLOOKUP($A54,競技者csv変換!$A:$AK,MATCH(AG$1,競技者csv変換!$1:$1,0),0)))</f>
        <v/>
      </c>
      <c r="AH54" s="76" t="str">
        <f>IF(ISERROR(VLOOKUP($A54,競技者csv変換!$A:$AK,MATCH(AH$1,競技者csv変換!$1:$1,0),0)),"",IF(VLOOKUP($A54,競技者csv変換!$A:$AK,MATCH(AH$1,競技者csv変換!$1:$1,0),0)="","",VLOOKUP($A54,競技者csv変換!$A:$AK,MATCH(AH$1,競技者csv変換!$1:$1,0),0)))</f>
        <v/>
      </c>
      <c r="AI54" s="76" t="str">
        <f>IF(ISERROR(VLOOKUP($A54,競技者csv変換!$A:$AK,MATCH(AI$1,競技者csv変換!$1:$1,0),0)),"",IF(VLOOKUP($A54,競技者csv変換!$A:$AK,MATCH(AI$1,競技者csv変換!$1:$1,0),0)="","",VLOOKUP($A54,競技者csv変換!$A:$AK,MATCH(AI$1,競技者csv変換!$1:$1,0),0)))</f>
        <v/>
      </c>
      <c r="AJ54" s="76" t="str">
        <f>IF(ISERROR(VLOOKUP($A54,競技者csv変換!$A:$AK,MATCH(AJ$1,競技者csv変換!$1:$1,0),0)),"",IF(VLOOKUP($A54,競技者csv変換!$A:$AK,MATCH(AJ$1,競技者csv変換!$1:$1,0),0)="","",VLOOKUP($A54,競技者csv変換!$A:$AK,MATCH(AJ$1,競技者csv変換!$1:$1,0),0)))</f>
        <v/>
      </c>
      <c r="AK54" s="76" t="str">
        <f>IF(ISERROR(VLOOKUP($A54,競技者csv変換!$A:$AK,MATCH(AK$1,競技者csv変換!$1:$1,0),0)),"",IF(VLOOKUP($A54,競技者csv変換!$A:$AK,MATCH(AK$1,競技者csv変換!$1:$1,0),0)="","",VLOOKUP($A54,競技者csv変換!$A:$AK,MATCH(AK$1,競技者csv変換!$1:$1,0),0)))</f>
        <v/>
      </c>
    </row>
    <row r="55" spans="1:37" ht="18" customHeight="1">
      <c r="A55" s="76" t="str">
        <f t="shared" si="0"/>
        <v/>
      </c>
      <c r="B55" s="189" t="str">
        <f>IF(ISERROR(VLOOKUP($A55,競技者csv変換!$A:$AK,MATCH(B$1,競技者csv変換!$1:$1,0),0)),"",IF(VLOOKUP($A55,競技者csv変換!$A:$AK,MATCH(B$1,競技者csv変換!$1:$1,0),0)="","",VLOOKUP($A55,競技者csv変換!$A:$AK,MATCH(B$1,競技者csv変換!$1:$1,0),0)))</f>
        <v/>
      </c>
      <c r="C55" s="189" t="str">
        <f>IF(ISERROR(VLOOKUP($A55,競技者csv変換!$A:$AK,MATCH(C$1,競技者csv変換!$1:$1,0),0)),"",IF(VLOOKUP($A55,競技者csv変換!$A:$AK,MATCH(C$1,競技者csv変換!$1:$1,0),0)="","",VLOOKUP($A55,競技者csv変換!$A:$AK,MATCH(C$1,競技者csv変換!$1:$1,0),0)))</f>
        <v/>
      </c>
      <c r="D55" s="189" t="str">
        <f>IF(ISERROR(VLOOKUP($A55,競技者csv変換!$A:$AK,MATCH(D$1,競技者csv変換!$1:$1,0),0)),"",IF(VLOOKUP($A55,競技者csv変換!$A:$AK,MATCH(D$1,競技者csv変換!$1:$1,0),0)="","",VLOOKUP($A55,競技者csv変換!$A:$AK,MATCH(D$1,競技者csv変換!$1:$1,0),0)))</f>
        <v/>
      </c>
      <c r="E55" s="189" t="str">
        <f>IF(ISERROR(VLOOKUP($A55,競技者csv変換!$A:$AK,MATCH(E$1,競技者csv変換!$1:$1,0),0)),"",IF(VLOOKUP($A55,競技者csv変換!$A:$AK,MATCH(E$1,競技者csv変換!$1:$1,0),0)="","",VLOOKUP($A55,競技者csv変換!$A:$AK,MATCH(E$1,競技者csv変換!$1:$1,0),0)))</f>
        <v/>
      </c>
      <c r="F55" s="189" t="str">
        <f>IF(ISERROR(VLOOKUP($A55,競技者csv変換!$A:$AK,MATCH(F$1,競技者csv変換!$1:$1,0),0)),"",IF(VLOOKUP($A55,競技者csv変換!$A:$AK,MATCH(F$1,競技者csv変換!$1:$1,0),0)="","",VLOOKUP($A55,競技者csv変換!$A:$AK,MATCH(F$1,競技者csv変換!$1:$1,0),0)))</f>
        <v/>
      </c>
      <c r="G55" s="189" t="str">
        <f>IF(ISERROR(VLOOKUP($A55,競技者csv変換!$A:$AK,MATCH(G$1,競技者csv変換!$1:$1,0),0)),"",IF(VLOOKUP($A55,競技者csv変換!$A:$AK,MATCH(G$1,競技者csv変換!$1:$1,0),0)="","",VLOOKUP($A55,競技者csv変換!$A:$AK,MATCH(G$1,競技者csv変換!$1:$1,0),0)))</f>
        <v/>
      </c>
      <c r="H55" s="189" t="str">
        <f>IF(ISERROR(VLOOKUP($A55,競技者csv変換!$A:$AK,MATCH(H$1,競技者csv変換!$1:$1,0),0)),"",IF(VLOOKUP($A55,競技者csv変換!$A:$AK,MATCH(H$1,競技者csv変換!$1:$1,0),0)="","",VLOOKUP($A55,競技者csv変換!$A:$AK,MATCH(H$1,競技者csv変換!$1:$1,0),0)))</f>
        <v/>
      </c>
      <c r="I55" s="189" t="str">
        <f>IF(ISERROR(VLOOKUP($A55,競技者csv変換!$A:$AK,MATCH(I$1,競技者csv変換!$1:$1,0),0)),"",IF(VLOOKUP($A55,競技者csv変換!$A:$AK,MATCH(I$1,競技者csv変換!$1:$1,0),0)="","",VLOOKUP($A55,競技者csv変換!$A:$AK,MATCH(I$1,競技者csv変換!$1:$1,0),0)))</f>
        <v/>
      </c>
      <c r="J55" s="189" t="str">
        <f>IF(ISERROR(VLOOKUP($A55,競技者csv変換!$A:$AK,MATCH(J$1,競技者csv変換!$1:$1,0),0)),"",IF(VLOOKUP($A55,競技者csv変換!$A:$AK,MATCH(J$1,競技者csv変換!$1:$1,0),0)="","",VLOOKUP($A55,競技者csv変換!$A:$AK,MATCH(J$1,競技者csv変換!$1:$1,0),0)))</f>
        <v/>
      </c>
      <c r="K55" s="189" t="str">
        <f>IF(ISERROR(VLOOKUP($A55,競技者csv変換!$A:$AK,MATCH(K$1,競技者csv変換!$1:$1,0),0)),"",IF(VLOOKUP($A55,競技者csv変換!$A:$AK,MATCH(K$1,競技者csv変換!$1:$1,0),0)="","",VLOOKUP($A55,競技者csv変換!$A:$AK,MATCH(K$1,競技者csv変換!$1:$1,0),0)))</f>
        <v/>
      </c>
      <c r="L55" s="189" t="str">
        <f>IF(ISERROR(VLOOKUP($A55,競技者csv変換!$A:$AK,MATCH(L$1,競技者csv変換!$1:$1,0),0)),"",IF(VLOOKUP($A55,競技者csv変換!$A:$AK,MATCH(L$1,競技者csv変換!$1:$1,0),0)="","",VLOOKUP($A55,競技者csv変換!$A:$AK,MATCH(L$1,競技者csv変換!$1:$1,0),0)))</f>
        <v/>
      </c>
      <c r="M55" s="189" t="str">
        <f>IF(ISERROR(VLOOKUP($A55,競技者csv変換!$A:$AK,MATCH(M$1,競技者csv変換!$1:$1,0),0)),"",IF(VLOOKUP($A55,競技者csv変換!$A:$AK,MATCH(M$1,競技者csv変換!$1:$1,0),0)="","",VLOOKUP($A55,競技者csv変換!$A:$AK,MATCH(M$1,競技者csv変換!$1:$1,0),0)))</f>
        <v/>
      </c>
      <c r="N55" s="189" t="str">
        <f>IF(ISERROR(VLOOKUP($A55,競技者csv変換!$A:$AK,MATCH(N$1,競技者csv変換!$1:$1,0),0)),"",IF(VLOOKUP($A55,競技者csv変換!$A:$AK,MATCH(N$1,競技者csv変換!$1:$1,0),0)="","",VLOOKUP($A55,競技者csv変換!$A:$AK,MATCH(N$1,競技者csv変換!$1:$1,0),0)))</f>
        <v/>
      </c>
      <c r="O55" s="189" t="str">
        <f>IF(ISERROR(VLOOKUP($A55,競技者csv変換!$A:$AK,MATCH(O$1,競技者csv変換!$1:$1,0),0)),"",IF(VLOOKUP($A55,競技者csv変換!$A:$AK,MATCH(O$1,競技者csv変換!$1:$1,0),0)="","",VLOOKUP($A55,競技者csv変換!$A:$AK,MATCH(O$1,競技者csv変換!$1:$1,0),0)))</f>
        <v/>
      </c>
      <c r="P55" s="189" t="str">
        <f>IF(ISERROR(VLOOKUP($A55,競技者csv変換!$A:$AK,MATCH(P$1,競技者csv変換!$1:$1,0),0)),"",IF(VLOOKUP($A55,競技者csv変換!$A:$AK,MATCH(P$1,競技者csv変換!$1:$1,0),0)="","",VLOOKUP($A55,競技者csv変換!$A:$AK,MATCH(P$1,競技者csv変換!$1:$1,0),0)))</f>
        <v/>
      </c>
      <c r="Q55" s="189" t="str">
        <f>IF(ISERROR(VLOOKUP($A55,競技者csv変換!$A:$AK,MATCH(Q$1,競技者csv変換!$1:$1,0),0)),"",IF(VLOOKUP($A55,競技者csv変換!$A:$AK,MATCH(Q$1,競技者csv変換!$1:$1,0),0)="","",VLOOKUP($A55,競技者csv変換!$A:$AK,MATCH(Q$1,競技者csv変換!$1:$1,0),0)))</f>
        <v/>
      </c>
      <c r="R55" s="189" t="str">
        <f>IF(ISERROR(VLOOKUP($A55,競技者csv変換!$A:$AK,MATCH(R$1,競技者csv変換!$1:$1,0),0)),"",IF(VLOOKUP($A55,競技者csv変換!$A:$AK,MATCH(R$1,競技者csv変換!$1:$1,0),0)="","",VLOOKUP($A55,競技者csv変換!$A:$AK,MATCH(R$1,競技者csv変換!$1:$1,0),0)))</f>
        <v/>
      </c>
      <c r="S55" s="189" t="str">
        <f>IF(ISERROR(VLOOKUP($A55,競技者csv変換!$A:$AK,MATCH(S$1,競技者csv変換!$1:$1,0),0)),"",IF(VLOOKUP($A55,競技者csv変換!$A:$AK,MATCH(S$1,競技者csv変換!$1:$1,0),0)="","",VLOOKUP($A55,競技者csv変換!$A:$AK,MATCH(S$1,競技者csv変換!$1:$1,0),0)))</f>
        <v/>
      </c>
      <c r="T55" s="189" t="str">
        <f>IF(ISERROR(VLOOKUP($A55,競技者csv変換!$A:$AK,MATCH(T$1,競技者csv変換!$1:$1,0),0)),"",IF(VLOOKUP($A55,競技者csv変換!$A:$AK,MATCH(T$1,競技者csv変換!$1:$1,0),0)="","",VLOOKUP($A55,競技者csv変換!$A:$AK,MATCH(T$1,競技者csv変換!$1:$1,0),0)))</f>
        <v/>
      </c>
      <c r="U55" s="189" t="str">
        <f>IF(ISERROR(VLOOKUP($A55,競技者csv変換!$A:$AK,MATCH(U$1,競技者csv変換!$1:$1,0),0)),"",IF(VLOOKUP($A55,競技者csv変換!$A:$AK,MATCH(U$1,競技者csv変換!$1:$1,0),0)="","",VLOOKUP($A55,競技者csv変換!$A:$AK,MATCH(U$1,競技者csv変換!$1:$1,0),0)))</f>
        <v/>
      </c>
      <c r="V55" s="189" t="str">
        <f>IF(ISERROR(VLOOKUP($A55,競技者csv変換!$A:$AK,MATCH(V$1,競技者csv変換!$1:$1,0),0)),"",IF(VLOOKUP($A55,競技者csv変換!$A:$AK,MATCH(V$1,競技者csv変換!$1:$1,0),0)="","",VLOOKUP($A55,競技者csv変換!$A:$AK,MATCH(V$1,競技者csv変換!$1:$1,0),0)))</f>
        <v/>
      </c>
      <c r="W55" s="189" t="str">
        <f>IF(ISERROR(VLOOKUP($A55,競技者csv変換!$A:$AK,MATCH(W$1,競技者csv変換!$1:$1,0),0)),"",IF(VLOOKUP($A55,競技者csv変換!$A:$AK,MATCH(W$1,競技者csv変換!$1:$1,0),0)="","",VLOOKUP($A55,競技者csv変換!$A:$AK,MATCH(W$1,競技者csv変換!$1:$1,0),0)))</f>
        <v/>
      </c>
      <c r="X55" s="189" t="str">
        <f>IF(ISERROR(VLOOKUP($A55,競技者csv変換!$A:$AK,MATCH(X$1,競技者csv変換!$1:$1,0),0)),"",IF(VLOOKUP($A55,競技者csv変換!$A:$AK,MATCH(X$1,競技者csv変換!$1:$1,0),0)="","",VLOOKUP($A55,競技者csv変換!$A:$AK,MATCH(X$1,競技者csv変換!$1:$1,0),0)))</f>
        <v/>
      </c>
      <c r="Y55" s="189" t="str">
        <f>IF(ISERROR(VLOOKUP($A55,競技者csv変換!$A:$AK,MATCH(Y$1,競技者csv変換!$1:$1,0),0)),"",IF(VLOOKUP($A55,競技者csv変換!$A:$AK,MATCH(Y$1,競技者csv変換!$1:$1,0),0)="","",VLOOKUP($A55,競技者csv変換!$A:$AK,MATCH(Y$1,競技者csv変換!$1:$1,0),0)))</f>
        <v/>
      </c>
      <c r="Z55" s="189" t="str">
        <f>IF(ISERROR(VLOOKUP($A55,競技者csv変換!$A:$AK,MATCH(Z$1,競技者csv変換!$1:$1,0),0)),"",IF(VLOOKUP($A55,競技者csv変換!$A:$AK,MATCH(Z$1,競技者csv変換!$1:$1,0),0)="","",VLOOKUP($A55,競技者csv変換!$A:$AK,MATCH(Z$1,競技者csv変換!$1:$1,0),0)))</f>
        <v/>
      </c>
      <c r="AA55" s="189" t="str">
        <f>IF(ISERROR(VLOOKUP($A55,競技者csv変換!$A:$AK,MATCH(AA$1,競技者csv変換!$1:$1,0),0)),"",IF(VLOOKUP($A55,競技者csv変換!$A:$AK,MATCH(AA$1,競技者csv変換!$1:$1,0),0)="","",VLOOKUP($A55,競技者csv変換!$A:$AK,MATCH(AA$1,競技者csv変換!$1:$1,0),0)))</f>
        <v/>
      </c>
      <c r="AB55" s="189" t="str">
        <f>IF(ISERROR(VLOOKUP($A55,競技者csv変換!$A:$AK,MATCH(AB$1,競技者csv変換!$1:$1,0),0)),"",IF(VLOOKUP($A55,競技者csv変換!$A:$AK,MATCH(AB$1,競技者csv変換!$1:$1,0),0)="","",VLOOKUP($A55,競技者csv変換!$A:$AK,MATCH(AB$1,競技者csv変換!$1:$1,0),0)))</f>
        <v/>
      </c>
      <c r="AC55" s="189" t="str">
        <f>IF(ISERROR(VLOOKUP($A55,競技者csv変換!$A:$AK,MATCH(AC$1,競技者csv変換!$1:$1,0),0)),"",IF(VLOOKUP($A55,競技者csv変換!$A:$AK,MATCH(AC$1,競技者csv変換!$1:$1,0),0)="","",VLOOKUP($A55,競技者csv変換!$A:$AK,MATCH(AC$1,競技者csv変換!$1:$1,0),0)))</f>
        <v/>
      </c>
      <c r="AD55" s="76" t="str">
        <f>IF(ISERROR(VLOOKUP($A55,競技者csv変換!$A:$AK,MATCH(AD$1,競技者csv変換!$1:$1,0),0)),"",IF(VLOOKUP($A55,競技者csv変換!$A:$AK,MATCH(AD$1,競技者csv変換!$1:$1,0),0)="","",VLOOKUP($A55,競技者csv変換!$A:$AK,MATCH(AD$1,競技者csv変換!$1:$1,0),0)))</f>
        <v/>
      </c>
      <c r="AE55" s="76" t="str">
        <f>IF(ISERROR(VLOOKUP($A55,競技者csv変換!$A:$AK,MATCH(AE$1,競技者csv変換!$1:$1,0),0)),"",IF(VLOOKUP($A55,競技者csv変換!$A:$AK,MATCH(AE$1,競技者csv変換!$1:$1,0),0)="","",VLOOKUP($A55,競技者csv変換!$A:$AK,MATCH(AE$1,競技者csv変換!$1:$1,0),0)))</f>
        <v/>
      </c>
      <c r="AF55" s="76" t="str">
        <f>IF(ISERROR(VLOOKUP($A55,競技者csv変換!$A:$AK,MATCH(AF$1,競技者csv変換!$1:$1,0),0)),"",IF(VLOOKUP($A55,競技者csv変換!$A:$AK,MATCH(AF$1,競技者csv変換!$1:$1,0),0)="","",VLOOKUP($A55,競技者csv変換!$A:$AK,MATCH(AF$1,競技者csv変換!$1:$1,0),0)))</f>
        <v/>
      </c>
      <c r="AG55" s="76" t="str">
        <f>IF(ISERROR(VLOOKUP($A55,競技者csv変換!$A:$AK,MATCH(AG$1,競技者csv変換!$1:$1,0),0)),"",IF(VLOOKUP($A55,競技者csv変換!$A:$AK,MATCH(AG$1,競技者csv変換!$1:$1,0),0)="","",VLOOKUP($A55,競技者csv変換!$A:$AK,MATCH(AG$1,競技者csv変換!$1:$1,0),0)))</f>
        <v/>
      </c>
      <c r="AH55" s="76" t="str">
        <f>IF(ISERROR(VLOOKUP($A55,競技者csv変換!$A:$AK,MATCH(AH$1,競技者csv変換!$1:$1,0),0)),"",IF(VLOOKUP($A55,競技者csv変換!$A:$AK,MATCH(AH$1,競技者csv変換!$1:$1,0),0)="","",VLOOKUP($A55,競技者csv変換!$A:$AK,MATCH(AH$1,競技者csv変換!$1:$1,0),0)))</f>
        <v/>
      </c>
      <c r="AI55" s="76" t="str">
        <f>IF(ISERROR(VLOOKUP($A55,競技者csv変換!$A:$AK,MATCH(AI$1,競技者csv変換!$1:$1,0),0)),"",IF(VLOOKUP($A55,競技者csv変換!$A:$AK,MATCH(AI$1,競技者csv変換!$1:$1,0),0)="","",VLOOKUP($A55,競技者csv変換!$A:$AK,MATCH(AI$1,競技者csv変換!$1:$1,0),0)))</f>
        <v/>
      </c>
      <c r="AJ55" s="76" t="str">
        <f>IF(ISERROR(VLOOKUP($A55,競技者csv変換!$A:$AK,MATCH(AJ$1,競技者csv変換!$1:$1,0),0)),"",IF(VLOOKUP($A55,競技者csv変換!$A:$AK,MATCH(AJ$1,競技者csv変換!$1:$1,0),0)="","",VLOOKUP($A55,競技者csv変換!$A:$AK,MATCH(AJ$1,競技者csv変換!$1:$1,0),0)))</f>
        <v/>
      </c>
      <c r="AK55" s="76" t="str">
        <f>IF(ISERROR(VLOOKUP($A55,競技者csv変換!$A:$AK,MATCH(AK$1,競技者csv変換!$1:$1,0),0)),"",IF(VLOOKUP($A55,競技者csv変換!$A:$AK,MATCH(AK$1,競技者csv変換!$1:$1,0),0)="","",VLOOKUP($A55,競技者csv変換!$A:$AK,MATCH(AK$1,競技者csv変換!$1:$1,0),0)))</f>
        <v/>
      </c>
    </row>
    <row r="56" spans="1:37" ht="18" customHeight="1">
      <c r="A56" s="76" t="str">
        <f t="shared" si="0"/>
        <v/>
      </c>
      <c r="B56" s="189" t="str">
        <f>IF(ISERROR(VLOOKUP($A56,競技者csv変換!$A:$AK,MATCH(B$1,競技者csv変換!$1:$1,0),0)),"",IF(VLOOKUP($A56,競技者csv変換!$A:$AK,MATCH(B$1,競技者csv変換!$1:$1,0),0)="","",VLOOKUP($A56,競技者csv変換!$A:$AK,MATCH(B$1,競技者csv変換!$1:$1,0),0)))</f>
        <v/>
      </c>
      <c r="C56" s="189" t="str">
        <f>IF(ISERROR(VLOOKUP($A56,競技者csv変換!$A:$AK,MATCH(C$1,競技者csv変換!$1:$1,0),0)),"",IF(VLOOKUP($A56,競技者csv変換!$A:$AK,MATCH(C$1,競技者csv変換!$1:$1,0),0)="","",VLOOKUP($A56,競技者csv変換!$A:$AK,MATCH(C$1,競技者csv変換!$1:$1,0),0)))</f>
        <v/>
      </c>
      <c r="D56" s="189" t="str">
        <f>IF(ISERROR(VLOOKUP($A56,競技者csv変換!$A:$AK,MATCH(D$1,競技者csv変換!$1:$1,0),0)),"",IF(VLOOKUP($A56,競技者csv変換!$A:$AK,MATCH(D$1,競技者csv変換!$1:$1,0),0)="","",VLOOKUP($A56,競技者csv変換!$A:$AK,MATCH(D$1,競技者csv変換!$1:$1,0),0)))</f>
        <v/>
      </c>
      <c r="E56" s="189" t="str">
        <f>IF(ISERROR(VLOOKUP($A56,競技者csv変換!$A:$AK,MATCH(E$1,競技者csv変換!$1:$1,0),0)),"",IF(VLOOKUP($A56,競技者csv変換!$A:$AK,MATCH(E$1,競技者csv変換!$1:$1,0),0)="","",VLOOKUP($A56,競技者csv変換!$A:$AK,MATCH(E$1,競技者csv変換!$1:$1,0),0)))</f>
        <v/>
      </c>
      <c r="F56" s="189" t="str">
        <f>IF(ISERROR(VLOOKUP($A56,競技者csv変換!$A:$AK,MATCH(F$1,競技者csv変換!$1:$1,0),0)),"",IF(VLOOKUP($A56,競技者csv変換!$A:$AK,MATCH(F$1,競技者csv変換!$1:$1,0),0)="","",VLOOKUP($A56,競技者csv変換!$A:$AK,MATCH(F$1,競技者csv変換!$1:$1,0),0)))</f>
        <v/>
      </c>
      <c r="G56" s="189" t="str">
        <f>IF(ISERROR(VLOOKUP($A56,競技者csv変換!$A:$AK,MATCH(G$1,競技者csv変換!$1:$1,0),0)),"",IF(VLOOKUP($A56,競技者csv変換!$A:$AK,MATCH(G$1,競技者csv変換!$1:$1,0),0)="","",VLOOKUP($A56,競技者csv変換!$A:$AK,MATCH(G$1,競技者csv変換!$1:$1,0),0)))</f>
        <v/>
      </c>
      <c r="H56" s="189" t="str">
        <f>IF(ISERROR(VLOOKUP($A56,競技者csv変換!$A:$AK,MATCH(H$1,競技者csv変換!$1:$1,0),0)),"",IF(VLOOKUP($A56,競技者csv変換!$A:$AK,MATCH(H$1,競技者csv変換!$1:$1,0),0)="","",VLOOKUP($A56,競技者csv変換!$A:$AK,MATCH(H$1,競技者csv変換!$1:$1,0),0)))</f>
        <v/>
      </c>
      <c r="I56" s="189" t="str">
        <f>IF(ISERROR(VLOOKUP($A56,競技者csv変換!$A:$AK,MATCH(I$1,競技者csv変換!$1:$1,0),0)),"",IF(VLOOKUP($A56,競技者csv変換!$A:$AK,MATCH(I$1,競技者csv変換!$1:$1,0),0)="","",VLOOKUP($A56,競技者csv変換!$A:$AK,MATCH(I$1,競技者csv変換!$1:$1,0),0)))</f>
        <v/>
      </c>
      <c r="J56" s="189" t="str">
        <f>IF(ISERROR(VLOOKUP($A56,競技者csv変換!$A:$AK,MATCH(J$1,競技者csv変換!$1:$1,0),0)),"",IF(VLOOKUP($A56,競技者csv変換!$A:$AK,MATCH(J$1,競技者csv変換!$1:$1,0),0)="","",VLOOKUP($A56,競技者csv変換!$A:$AK,MATCH(J$1,競技者csv変換!$1:$1,0),0)))</f>
        <v/>
      </c>
      <c r="K56" s="189" t="str">
        <f>IF(ISERROR(VLOOKUP($A56,競技者csv変換!$A:$AK,MATCH(K$1,競技者csv変換!$1:$1,0),0)),"",IF(VLOOKUP($A56,競技者csv変換!$A:$AK,MATCH(K$1,競技者csv変換!$1:$1,0),0)="","",VLOOKUP($A56,競技者csv変換!$A:$AK,MATCH(K$1,競技者csv変換!$1:$1,0),0)))</f>
        <v/>
      </c>
      <c r="L56" s="189" t="str">
        <f>IF(ISERROR(VLOOKUP($A56,競技者csv変換!$A:$AK,MATCH(L$1,競技者csv変換!$1:$1,0),0)),"",IF(VLOOKUP($A56,競技者csv変換!$A:$AK,MATCH(L$1,競技者csv変換!$1:$1,0),0)="","",VLOOKUP($A56,競技者csv変換!$A:$AK,MATCH(L$1,競技者csv変換!$1:$1,0),0)))</f>
        <v/>
      </c>
      <c r="M56" s="189" t="str">
        <f>IF(ISERROR(VLOOKUP($A56,競技者csv変換!$A:$AK,MATCH(M$1,競技者csv変換!$1:$1,0),0)),"",IF(VLOOKUP($A56,競技者csv変換!$A:$AK,MATCH(M$1,競技者csv変換!$1:$1,0),0)="","",VLOOKUP($A56,競技者csv変換!$A:$AK,MATCH(M$1,競技者csv変換!$1:$1,0),0)))</f>
        <v/>
      </c>
      <c r="N56" s="189" t="str">
        <f>IF(ISERROR(VLOOKUP($A56,競技者csv変換!$A:$AK,MATCH(N$1,競技者csv変換!$1:$1,0),0)),"",IF(VLOOKUP($A56,競技者csv変換!$A:$AK,MATCH(N$1,競技者csv変換!$1:$1,0),0)="","",VLOOKUP($A56,競技者csv変換!$A:$AK,MATCH(N$1,競技者csv変換!$1:$1,0),0)))</f>
        <v/>
      </c>
      <c r="O56" s="189" t="str">
        <f>IF(ISERROR(VLOOKUP($A56,競技者csv変換!$A:$AK,MATCH(O$1,競技者csv変換!$1:$1,0),0)),"",IF(VLOOKUP($A56,競技者csv変換!$A:$AK,MATCH(O$1,競技者csv変換!$1:$1,0),0)="","",VLOOKUP($A56,競技者csv変換!$A:$AK,MATCH(O$1,競技者csv変換!$1:$1,0),0)))</f>
        <v/>
      </c>
      <c r="P56" s="189" t="str">
        <f>IF(ISERROR(VLOOKUP($A56,競技者csv変換!$A:$AK,MATCH(P$1,競技者csv変換!$1:$1,0),0)),"",IF(VLOOKUP($A56,競技者csv変換!$A:$AK,MATCH(P$1,競技者csv変換!$1:$1,0),0)="","",VLOOKUP($A56,競技者csv変換!$A:$AK,MATCH(P$1,競技者csv変換!$1:$1,0),0)))</f>
        <v/>
      </c>
      <c r="Q56" s="189" t="str">
        <f>IF(ISERROR(VLOOKUP($A56,競技者csv変換!$A:$AK,MATCH(Q$1,競技者csv変換!$1:$1,0),0)),"",IF(VLOOKUP($A56,競技者csv変換!$A:$AK,MATCH(Q$1,競技者csv変換!$1:$1,0),0)="","",VLOOKUP($A56,競技者csv変換!$A:$AK,MATCH(Q$1,競技者csv変換!$1:$1,0),0)))</f>
        <v/>
      </c>
      <c r="R56" s="189" t="str">
        <f>IF(ISERROR(VLOOKUP($A56,競技者csv変換!$A:$AK,MATCH(R$1,競技者csv変換!$1:$1,0),0)),"",IF(VLOOKUP($A56,競技者csv変換!$A:$AK,MATCH(R$1,競技者csv変換!$1:$1,0),0)="","",VLOOKUP($A56,競技者csv変換!$A:$AK,MATCH(R$1,競技者csv変換!$1:$1,0),0)))</f>
        <v/>
      </c>
      <c r="S56" s="189" t="str">
        <f>IF(ISERROR(VLOOKUP($A56,競技者csv変換!$A:$AK,MATCH(S$1,競技者csv変換!$1:$1,0),0)),"",IF(VLOOKUP($A56,競技者csv変換!$A:$AK,MATCH(S$1,競技者csv変換!$1:$1,0),0)="","",VLOOKUP($A56,競技者csv変換!$A:$AK,MATCH(S$1,競技者csv変換!$1:$1,0),0)))</f>
        <v/>
      </c>
      <c r="T56" s="189" t="str">
        <f>IF(ISERROR(VLOOKUP($A56,競技者csv変換!$A:$AK,MATCH(T$1,競技者csv変換!$1:$1,0),0)),"",IF(VLOOKUP($A56,競技者csv変換!$A:$AK,MATCH(T$1,競技者csv変換!$1:$1,0),0)="","",VLOOKUP($A56,競技者csv変換!$A:$AK,MATCH(T$1,競技者csv変換!$1:$1,0),0)))</f>
        <v/>
      </c>
      <c r="U56" s="189" t="str">
        <f>IF(ISERROR(VLOOKUP($A56,競技者csv変換!$A:$AK,MATCH(U$1,競技者csv変換!$1:$1,0),0)),"",IF(VLOOKUP($A56,競技者csv変換!$A:$AK,MATCH(U$1,競技者csv変換!$1:$1,0),0)="","",VLOOKUP($A56,競技者csv変換!$A:$AK,MATCH(U$1,競技者csv変換!$1:$1,0),0)))</f>
        <v/>
      </c>
      <c r="V56" s="189" t="str">
        <f>IF(ISERROR(VLOOKUP($A56,競技者csv変換!$A:$AK,MATCH(V$1,競技者csv変換!$1:$1,0),0)),"",IF(VLOOKUP($A56,競技者csv変換!$A:$AK,MATCH(V$1,競技者csv変換!$1:$1,0),0)="","",VLOOKUP($A56,競技者csv変換!$A:$AK,MATCH(V$1,競技者csv変換!$1:$1,0),0)))</f>
        <v/>
      </c>
      <c r="W56" s="189" t="str">
        <f>IF(ISERROR(VLOOKUP($A56,競技者csv変換!$A:$AK,MATCH(W$1,競技者csv変換!$1:$1,0),0)),"",IF(VLOOKUP($A56,競技者csv変換!$A:$AK,MATCH(W$1,競技者csv変換!$1:$1,0),0)="","",VLOOKUP($A56,競技者csv変換!$A:$AK,MATCH(W$1,競技者csv変換!$1:$1,0),0)))</f>
        <v/>
      </c>
      <c r="X56" s="189" t="str">
        <f>IF(ISERROR(VLOOKUP($A56,競技者csv変換!$A:$AK,MATCH(X$1,競技者csv変換!$1:$1,0),0)),"",IF(VLOOKUP($A56,競技者csv変換!$A:$AK,MATCH(X$1,競技者csv変換!$1:$1,0),0)="","",VLOOKUP($A56,競技者csv変換!$A:$AK,MATCH(X$1,競技者csv変換!$1:$1,0),0)))</f>
        <v/>
      </c>
      <c r="Y56" s="189" t="str">
        <f>IF(ISERROR(VLOOKUP($A56,競技者csv変換!$A:$AK,MATCH(Y$1,競技者csv変換!$1:$1,0),0)),"",IF(VLOOKUP($A56,競技者csv変換!$A:$AK,MATCH(Y$1,競技者csv変換!$1:$1,0),0)="","",VLOOKUP($A56,競技者csv変換!$A:$AK,MATCH(Y$1,競技者csv変換!$1:$1,0),0)))</f>
        <v/>
      </c>
      <c r="Z56" s="189" t="str">
        <f>IF(ISERROR(VLOOKUP($A56,競技者csv変換!$A:$AK,MATCH(Z$1,競技者csv変換!$1:$1,0),0)),"",IF(VLOOKUP($A56,競技者csv変換!$A:$AK,MATCH(Z$1,競技者csv変換!$1:$1,0),0)="","",VLOOKUP($A56,競技者csv変換!$A:$AK,MATCH(Z$1,競技者csv変換!$1:$1,0),0)))</f>
        <v/>
      </c>
      <c r="AA56" s="189" t="str">
        <f>IF(ISERROR(VLOOKUP($A56,競技者csv変換!$A:$AK,MATCH(AA$1,競技者csv変換!$1:$1,0),0)),"",IF(VLOOKUP($A56,競技者csv変換!$A:$AK,MATCH(AA$1,競技者csv変換!$1:$1,0),0)="","",VLOOKUP($A56,競技者csv変換!$A:$AK,MATCH(AA$1,競技者csv変換!$1:$1,0),0)))</f>
        <v/>
      </c>
      <c r="AB56" s="189" t="str">
        <f>IF(ISERROR(VLOOKUP($A56,競技者csv変換!$A:$AK,MATCH(AB$1,競技者csv変換!$1:$1,0),0)),"",IF(VLOOKUP($A56,競技者csv変換!$A:$AK,MATCH(AB$1,競技者csv変換!$1:$1,0),0)="","",VLOOKUP($A56,競技者csv変換!$A:$AK,MATCH(AB$1,競技者csv変換!$1:$1,0),0)))</f>
        <v/>
      </c>
      <c r="AC56" s="189" t="str">
        <f>IF(ISERROR(VLOOKUP($A56,競技者csv変換!$A:$AK,MATCH(AC$1,競技者csv変換!$1:$1,0),0)),"",IF(VLOOKUP($A56,競技者csv変換!$A:$AK,MATCH(AC$1,競技者csv変換!$1:$1,0),0)="","",VLOOKUP($A56,競技者csv変換!$A:$AK,MATCH(AC$1,競技者csv変換!$1:$1,0),0)))</f>
        <v/>
      </c>
      <c r="AD56" s="76" t="str">
        <f>IF(ISERROR(VLOOKUP($A56,競技者csv変換!$A:$AK,MATCH(AD$1,競技者csv変換!$1:$1,0),0)),"",IF(VLOOKUP($A56,競技者csv変換!$A:$AK,MATCH(AD$1,競技者csv変換!$1:$1,0),0)="","",VLOOKUP($A56,競技者csv変換!$A:$AK,MATCH(AD$1,競技者csv変換!$1:$1,0),0)))</f>
        <v/>
      </c>
      <c r="AE56" s="76" t="str">
        <f>IF(ISERROR(VLOOKUP($A56,競技者csv変換!$A:$AK,MATCH(AE$1,競技者csv変換!$1:$1,0),0)),"",IF(VLOOKUP($A56,競技者csv変換!$A:$AK,MATCH(AE$1,競技者csv変換!$1:$1,0),0)="","",VLOOKUP($A56,競技者csv変換!$A:$AK,MATCH(AE$1,競技者csv変換!$1:$1,0),0)))</f>
        <v/>
      </c>
      <c r="AF56" s="76" t="str">
        <f>IF(ISERROR(VLOOKUP($A56,競技者csv変換!$A:$AK,MATCH(AF$1,競技者csv変換!$1:$1,0),0)),"",IF(VLOOKUP($A56,競技者csv変換!$A:$AK,MATCH(AF$1,競技者csv変換!$1:$1,0),0)="","",VLOOKUP($A56,競技者csv変換!$A:$AK,MATCH(AF$1,競技者csv変換!$1:$1,0),0)))</f>
        <v/>
      </c>
      <c r="AG56" s="76" t="str">
        <f>IF(ISERROR(VLOOKUP($A56,競技者csv変換!$A:$AK,MATCH(AG$1,競技者csv変換!$1:$1,0),0)),"",IF(VLOOKUP($A56,競技者csv変換!$A:$AK,MATCH(AG$1,競技者csv変換!$1:$1,0),0)="","",VLOOKUP($A56,競技者csv変換!$A:$AK,MATCH(AG$1,競技者csv変換!$1:$1,0),0)))</f>
        <v/>
      </c>
      <c r="AH56" s="76" t="str">
        <f>IF(ISERROR(VLOOKUP($A56,競技者csv変換!$A:$AK,MATCH(AH$1,競技者csv変換!$1:$1,0),0)),"",IF(VLOOKUP($A56,競技者csv変換!$A:$AK,MATCH(AH$1,競技者csv変換!$1:$1,0),0)="","",VLOOKUP($A56,競技者csv変換!$A:$AK,MATCH(AH$1,競技者csv変換!$1:$1,0),0)))</f>
        <v/>
      </c>
      <c r="AI56" s="76" t="str">
        <f>IF(ISERROR(VLOOKUP($A56,競技者csv変換!$A:$AK,MATCH(AI$1,競技者csv変換!$1:$1,0),0)),"",IF(VLOOKUP($A56,競技者csv変換!$A:$AK,MATCH(AI$1,競技者csv変換!$1:$1,0),0)="","",VLOOKUP($A56,競技者csv変換!$A:$AK,MATCH(AI$1,競技者csv変換!$1:$1,0),0)))</f>
        <v/>
      </c>
      <c r="AJ56" s="76" t="str">
        <f>IF(ISERROR(VLOOKUP($A56,競技者csv変換!$A:$AK,MATCH(AJ$1,競技者csv変換!$1:$1,0),0)),"",IF(VLOOKUP($A56,競技者csv変換!$A:$AK,MATCH(AJ$1,競技者csv変換!$1:$1,0),0)="","",VLOOKUP($A56,競技者csv変換!$A:$AK,MATCH(AJ$1,競技者csv変換!$1:$1,0),0)))</f>
        <v/>
      </c>
      <c r="AK56" s="76" t="str">
        <f>IF(ISERROR(VLOOKUP($A56,競技者csv変換!$A:$AK,MATCH(AK$1,競技者csv変換!$1:$1,0),0)),"",IF(VLOOKUP($A56,競技者csv変換!$A:$AK,MATCH(AK$1,競技者csv変換!$1:$1,0),0)="","",VLOOKUP($A56,競技者csv変換!$A:$AK,MATCH(AK$1,競技者csv変換!$1:$1,0),0)))</f>
        <v/>
      </c>
    </row>
    <row r="57" spans="1:37" ht="18" customHeight="1">
      <c r="A57" s="76" t="str">
        <f t="shared" si="0"/>
        <v/>
      </c>
      <c r="B57" s="189" t="str">
        <f>IF(ISERROR(VLOOKUP($A57,競技者csv変換!$A:$AK,MATCH(B$1,競技者csv変換!$1:$1,0),0)),"",IF(VLOOKUP($A57,競技者csv変換!$A:$AK,MATCH(B$1,競技者csv変換!$1:$1,0),0)="","",VLOOKUP($A57,競技者csv変換!$A:$AK,MATCH(B$1,競技者csv変換!$1:$1,0),0)))</f>
        <v/>
      </c>
      <c r="C57" s="189" t="str">
        <f>IF(ISERROR(VLOOKUP($A57,競技者csv変換!$A:$AK,MATCH(C$1,競技者csv変換!$1:$1,0),0)),"",IF(VLOOKUP($A57,競技者csv変換!$A:$AK,MATCH(C$1,競技者csv変換!$1:$1,0),0)="","",VLOOKUP($A57,競技者csv変換!$A:$AK,MATCH(C$1,競技者csv変換!$1:$1,0),0)))</f>
        <v/>
      </c>
      <c r="D57" s="189" t="str">
        <f>IF(ISERROR(VLOOKUP($A57,競技者csv変換!$A:$AK,MATCH(D$1,競技者csv変換!$1:$1,0),0)),"",IF(VLOOKUP($A57,競技者csv変換!$A:$AK,MATCH(D$1,競技者csv変換!$1:$1,0),0)="","",VLOOKUP($A57,競技者csv変換!$A:$AK,MATCH(D$1,競技者csv変換!$1:$1,0),0)))</f>
        <v/>
      </c>
      <c r="E57" s="189" t="str">
        <f>IF(ISERROR(VLOOKUP($A57,競技者csv変換!$A:$AK,MATCH(E$1,競技者csv変換!$1:$1,0),0)),"",IF(VLOOKUP($A57,競技者csv変換!$A:$AK,MATCH(E$1,競技者csv変換!$1:$1,0),0)="","",VLOOKUP($A57,競技者csv変換!$A:$AK,MATCH(E$1,競技者csv変換!$1:$1,0),0)))</f>
        <v/>
      </c>
      <c r="F57" s="189" t="str">
        <f>IF(ISERROR(VLOOKUP($A57,競技者csv変換!$A:$AK,MATCH(F$1,競技者csv変換!$1:$1,0),0)),"",IF(VLOOKUP($A57,競技者csv変換!$A:$AK,MATCH(F$1,競技者csv変換!$1:$1,0),0)="","",VLOOKUP($A57,競技者csv変換!$A:$AK,MATCH(F$1,競技者csv変換!$1:$1,0),0)))</f>
        <v/>
      </c>
      <c r="G57" s="189" t="str">
        <f>IF(ISERROR(VLOOKUP($A57,競技者csv変換!$A:$AK,MATCH(G$1,競技者csv変換!$1:$1,0),0)),"",IF(VLOOKUP($A57,競技者csv変換!$A:$AK,MATCH(G$1,競技者csv変換!$1:$1,0),0)="","",VLOOKUP($A57,競技者csv変換!$A:$AK,MATCH(G$1,競技者csv変換!$1:$1,0),0)))</f>
        <v/>
      </c>
      <c r="H57" s="189" t="str">
        <f>IF(ISERROR(VLOOKUP($A57,競技者csv変換!$A:$AK,MATCH(H$1,競技者csv変換!$1:$1,0),0)),"",IF(VLOOKUP($A57,競技者csv変換!$A:$AK,MATCH(H$1,競技者csv変換!$1:$1,0),0)="","",VLOOKUP($A57,競技者csv変換!$A:$AK,MATCH(H$1,競技者csv変換!$1:$1,0),0)))</f>
        <v/>
      </c>
      <c r="I57" s="189" t="str">
        <f>IF(ISERROR(VLOOKUP($A57,競技者csv変換!$A:$AK,MATCH(I$1,競技者csv変換!$1:$1,0),0)),"",IF(VLOOKUP($A57,競技者csv変換!$A:$AK,MATCH(I$1,競技者csv変換!$1:$1,0),0)="","",VLOOKUP($A57,競技者csv変換!$A:$AK,MATCH(I$1,競技者csv変換!$1:$1,0),0)))</f>
        <v/>
      </c>
      <c r="J57" s="189" t="str">
        <f>IF(ISERROR(VLOOKUP($A57,競技者csv変換!$A:$AK,MATCH(J$1,競技者csv変換!$1:$1,0),0)),"",IF(VLOOKUP($A57,競技者csv変換!$A:$AK,MATCH(J$1,競技者csv変換!$1:$1,0),0)="","",VLOOKUP($A57,競技者csv変換!$A:$AK,MATCH(J$1,競技者csv変換!$1:$1,0),0)))</f>
        <v/>
      </c>
      <c r="K57" s="189" t="str">
        <f>IF(ISERROR(VLOOKUP($A57,競技者csv変換!$A:$AK,MATCH(K$1,競技者csv変換!$1:$1,0),0)),"",IF(VLOOKUP($A57,競技者csv変換!$A:$AK,MATCH(K$1,競技者csv変換!$1:$1,0),0)="","",VLOOKUP($A57,競技者csv変換!$A:$AK,MATCH(K$1,競技者csv変換!$1:$1,0),0)))</f>
        <v/>
      </c>
      <c r="L57" s="189" t="str">
        <f>IF(ISERROR(VLOOKUP($A57,競技者csv変換!$A:$AK,MATCH(L$1,競技者csv変換!$1:$1,0),0)),"",IF(VLOOKUP($A57,競技者csv変換!$A:$AK,MATCH(L$1,競技者csv変換!$1:$1,0),0)="","",VLOOKUP($A57,競技者csv変換!$A:$AK,MATCH(L$1,競技者csv変換!$1:$1,0),0)))</f>
        <v/>
      </c>
      <c r="M57" s="189" t="str">
        <f>IF(ISERROR(VLOOKUP($A57,競技者csv変換!$A:$AK,MATCH(M$1,競技者csv変換!$1:$1,0),0)),"",IF(VLOOKUP($A57,競技者csv変換!$A:$AK,MATCH(M$1,競技者csv変換!$1:$1,0),0)="","",VLOOKUP($A57,競技者csv変換!$A:$AK,MATCH(M$1,競技者csv変換!$1:$1,0),0)))</f>
        <v/>
      </c>
      <c r="N57" s="189" t="str">
        <f>IF(ISERROR(VLOOKUP($A57,競技者csv変換!$A:$AK,MATCH(N$1,競技者csv変換!$1:$1,0),0)),"",IF(VLOOKUP($A57,競技者csv変換!$A:$AK,MATCH(N$1,競技者csv変換!$1:$1,0),0)="","",VLOOKUP($A57,競技者csv変換!$A:$AK,MATCH(N$1,競技者csv変換!$1:$1,0),0)))</f>
        <v/>
      </c>
      <c r="O57" s="189" t="str">
        <f>IF(ISERROR(VLOOKUP($A57,競技者csv変換!$A:$AK,MATCH(O$1,競技者csv変換!$1:$1,0),0)),"",IF(VLOOKUP($A57,競技者csv変換!$A:$AK,MATCH(O$1,競技者csv変換!$1:$1,0),0)="","",VLOOKUP($A57,競技者csv変換!$A:$AK,MATCH(O$1,競技者csv変換!$1:$1,0),0)))</f>
        <v/>
      </c>
      <c r="P57" s="189" t="str">
        <f>IF(ISERROR(VLOOKUP($A57,競技者csv変換!$A:$AK,MATCH(P$1,競技者csv変換!$1:$1,0),0)),"",IF(VLOOKUP($A57,競技者csv変換!$A:$AK,MATCH(P$1,競技者csv変換!$1:$1,0),0)="","",VLOOKUP($A57,競技者csv変換!$A:$AK,MATCH(P$1,競技者csv変換!$1:$1,0),0)))</f>
        <v/>
      </c>
      <c r="Q57" s="189" t="str">
        <f>IF(ISERROR(VLOOKUP($A57,競技者csv変換!$A:$AK,MATCH(Q$1,競技者csv変換!$1:$1,0),0)),"",IF(VLOOKUP($A57,競技者csv変換!$A:$AK,MATCH(Q$1,競技者csv変換!$1:$1,0),0)="","",VLOOKUP($A57,競技者csv変換!$A:$AK,MATCH(Q$1,競技者csv変換!$1:$1,0),0)))</f>
        <v/>
      </c>
      <c r="R57" s="189" t="str">
        <f>IF(ISERROR(VLOOKUP($A57,競技者csv変換!$A:$AK,MATCH(R$1,競技者csv変換!$1:$1,0),0)),"",IF(VLOOKUP($A57,競技者csv変換!$A:$AK,MATCH(R$1,競技者csv変換!$1:$1,0),0)="","",VLOOKUP($A57,競技者csv変換!$A:$AK,MATCH(R$1,競技者csv変換!$1:$1,0),0)))</f>
        <v/>
      </c>
      <c r="S57" s="189" t="str">
        <f>IF(ISERROR(VLOOKUP($A57,競技者csv変換!$A:$AK,MATCH(S$1,競技者csv変換!$1:$1,0),0)),"",IF(VLOOKUP($A57,競技者csv変換!$A:$AK,MATCH(S$1,競技者csv変換!$1:$1,0),0)="","",VLOOKUP($A57,競技者csv変換!$A:$AK,MATCH(S$1,競技者csv変換!$1:$1,0),0)))</f>
        <v/>
      </c>
      <c r="T57" s="189" t="str">
        <f>IF(ISERROR(VLOOKUP($A57,競技者csv変換!$A:$AK,MATCH(T$1,競技者csv変換!$1:$1,0),0)),"",IF(VLOOKUP($A57,競技者csv変換!$A:$AK,MATCH(T$1,競技者csv変換!$1:$1,0),0)="","",VLOOKUP($A57,競技者csv変換!$A:$AK,MATCH(T$1,競技者csv変換!$1:$1,0),0)))</f>
        <v/>
      </c>
      <c r="U57" s="189" t="str">
        <f>IF(ISERROR(VLOOKUP($A57,競技者csv変換!$A:$AK,MATCH(U$1,競技者csv変換!$1:$1,0),0)),"",IF(VLOOKUP($A57,競技者csv変換!$A:$AK,MATCH(U$1,競技者csv変換!$1:$1,0),0)="","",VLOOKUP($A57,競技者csv変換!$A:$AK,MATCH(U$1,競技者csv変換!$1:$1,0),0)))</f>
        <v/>
      </c>
      <c r="V57" s="189" t="str">
        <f>IF(ISERROR(VLOOKUP($A57,競技者csv変換!$A:$AK,MATCH(V$1,競技者csv変換!$1:$1,0),0)),"",IF(VLOOKUP($A57,競技者csv変換!$A:$AK,MATCH(V$1,競技者csv変換!$1:$1,0),0)="","",VLOOKUP($A57,競技者csv変換!$A:$AK,MATCH(V$1,競技者csv変換!$1:$1,0),0)))</f>
        <v/>
      </c>
      <c r="W57" s="189" t="str">
        <f>IF(ISERROR(VLOOKUP($A57,競技者csv変換!$A:$AK,MATCH(W$1,競技者csv変換!$1:$1,0),0)),"",IF(VLOOKUP($A57,競技者csv変換!$A:$AK,MATCH(W$1,競技者csv変換!$1:$1,0),0)="","",VLOOKUP($A57,競技者csv変換!$A:$AK,MATCH(W$1,競技者csv変換!$1:$1,0),0)))</f>
        <v/>
      </c>
      <c r="X57" s="189" t="str">
        <f>IF(ISERROR(VLOOKUP($A57,競技者csv変換!$A:$AK,MATCH(X$1,競技者csv変換!$1:$1,0),0)),"",IF(VLOOKUP($A57,競技者csv変換!$A:$AK,MATCH(X$1,競技者csv変換!$1:$1,0),0)="","",VLOOKUP($A57,競技者csv変換!$A:$AK,MATCH(X$1,競技者csv変換!$1:$1,0),0)))</f>
        <v/>
      </c>
      <c r="Y57" s="189" t="str">
        <f>IF(ISERROR(VLOOKUP($A57,競技者csv変換!$A:$AK,MATCH(Y$1,競技者csv変換!$1:$1,0),0)),"",IF(VLOOKUP($A57,競技者csv変換!$A:$AK,MATCH(Y$1,競技者csv変換!$1:$1,0),0)="","",VLOOKUP($A57,競技者csv変換!$A:$AK,MATCH(Y$1,競技者csv変換!$1:$1,0),0)))</f>
        <v/>
      </c>
      <c r="Z57" s="189" t="str">
        <f>IF(ISERROR(VLOOKUP($A57,競技者csv変換!$A:$AK,MATCH(Z$1,競技者csv変換!$1:$1,0),0)),"",IF(VLOOKUP($A57,競技者csv変換!$A:$AK,MATCH(Z$1,競技者csv変換!$1:$1,0),0)="","",VLOOKUP($A57,競技者csv変換!$A:$AK,MATCH(Z$1,競技者csv変換!$1:$1,0),0)))</f>
        <v/>
      </c>
      <c r="AA57" s="189" t="str">
        <f>IF(ISERROR(VLOOKUP($A57,競技者csv変換!$A:$AK,MATCH(AA$1,競技者csv変換!$1:$1,0),0)),"",IF(VLOOKUP($A57,競技者csv変換!$A:$AK,MATCH(AA$1,競技者csv変換!$1:$1,0),0)="","",VLOOKUP($A57,競技者csv変換!$A:$AK,MATCH(AA$1,競技者csv変換!$1:$1,0),0)))</f>
        <v/>
      </c>
      <c r="AB57" s="189" t="str">
        <f>IF(ISERROR(VLOOKUP($A57,競技者csv変換!$A:$AK,MATCH(AB$1,競技者csv変換!$1:$1,0),0)),"",IF(VLOOKUP($A57,競技者csv変換!$A:$AK,MATCH(AB$1,競技者csv変換!$1:$1,0),0)="","",VLOOKUP($A57,競技者csv変換!$A:$AK,MATCH(AB$1,競技者csv変換!$1:$1,0),0)))</f>
        <v/>
      </c>
      <c r="AC57" s="189" t="str">
        <f>IF(ISERROR(VLOOKUP($A57,競技者csv変換!$A:$AK,MATCH(AC$1,競技者csv変換!$1:$1,0),0)),"",IF(VLOOKUP($A57,競技者csv変換!$A:$AK,MATCH(AC$1,競技者csv変換!$1:$1,0),0)="","",VLOOKUP($A57,競技者csv変換!$A:$AK,MATCH(AC$1,競技者csv変換!$1:$1,0),0)))</f>
        <v/>
      </c>
      <c r="AD57" s="76" t="str">
        <f>IF(ISERROR(VLOOKUP($A57,競技者csv変換!$A:$AK,MATCH(AD$1,競技者csv変換!$1:$1,0),0)),"",IF(VLOOKUP($A57,競技者csv変換!$A:$AK,MATCH(AD$1,競技者csv変換!$1:$1,0),0)="","",VLOOKUP($A57,競技者csv変換!$A:$AK,MATCH(AD$1,競技者csv変換!$1:$1,0),0)))</f>
        <v/>
      </c>
      <c r="AE57" s="76" t="str">
        <f>IF(ISERROR(VLOOKUP($A57,競技者csv変換!$A:$AK,MATCH(AE$1,競技者csv変換!$1:$1,0),0)),"",IF(VLOOKUP($A57,競技者csv変換!$A:$AK,MATCH(AE$1,競技者csv変換!$1:$1,0),0)="","",VLOOKUP($A57,競技者csv変換!$A:$AK,MATCH(AE$1,競技者csv変換!$1:$1,0),0)))</f>
        <v/>
      </c>
      <c r="AF57" s="76" t="str">
        <f>IF(ISERROR(VLOOKUP($A57,競技者csv変換!$A:$AK,MATCH(AF$1,競技者csv変換!$1:$1,0),0)),"",IF(VLOOKUP($A57,競技者csv変換!$A:$AK,MATCH(AF$1,競技者csv変換!$1:$1,0),0)="","",VLOOKUP($A57,競技者csv変換!$A:$AK,MATCH(AF$1,競技者csv変換!$1:$1,0),0)))</f>
        <v/>
      </c>
      <c r="AG57" s="76" t="str">
        <f>IF(ISERROR(VLOOKUP($A57,競技者csv変換!$A:$AK,MATCH(AG$1,競技者csv変換!$1:$1,0),0)),"",IF(VLOOKUP($A57,競技者csv変換!$A:$AK,MATCH(AG$1,競技者csv変換!$1:$1,0),0)="","",VLOOKUP($A57,競技者csv変換!$A:$AK,MATCH(AG$1,競技者csv変換!$1:$1,0),0)))</f>
        <v/>
      </c>
      <c r="AH57" s="76" t="str">
        <f>IF(ISERROR(VLOOKUP($A57,競技者csv変換!$A:$AK,MATCH(AH$1,競技者csv変換!$1:$1,0),0)),"",IF(VLOOKUP($A57,競技者csv変換!$A:$AK,MATCH(AH$1,競技者csv変換!$1:$1,0),0)="","",VLOOKUP($A57,競技者csv変換!$A:$AK,MATCH(AH$1,競技者csv変換!$1:$1,0),0)))</f>
        <v/>
      </c>
      <c r="AI57" s="76" t="str">
        <f>IF(ISERROR(VLOOKUP($A57,競技者csv変換!$A:$AK,MATCH(AI$1,競技者csv変換!$1:$1,0),0)),"",IF(VLOOKUP($A57,競技者csv変換!$A:$AK,MATCH(AI$1,競技者csv変換!$1:$1,0),0)="","",VLOOKUP($A57,競技者csv変換!$A:$AK,MATCH(AI$1,競技者csv変換!$1:$1,0),0)))</f>
        <v/>
      </c>
      <c r="AJ57" s="76" t="str">
        <f>IF(ISERROR(VLOOKUP($A57,競技者csv変換!$A:$AK,MATCH(AJ$1,競技者csv変換!$1:$1,0),0)),"",IF(VLOOKUP($A57,競技者csv変換!$A:$AK,MATCH(AJ$1,競技者csv変換!$1:$1,0),0)="","",VLOOKUP($A57,競技者csv変換!$A:$AK,MATCH(AJ$1,競技者csv変換!$1:$1,0),0)))</f>
        <v/>
      </c>
      <c r="AK57" s="76" t="str">
        <f>IF(ISERROR(VLOOKUP($A57,競技者csv変換!$A:$AK,MATCH(AK$1,競技者csv変換!$1:$1,0),0)),"",IF(VLOOKUP($A57,競技者csv変換!$A:$AK,MATCH(AK$1,競技者csv変換!$1:$1,0),0)="","",VLOOKUP($A57,競技者csv変換!$A:$AK,MATCH(AK$1,競技者csv変換!$1:$1,0),0)))</f>
        <v/>
      </c>
    </row>
    <row r="58" spans="1:37" ht="18" customHeight="1">
      <c r="A58" s="76" t="str">
        <f t="shared" si="0"/>
        <v/>
      </c>
      <c r="B58" s="189" t="str">
        <f>IF(ISERROR(VLOOKUP($A58,競技者csv変換!$A:$AK,MATCH(B$1,競技者csv変換!$1:$1,0),0)),"",IF(VLOOKUP($A58,競技者csv変換!$A:$AK,MATCH(B$1,競技者csv変換!$1:$1,0),0)="","",VLOOKUP($A58,競技者csv変換!$A:$AK,MATCH(B$1,競技者csv変換!$1:$1,0),0)))</f>
        <v/>
      </c>
      <c r="C58" s="189" t="str">
        <f>IF(ISERROR(VLOOKUP($A58,競技者csv変換!$A:$AK,MATCH(C$1,競技者csv変換!$1:$1,0),0)),"",IF(VLOOKUP($A58,競技者csv変換!$A:$AK,MATCH(C$1,競技者csv変換!$1:$1,0),0)="","",VLOOKUP($A58,競技者csv変換!$A:$AK,MATCH(C$1,競技者csv変換!$1:$1,0),0)))</f>
        <v/>
      </c>
      <c r="D58" s="189" t="str">
        <f>IF(ISERROR(VLOOKUP($A58,競技者csv変換!$A:$AK,MATCH(D$1,競技者csv変換!$1:$1,0),0)),"",IF(VLOOKUP($A58,競技者csv変換!$A:$AK,MATCH(D$1,競技者csv変換!$1:$1,0),0)="","",VLOOKUP($A58,競技者csv変換!$A:$AK,MATCH(D$1,競技者csv変換!$1:$1,0),0)))</f>
        <v/>
      </c>
      <c r="E58" s="189" t="str">
        <f>IF(ISERROR(VLOOKUP($A58,競技者csv変換!$A:$AK,MATCH(E$1,競技者csv変換!$1:$1,0),0)),"",IF(VLOOKUP($A58,競技者csv変換!$A:$AK,MATCH(E$1,競技者csv変換!$1:$1,0),0)="","",VLOOKUP($A58,競技者csv変換!$A:$AK,MATCH(E$1,競技者csv変換!$1:$1,0),0)))</f>
        <v/>
      </c>
      <c r="F58" s="189" t="str">
        <f>IF(ISERROR(VLOOKUP($A58,競技者csv変換!$A:$AK,MATCH(F$1,競技者csv変換!$1:$1,0),0)),"",IF(VLOOKUP($A58,競技者csv変換!$A:$AK,MATCH(F$1,競技者csv変換!$1:$1,0),0)="","",VLOOKUP($A58,競技者csv変換!$A:$AK,MATCH(F$1,競技者csv変換!$1:$1,0),0)))</f>
        <v/>
      </c>
      <c r="G58" s="189" t="str">
        <f>IF(ISERROR(VLOOKUP($A58,競技者csv変換!$A:$AK,MATCH(G$1,競技者csv変換!$1:$1,0),0)),"",IF(VLOOKUP($A58,競技者csv変換!$A:$AK,MATCH(G$1,競技者csv変換!$1:$1,0),0)="","",VLOOKUP($A58,競技者csv変換!$A:$AK,MATCH(G$1,競技者csv変換!$1:$1,0),0)))</f>
        <v/>
      </c>
      <c r="H58" s="189" t="str">
        <f>IF(ISERROR(VLOOKUP($A58,競技者csv変換!$A:$AK,MATCH(H$1,競技者csv変換!$1:$1,0),0)),"",IF(VLOOKUP($A58,競技者csv変換!$A:$AK,MATCH(H$1,競技者csv変換!$1:$1,0),0)="","",VLOOKUP($A58,競技者csv変換!$A:$AK,MATCH(H$1,競技者csv変換!$1:$1,0),0)))</f>
        <v/>
      </c>
      <c r="I58" s="189" t="str">
        <f>IF(ISERROR(VLOOKUP($A58,競技者csv変換!$A:$AK,MATCH(I$1,競技者csv変換!$1:$1,0),0)),"",IF(VLOOKUP($A58,競技者csv変換!$A:$AK,MATCH(I$1,競技者csv変換!$1:$1,0),0)="","",VLOOKUP($A58,競技者csv変換!$A:$AK,MATCH(I$1,競技者csv変換!$1:$1,0),0)))</f>
        <v/>
      </c>
      <c r="J58" s="189" t="str">
        <f>IF(ISERROR(VLOOKUP($A58,競技者csv変換!$A:$AK,MATCH(J$1,競技者csv変換!$1:$1,0),0)),"",IF(VLOOKUP($A58,競技者csv変換!$A:$AK,MATCH(J$1,競技者csv変換!$1:$1,0),0)="","",VLOOKUP($A58,競技者csv変換!$A:$AK,MATCH(J$1,競技者csv変換!$1:$1,0),0)))</f>
        <v/>
      </c>
      <c r="K58" s="189" t="str">
        <f>IF(ISERROR(VLOOKUP($A58,競技者csv変換!$A:$AK,MATCH(K$1,競技者csv変換!$1:$1,0),0)),"",IF(VLOOKUP($A58,競技者csv変換!$A:$AK,MATCH(K$1,競技者csv変換!$1:$1,0),0)="","",VLOOKUP($A58,競技者csv変換!$A:$AK,MATCH(K$1,競技者csv変換!$1:$1,0),0)))</f>
        <v/>
      </c>
      <c r="L58" s="189" t="str">
        <f>IF(ISERROR(VLOOKUP($A58,競技者csv変換!$A:$AK,MATCH(L$1,競技者csv変換!$1:$1,0),0)),"",IF(VLOOKUP($A58,競技者csv変換!$A:$AK,MATCH(L$1,競技者csv変換!$1:$1,0),0)="","",VLOOKUP($A58,競技者csv変換!$A:$AK,MATCH(L$1,競技者csv変換!$1:$1,0),0)))</f>
        <v/>
      </c>
      <c r="M58" s="189" t="str">
        <f>IF(ISERROR(VLOOKUP($A58,競技者csv変換!$A:$AK,MATCH(M$1,競技者csv変換!$1:$1,0),0)),"",IF(VLOOKUP($A58,競技者csv変換!$A:$AK,MATCH(M$1,競技者csv変換!$1:$1,0),0)="","",VLOOKUP($A58,競技者csv変換!$A:$AK,MATCH(M$1,競技者csv変換!$1:$1,0),0)))</f>
        <v/>
      </c>
      <c r="N58" s="189" t="str">
        <f>IF(ISERROR(VLOOKUP($A58,競技者csv変換!$A:$AK,MATCH(N$1,競技者csv変換!$1:$1,0),0)),"",IF(VLOOKUP($A58,競技者csv変換!$A:$AK,MATCH(N$1,競技者csv変換!$1:$1,0),0)="","",VLOOKUP($A58,競技者csv変換!$A:$AK,MATCH(N$1,競技者csv変換!$1:$1,0),0)))</f>
        <v/>
      </c>
      <c r="O58" s="189" t="str">
        <f>IF(ISERROR(VLOOKUP($A58,競技者csv変換!$A:$AK,MATCH(O$1,競技者csv変換!$1:$1,0),0)),"",IF(VLOOKUP($A58,競技者csv変換!$A:$AK,MATCH(O$1,競技者csv変換!$1:$1,0),0)="","",VLOOKUP($A58,競技者csv変換!$A:$AK,MATCH(O$1,競技者csv変換!$1:$1,0),0)))</f>
        <v/>
      </c>
      <c r="P58" s="189" t="str">
        <f>IF(ISERROR(VLOOKUP($A58,競技者csv変換!$A:$AK,MATCH(P$1,競技者csv変換!$1:$1,0),0)),"",IF(VLOOKUP($A58,競技者csv変換!$A:$AK,MATCH(P$1,競技者csv変換!$1:$1,0),0)="","",VLOOKUP($A58,競技者csv変換!$A:$AK,MATCH(P$1,競技者csv変換!$1:$1,0),0)))</f>
        <v/>
      </c>
      <c r="Q58" s="189" t="str">
        <f>IF(ISERROR(VLOOKUP($A58,競技者csv変換!$A:$AK,MATCH(Q$1,競技者csv変換!$1:$1,0),0)),"",IF(VLOOKUP($A58,競技者csv変換!$A:$AK,MATCH(Q$1,競技者csv変換!$1:$1,0),0)="","",VLOOKUP($A58,競技者csv変換!$A:$AK,MATCH(Q$1,競技者csv変換!$1:$1,0),0)))</f>
        <v/>
      </c>
      <c r="R58" s="189" t="str">
        <f>IF(ISERROR(VLOOKUP($A58,競技者csv変換!$A:$AK,MATCH(R$1,競技者csv変換!$1:$1,0),0)),"",IF(VLOOKUP($A58,競技者csv変換!$A:$AK,MATCH(R$1,競技者csv変換!$1:$1,0),0)="","",VLOOKUP($A58,競技者csv変換!$A:$AK,MATCH(R$1,競技者csv変換!$1:$1,0),0)))</f>
        <v/>
      </c>
      <c r="S58" s="189" t="str">
        <f>IF(ISERROR(VLOOKUP($A58,競技者csv変換!$A:$AK,MATCH(S$1,競技者csv変換!$1:$1,0),0)),"",IF(VLOOKUP($A58,競技者csv変換!$A:$AK,MATCH(S$1,競技者csv変換!$1:$1,0),0)="","",VLOOKUP($A58,競技者csv変換!$A:$AK,MATCH(S$1,競技者csv変換!$1:$1,0),0)))</f>
        <v/>
      </c>
      <c r="T58" s="189" t="str">
        <f>IF(ISERROR(VLOOKUP($A58,競技者csv変換!$A:$AK,MATCH(T$1,競技者csv変換!$1:$1,0),0)),"",IF(VLOOKUP($A58,競技者csv変換!$A:$AK,MATCH(T$1,競技者csv変換!$1:$1,0),0)="","",VLOOKUP($A58,競技者csv変換!$A:$AK,MATCH(T$1,競技者csv変換!$1:$1,0),0)))</f>
        <v/>
      </c>
      <c r="U58" s="189" t="str">
        <f>IF(ISERROR(VLOOKUP($A58,競技者csv変換!$A:$AK,MATCH(U$1,競技者csv変換!$1:$1,0),0)),"",IF(VLOOKUP($A58,競技者csv変換!$A:$AK,MATCH(U$1,競技者csv変換!$1:$1,0),0)="","",VLOOKUP($A58,競技者csv変換!$A:$AK,MATCH(U$1,競技者csv変換!$1:$1,0),0)))</f>
        <v/>
      </c>
      <c r="V58" s="189" t="str">
        <f>IF(ISERROR(VLOOKUP($A58,競技者csv変換!$A:$AK,MATCH(V$1,競技者csv変換!$1:$1,0),0)),"",IF(VLOOKUP($A58,競技者csv変換!$A:$AK,MATCH(V$1,競技者csv変換!$1:$1,0),0)="","",VLOOKUP($A58,競技者csv変換!$A:$AK,MATCH(V$1,競技者csv変換!$1:$1,0),0)))</f>
        <v/>
      </c>
      <c r="W58" s="189" t="str">
        <f>IF(ISERROR(VLOOKUP($A58,競技者csv変換!$A:$AK,MATCH(W$1,競技者csv変換!$1:$1,0),0)),"",IF(VLOOKUP($A58,競技者csv変換!$A:$AK,MATCH(W$1,競技者csv変換!$1:$1,0),0)="","",VLOOKUP($A58,競技者csv変換!$A:$AK,MATCH(W$1,競技者csv変換!$1:$1,0),0)))</f>
        <v/>
      </c>
      <c r="X58" s="189" t="str">
        <f>IF(ISERROR(VLOOKUP($A58,競技者csv変換!$A:$AK,MATCH(X$1,競技者csv変換!$1:$1,0),0)),"",IF(VLOOKUP($A58,競技者csv変換!$A:$AK,MATCH(X$1,競技者csv変換!$1:$1,0),0)="","",VLOOKUP($A58,競技者csv変換!$A:$AK,MATCH(X$1,競技者csv変換!$1:$1,0),0)))</f>
        <v/>
      </c>
      <c r="Y58" s="189" t="str">
        <f>IF(ISERROR(VLOOKUP($A58,競技者csv変換!$A:$AK,MATCH(Y$1,競技者csv変換!$1:$1,0),0)),"",IF(VLOOKUP($A58,競技者csv変換!$A:$AK,MATCH(Y$1,競技者csv変換!$1:$1,0),0)="","",VLOOKUP($A58,競技者csv変換!$A:$AK,MATCH(Y$1,競技者csv変換!$1:$1,0),0)))</f>
        <v/>
      </c>
      <c r="Z58" s="189" t="str">
        <f>IF(ISERROR(VLOOKUP($A58,競技者csv変換!$A:$AK,MATCH(Z$1,競技者csv変換!$1:$1,0),0)),"",IF(VLOOKUP($A58,競技者csv変換!$A:$AK,MATCH(Z$1,競技者csv変換!$1:$1,0),0)="","",VLOOKUP($A58,競技者csv変換!$A:$AK,MATCH(Z$1,競技者csv変換!$1:$1,0),0)))</f>
        <v/>
      </c>
      <c r="AA58" s="189" t="str">
        <f>IF(ISERROR(VLOOKUP($A58,競技者csv変換!$A:$AK,MATCH(AA$1,競技者csv変換!$1:$1,0),0)),"",IF(VLOOKUP($A58,競技者csv変換!$A:$AK,MATCH(AA$1,競技者csv変換!$1:$1,0),0)="","",VLOOKUP($A58,競技者csv変換!$A:$AK,MATCH(AA$1,競技者csv変換!$1:$1,0),0)))</f>
        <v/>
      </c>
      <c r="AB58" s="189" t="str">
        <f>IF(ISERROR(VLOOKUP($A58,競技者csv変換!$A:$AK,MATCH(AB$1,競技者csv変換!$1:$1,0),0)),"",IF(VLOOKUP($A58,競技者csv変換!$A:$AK,MATCH(AB$1,競技者csv変換!$1:$1,0),0)="","",VLOOKUP($A58,競技者csv変換!$A:$AK,MATCH(AB$1,競技者csv変換!$1:$1,0),0)))</f>
        <v/>
      </c>
      <c r="AC58" s="189" t="str">
        <f>IF(ISERROR(VLOOKUP($A58,競技者csv変換!$A:$AK,MATCH(AC$1,競技者csv変換!$1:$1,0),0)),"",IF(VLOOKUP($A58,競技者csv変換!$A:$AK,MATCH(AC$1,競技者csv変換!$1:$1,0),0)="","",VLOOKUP($A58,競技者csv変換!$A:$AK,MATCH(AC$1,競技者csv変換!$1:$1,0),0)))</f>
        <v/>
      </c>
      <c r="AD58" s="76" t="str">
        <f>IF(ISERROR(VLOOKUP($A58,競技者csv変換!$A:$AK,MATCH(AD$1,競技者csv変換!$1:$1,0),0)),"",IF(VLOOKUP($A58,競技者csv変換!$A:$AK,MATCH(AD$1,競技者csv変換!$1:$1,0),0)="","",VLOOKUP($A58,競技者csv変換!$A:$AK,MATCH(AD$1,競技者csv変換!$1:$1,0),0)))</f>
        <v/>
      </c>
      <c r="AE58" s="76" t="str">
        <f>IF(ISERROR(VLOOKUP($A58,競技者csv変換!$A:$AK,MATCH(AE$1,競技者csv変換!$1:$1,0),0)),"",IF(VLOOKUP($A58,競技者csv変換!$A:$AK,MATCH(AE$1,競技者csv変換!$1:$1,0),0)="","",VLOOKUP($A58,競技者csv変換!$A:$AK,MATCH(AE$1,競技者csv変換!$1:$1,0),0)))</f>
        <v/>
      </c>
      <c r="AF58" s="76" t="str">
        <f>IF(ISERROR(VLOOKUP($A58,競技者csv変換!$A:$AK,MATCH(AF$1,競技者csv変換!$1:$1,0),0)),"",IF(VLOOKUP($A58,競技者csv変換!$A:$AK,MATCH(AF$1,競技者csv変換!$1:$1,0),0)="","",VLOOKUP($A58,競技者csv変換!$A:$AK,MATCH(AF$1,競技者csv変換!$1:$1,0),0)))</f>
        <v/>
      </c>
      <c r="AG58" s="76" t="str">
        <f>IF(ISERROR(VLOOKUP($A58,競技者csv変換!$A:$AK,MATCH(AG$1,競技者csv変換!$1:$1,0),0)),"",IF(VLOOKUP($A58,競技者csv変換!$A:$AK,MATCH(AG$1,競技者csv変換!$1:$1,0),0)="","",VLOOKUP($A58,競技者csv変換!$A:$AK,MATCH(AG$1,競技者csv変換!$1:$1,0),0)))</f>
        <v/>
      </c>
      <c r="AH58" s="76" t="str">
        <f>IF(ISERROR(VLOOKUP($A58,競技者csv変換!$A:$AK,MATCH(AH$1,競技者csv変換!$1:$1,0),0)),"",IF(VLOOKUP($A58,競技者csv変換!$A:$AK,MATCH(AH$1,競技者csv変換!$1:$1,0),0)="","",VLOOKUP($A58,競技者csv変換!$A:$AK,MATCH(AH$1,競技者csv変換!$1:$1,0),0)))</f>
        <v/>
      </c>
      <c r="AI58" s="76" t="str">
        <f>IF(ISERROR(VLOOKUP($A58,競技者csv変換!$A:$AK,MATCH(AI$1,競技者csv変換!$1:$1,0),0)),"",IF(VLOOKUP($A58,競技者csv変換!$A:$AK,MATCH(AI$1,競技者csv変換!$1:$1,0),0)="","",VLOOKUP($A58,競技者csv変換!$A:$AK,MATCH(AI$1,競技者csv変換!$1:$1,0),0)))</f>
        <v/>
      </c>
      <c r="AJ58" s="76" t="str">
        <f>IF(ISERROR(VLOOKUP($A58,競技者csv変換!$A:$AK,MATCH(AJ$1,競技者csv変換!$1:$1,0),0)),"",IF(VLOOKUP($A58,競技者csv変換!$A:$AK,MATCH(AJ$1,競技者csv変換!$1:$1,0),0)="","",VLOOKUP($A58,競技者csv変換!$A:$AK,MATCH(AJ$1,競技者csv変換!$1:$1,0),0)))</f>
        <v/>
      </c>
      <c r="AK58" s="76" t="str">
        <f>IF(ISERROR(VLOOKUP($A58,競技者csv変換!$A:$AK,MATCH(AK$1,競技者csv変換!$1:$1,0),0)),"",IF(VLOOKUP($A58,競技者csv変換!$A:$AK,MATCH(AK$1,競技者csv変換!$1:$1,0),0)="","",VLOOKUP($A58,競技者csv変換!$A:$AK,MATCH(AK$1,競技者csv変換!$1:$1,0),0)))</f>
        <v/>
      </c>
    </row>
    <row r="59" spans="1:37" ht="18" customHeight="1">
      <c r="A59" s="76" t="str">
        <f t="shared" si="0"/>
        <v/>
      </c>
      <c r="B59" s="189" t="str">
        <f>IF(ISERROR(VLOOKUP($A59,競技者csv変換!$A:$AK,MATCH(B$1,競技者csv変換!$1:$1,0),0)),"",IF(VLOOKUP($A59,競技者csv変換!$A:$AK,MATCH(B$1,競技者csv変換!$1:$1,0),0)="","",VLOOKUP($A59,競技者csv変換!$A:$AK,MATCH(B$1,競技者csv変換!$1:$1,0),0)))</f>
        <v/>
      </c>
      <c r="C59" s="189" t="str">
        <f>IF(ISERROR(VLOOKUP($A59,競技者csv変換!$A:$AK,MATCH(C$1,競技者csv変換!$1:$1,0),0)),"",IF(VLOOKUP($A59,競技者csv変換!$A:$AK,MATCH(C$1,競技者csv変換!$1:$1,0),0)="","",VLOOKUP($A59,競技者csv変換!$A:$AK,MATCH(C$1,競技者csv変換!$1:$1,0),0)))</f>
        <v/>
      </c>
      <c r="D59" s="189" t="str">
        <f>IF(ISERROR(VLOOKUP($A59,競技者csv変換!$A:$AK,MATCH(D$1,競技者csv変換!$1:$1,0),0)),"",IF(VLOOKUP($A59,競技者csv変換!$A:$AK,MATCH(D$1,競技者csv変換!$1:$1,0),0)="","",VLOOKUP($A59,競技者csv変換!$A:$AK,MATCH(D$1,競技者csv変換!$1:$1,0),0)))</f>
        <v/>
      </c>
      <c r="E59" s="189" t="str">
        <f>IF(ISERROR(VLOOKUP($A59,競技者csv変換!$A:$AK,MATCH(E$1,競技者csv変換!$1:$1,0),0)),"",IF(VLOOKUP($A59,競技者csv変換!$A:$AK,MATCH(E$1,競技者csv変換!$1:$1,0),0)="","",VLOOKUP($A59,競技者csv変換!$A:$AK,MATCH(E$1,競技者csv変換!$1:$1,0),0)))</f>
        <v/>
      </c>
      <c r="F59" s="189" t="str">
        <f>IF(ISERROR(VLOOKUP($A59,競技者csv変換!$A:$AK,MATCH(F$1,競技者csv変換!$1:$1,0),0)),"",IF(VLOOKUP($A59,競技者csv変換!$A:$AK,MATCH(F$1,競技者csv変換!$1:$1,0),0)="","",VLOOKUP($A59,競技者csv変換!$A:$AK,MATCH(F$1,競技者csv変換!$1:$1,0),0)))</f>
        <v/>
      </c>
      <c r="G59" s="189" t="str">
        <f>IF(ISERROR(VLOOKUP($A59,競技者csv変換!$A:$AK,MATCH(G$1,競技者csv変換!$1:$1,0),0)),"",IF(VLOOKUP($A59,競技者csv変換!$A:$AK,MATCH(G$1,競技者csv変換!$1:$1,0),0)="","",VLOOKUP($A59,競技者csv変換!$A:$AK,MATCH(G$1,競技者csv変換!$1:$1,0),0)))</f>
        <v/>
      </c>
      <c r="H59" s="189" t="str">
        <f>IF(ISERROR(VLOOKUP($A59,競技者csv変換!$A:$AK,MATCH(H$1,競技者csv変換!$1:$1,0),0)),"",IF(VLOOKUP($A59,競技者csv変換!$A:$AK,MATCH(H$1,競技者csv変換!$1:$1,0),0)="","",VLOOKUP($A59,競技者csv変換!$A:$AK,MATCH(H$1,競技者csv変換!$1:$1,0),0)))</f>
        <v/>
      </c>
      <c r="I59" s="189" t="str">
        <f>IF(ISERROR(VLOOKUP($A59,競技者csv変換!$A:$AK,MATCH(I$1,競技者csv変換!$1:$1,0),0)),"",IF(VLOOKUP($A59,競技者csv変換!$A:$AK,MATCH(I$1,競技者csv変換!$1:$1,0),0)="","",VLOOKUP($A59,競技者csv変換!$A:$AK,MATCH(I$1,競技者csv変換!$1:$1,0),0)))</f>
        <v/>
      </c>
      <c r="J59" s="189" t="str">
        <f>IF(ISERROR(VLOOKUP($A59,競技者csv変換!$A:$AK,MATCH(J$1,競技者csv変換!$1:$1,0),0)),"",IF(VLOOKUP($A59,競技者csv変換!$A:$AK,MATCH(J$1,競技者csv変換!$1:$1,0),0)="","",VLOOKUP($A59,競技者csv変換!$A:$AK,MATCH(J$1,競技者csv変換!$1:$1,0),0)))</f>
        <v/>
      </c>
      <c r="K59" s="189" t="str">
        <f>IF(ISERROR(VLOOKUP($A59,競技者csv変換!$A:$AK,MATCH(K$1,競技者csv変換!$1:$1,0),0)),"",IF(VLOOKUP($A59,競技者csv変換!$A:$AK,MATCH(K$1,競技者csv変換!$1:$1,0),0)="","",VLOOKUP($A59,競技者csv変換!$A:$AK,MATCH(K$1,競技者csv変換!$1:$1,0),0)))</f>
        <v/>
      </c>
      <c r="L59" s="189" t="str">
        <f>IF(ISERROR(VLOOKUP($A59,競技者csv変換!$A:$AK,MATCH(L$1,競技者csv変換!$1:$1,0),0)),"",IF(VLOOKUP($A59,競技者csv変換!$A:$AK,MATCH(L$1,競技者csv変換!$1:$1,0),0)="","",VLOOKUP($A59,競技者csv変換!$A:$AK,MATCH(L$1,競技者csv変換!$1:$1,0),0)))</f>
        <v/>
      </c>
      <c r="M59" s="189" t="str">
        <f>IF(ISERROR(VLOOKUP($A59,競技者csv変換!$A:$AK,MATCH(M$1,競技者csv変換!$1:$1,0),0)),"",IF(VLOOKUP($A59,競技者csv変換!$A:$AK,MATCH(M$1,競技者csv変換!$1:$1,0),0)="","",VLOOKUP($A59,競技者csv変換!$A:$AK,MATCH(M$1,競技者csv変換!$1:$1,0),0)))</f>
        <v/>
      </c>
      <c r="N59" s="189" t="str">
        <f>IF(ISERROR(VLOOKUP($A59,競技者csv変換!$A:$AK,MATCH(N$1,競技者csv変換!$1:$1,0),0)),"",IF(VLOOKUP($A59,競技者csv変換!$A:$AK,MATCH(N$1,競技者csv変換!$1:$1,0),0)="","",VLOOKUP($A59,競技者csv変換!$A:$AK,MATCH(N$1,競技者csv変換!$1:$1,0),0)))</f>
        <v/>
      </c>
      <c r="O59" s="189" t="str">
        <f>IF(ISERROR(VLOOKUP($A59,競技者csv変換!$A:$AK,MATCH(O$1,競技者csv変換!$1:$1,0),0)),"",IF(VLOOKUP($A59,競技者csv変換!$A:$AK,MATCH(O$1,競技者csv変換!$1:$1,0),0)="","",VLOOKUP($A59,競技者csv変換!$A:$AK,MATCH(O$1,競技者csv変換!$1:$1,0),0)))</f>
        <v/>
      </c>
      <c r="P59" s="189" t="str">
        <f>IF(ISERROR(VLOOKUP($A59,競技者csv変換!$A:$AK,MATCH(P$1,競技者csv変換!$1:$1,0),0)),"",IF(VLOOKUP($A59,競技者csv変換!$A:$AK,MATCH(P$1,競技者csv変換!$1:$1,0),0)="","",VLOOKUP($A59,競技者csv変換!$A:$AK,MATCH(P$1,競技者csv変換!$1:$1,0),0)))</f>
        <v/>
      </c>
      <c r="Q59" s="189" t="str">
        <f>IF(ISERROR(VLOOKUP($A59,競技者csv変換!$A:$AK,MATCH(Q$1,競技者csv変換!$1:$1,0),0)),"",IF(VLOOKUP($A59,競技者csv変換!$A:$AK,MATCH(Q$1,競技者csv変換!$1:$1,0),0)="","",VLOOKUP($A59,競技者csv変換!$A:$AK,MATCH(Q$1,競技者csv変換!$1:$1,0),0)))</f>
        <v/>
      </c>
      <c r="R59" s="189" t="str">
        <f>IF(ISERROR(VLOOKUP($A59,競技者csv変換!$A:$AK,MATCH(R$1,競技者csv変換!$1:$1,0),0)),"",IF(VLOOKUP($A59,競技者csv変換!$A:$AK,MATCH(R$1,競技者csv変換!$1:$1,0),0)="","",VLOOKUP($A59,競技者csv変換!$A:$AK,MATCH(R$1,競技者csv変換!$1:$1,0),0)))</f>
        <v/>
      </c>
      <c r="S59" s="189" t="str">
        <f>IF(ISERROR(VLOOKUP($A59,競技者csv変換!$A:$AK,MATCH(S$1,競技者csv変換!$1:$1,0),0)),"",IF(VLOOKUP($A59,競技者csv変換!$A:$AK,MATCH(S$1,競技者csv変換!$1:$1,0),0)="","",VLOOKUP($A59,競技者csv変換!$A:$AK,MATCH(S$1,競技者csv変換!$1:$1,0),0)))</f>
        <v/>
      </c>
      <c r="T59" s="189" t="str">
        <f>IF(ISERROR(VLOOKUP($A59,競技者csv変換!$A:$AK,MATCH(T$1,競技者csv変換!$1:$1,0),0)),"",IF(VLOOKUP($A59,競技者csv変換!$A:$AK,MATCH(T$1,競技者csv変換!$1:$1,0),0)="","",VLOOKUP($A59,競技者csv変換!$A:$AK,MATCH(T$1,競技者csv変換!$1:$1,0),0)))</f>
        <v/>
      </c>
      <c r="U59" s="189" t="str">
        <f>IF(ISERROR(VLOOKUP($A59,競技者csv変換!$A:$AK,MATCH(U$1,競技者csv変換!$1:$1,0),0)),"",IF(VLOOKUP($A59,競技者csv変換!$A:$AK,MATCH(U$1,競技者csv変換!$1:$1,0),0)="","",VLOOKUP($A59,競技者csv変換!$A:$AK,MATCH(U$1,競技者csv変換!$1:$1,0),0)))</f>
        <v/>
      </c>
      <c r="V59" s="189" t="str">
        <f>IF(ISERROR(VLOOKUP($A59,競技者csv変換!$A:$AK,MATCH(V$1,競技者csv変換!$1:$1,0),0)),"",IF(VLOOKUP($A59,競技者csv変換!$A:$AK,MATCH(V$1,競技者csv変換!$1:$1,0),0)="","",VLOOKUP($A59,競技者csv変換!$A:$AK,MATCH(V$1,競技者csv変換!$1:$1,0),0)))</f>
        <v/>
      </c>
      <c r="W59" s="189" t="str">
        <f>IF(ISERROR(VLOOKUP($A59,競技者csv変換!$A:$AK,MATCH(W$1,競技者csv変換!$1:$1,0),0)),"",IF(VLOOKUP($A59,競技者csv変換!$A:$AK,MATCH(W$1,競技者csv変換!$1:$1,0),0)="","",VLOOKUP($A59,競技者csv変換!$A:$AK,MATCH(W$1,競技者csv変換!$1:$1,0),0)))</f>
        <v/>
      </c>
      <c r="X59" s="189" t="str">
        <f>IF(ISERROR(VLOOKUP($A59,競技者csv変換!$A:$AK,MATCH(X$1,競技者csv変換!$1:$1,0),0)),"",IF(VLOOKUP($A59,競技者csv変換!$A:$AK,MATCH(X$1,競技者csv変換!$1:$1,0),0)="","",VLOOKUP($A59,競技者csv変換!$A:$AK,MATCH(X$1,競技者csv変換!$1:$1,0),0)))</f>
        <v/>
      </c>
      <c r="Y59" s="189" t="str">
        <f>IF(ISERROR(VLOOKUP($A59,競技者csv変換!$A:$AK,MATCH(Y$1,競技者csv変換!$1:$1,0),0)),"",IF(VLOOKUP($A59,競技者csv変換!$A:$AK,MATCH(Y$1,競技者csv変換!$1:$1,0),0)="","",VLOOKUP($A59,競技者csv変換!$A:$AK,MATCH(Y$1,競技者csv変換!$1:$1,0),0)))</f>
        <v/>
      </c>
      <c r="Z59" s="189" t="str">
        <f>IF(ISERROR(VLOOKUP($A59,競技者csv変換!$A:$AK,MATCH(Z$1,競技者csv変換!$1:$1,0),0)),"",IF(VLOOKUP($A59,競技者csv変換!$A:$AK,MATCH(Z$1,競技者csv変換!$1:$1,0),0)="","",VLOOKUP($A59,競技者csv変換!$A:$AK,MATCH(Z$1,競技者csv変換!$1:$1,0),0)))</f>
        <v/>
      </c>
      <c r="AA59" s="189" t="str">
        <f>IF(ISERROR(VLOOKUP($A59,競技者csv変換!$A:$AK,MATCH(AA$1,競技者csv変換!$1:$1,0),0)),"",IF(VLOOKUP($A59,競技者csv変換!$A:$AK,MATCH(AA$1,競技者csv変換!$1:$1,0),0)="","",VLOOKUP($A59,競技者csv変換!$A:$AK,MATCH(AA$1,競技者csv変換!$1:$1,0),0)))</f>
        <v/>
      </c>
      <c r="AB59" s="189" t="str">
        <f>IF(ISERROR(VLOOKUP($A59,競技者csv変換!$A:$AK,MATCH(AB$1,競技者csv変換!$1:$1,0),0)),"",IF(VLOOKUP($A59,競技者csv変換!$A:$AK,MATCH(AB$1,競技者csv変換!$1:$1,0),0)="","",VLOOKUP($A59,競技者csv変換!$A:$AK,MATCH(AB$1,競技者csv変換!$1:$1,0),0)))</f>
        <v/>
      </c>
      <c r="AC59" s="189" t="str">
        <f>IF(ISERROR(VLOOKUP($A59,競技者csv変換!$A:$AK,MATCH(AC$1,競技者csv変換!$1:$1,0),0)),"",IF(VLOOKUP($A59,競技者csv変換!$A:$AK,MATCH(AC$1,競技者csv変換!$1:$1,0),0)="","",VLOOKUP($A59,競技者csv変換!$A:$AK,MATCH(AC$1,競技者csv変換!$1:$1,0),0)))</f>
        <v/>
      </c>
      <c r="AD59" s="76" t="str">
        <f>IF(ISERROR(VLOOKUP($A59,競技者csv変換!$A:$AK,MATCH(AD$1,競技者csv変換!$1:$1,0),0)),"",IF(VLOOKUP($A59,競技者csv変換!$A:$AK,MATCH(AD$1,競技者csv変換!$1:$1,0),0)="","",VLOOKUP($A59,競技者csv変換!$A:$AK,MATCH(AD$1,競技者csv変換!$1:$1,0),0)))</f>
        <v/>
      </c>
      <c r="AE59" s="76" t="str">
        <f>IF(ISERROR(VLOOKUP($A59,競技者csv変換!$A:$AK,MATCH(AE$1,競技者csv変換!$1:$1,0),0)),"",IF(VLOOKUP($A59,競技者csv変換!$A:$AK,MATCH(AE$1,競技者csv変換!$1:$1,0),0)="","",VLOOKUP($A59,競技者csv変換!$A:$AK,MATCH(AE$1,競技者csv変換!$1:$1,0),0)))</f>
        <v/>
      </c>
      <c r="AF59" s="76" t="str">
        <f>IF(ISERROR(VLOOKUP($A59,競技者csv変換!$A:$AK,MATCH(AF$1,競技者csv変換!$1:$1,0),0)),"",IF(VLOOKUP($A59,競技者csv変換!$A:$AK,MATCH(AF$1,競技者csv変換!$1:$1,0),0)="","",VLOOKUP($A59,競技者csv変換!$A:$AK,MATCH(AF$1,競技者csv変換!$1:$1,0),0)))</f>
        <v/>
      </c>
      <c r="AG59" s="76" t="str">
        <f>IF(ISERROR(VLOOKUP($A59,競技者csv変換!$A:$AK,MATCH(AG$1,競技者csv変換!$1:$1,0),0)),"",IF(VLOOKUP($A59,競技者csv変換!$A:$AK,MATCH(AG$1,競技者csv変換!$1:$1,0),0)="","",VLOOKUP($A59,競技者csv変換!$A:$AK,MATCH(AG$1,競技者csv変換!$1:$1,0),0)))</f>
        <v/>
      </c>
      <c r="AH59" s="76" t="str">
        <f>IF(ISERROR(VLOOKUP($A59,競技者csv変換!$A:$AK,MATCH(AH$1,競技者csv変換!$1:$1,0),0)),"",IF(VLOOKUP($A59,競技者csv変換!$A:$AK,MATCH(AH$1,競技者csv変換!$1:$1,0),0)="","",VLOOKUP($A59,競技者csv変換!$A:$AK,MATCH(AH$1,競技者csv変換!$1:$1,0),0)))</f>
        <v/>
      </c>
      <c r="AI59" s="76" t="str">
        <f>IF(ISERROR(VLOOKUP($A59,競技者csv変換!$A:$AK,MATCH(AI$1,競技者csv変換!$1:$1,0),0)),"",IF(VLOOKUP($A59,競技者csv変換!$A:$AK,MATCH(AI$1,競技者csv変換!$1:$1,0),0)="","",VLOOKUP($A59,競技者csv変換!$A:$AK,MATCH(AI$1,競技者csv変換!$1:$1,0),0)))</f>
        <v/>
      </c>
      <c r="AJ59" s="76" t="str">
        <f>IF(ISERROR(VLOOKUP($A59,競技者csv変換!$A:$AK,MATCH(AJ$1,競技者csv変換!$1:$1,0),0)),"",IF(VLOOKUP($A59,競技者csv変換!$A:$AK,MATCH(AJ$1,競技者csv変換!$1:$1,0),0)="","",VLOOKUP($A59,競技者csv変換!$A:$AK,MATCH(AJ$1,競技者csv変換!$1:$1,0),0)))</f>
        <v/>
      </c>
      <c r="AK59" s="76" t="str">
        <f>IF(ISERROR(VLOOKUP($A59,競技者csv変換!$A:$AK,MATCH(AK$1,競技者csv変換!$1:$1,0),0)),"",IF(VLOOKUP($A59,競技者csv変換!$A:$AK,MATCH(AK$1,競技者csv変換!$1:$1,0),0)="","",VLOOKUP($A59,競技者csv変換!$A:$AK,MATCH(AK$1,競技者csv変換!$1:$1,0),0)))</f>
        <v/>
      </c>
    </row>
    <row r="60" spans="1:37" ht="18" customHeight="1">
      <c r="A60" s="76" t="str">
        <f t="shared" si="0"/>
        <v/>
      </c>
      <c r="B60" s="189" t="str">
        <f>IF(ISERROR(VLOOKUP($A60,競技者csv変換!$A:$AK,MATCH(B$1,競技者csv変換!$1:$1,0),0)),"",IF(VLOOKUP($A60,競技者csv変換!$A:$AK,MATCH(B$1,競技者csv変換!$1:$1,0),0)="","",VLOOKUP($A60,競技者csv変換!$A:$AK,MATCH(B$1,競技者csv変換!$1:$1,0),0)))</f>
        <v/>
      </c>
      <c r="C60" s="189" t="str">
        <f>IF(ISERROR(VLOOKUP($A60,競技者csv変換!$A:$AK,MATCH(C$1,競技者csv変換!$1:$1,0),0)),"",IF(VLOOKUP($A60,競技者csv変換!$A:$AK,MATCH(C$1,競技者csv変換!$1:$1,0),0)="","",VLOOKUP($A60,競技者csv変換!$A:$AK,MATCH(C$1,競技者csv変換!$1:$1,0),0)))</f>
        <v/>
      </c>
      <c r="D60" s="189" t="str">
        <f>IF(ISERROR(VLOOKUP($A60,競技者csv変換!$A:$AK,MATCH(D$1,競技者csv変換!$1:$1,0),0)),"",IF(VLOOKUP($A60,競技者csv変換!$A:$AK,MATCH(D$1,競技者csv変換!$1:$1,0),0)="","",VLOOKUP($A60,競技者csv変換!$A:$AK,MATCH(D$1,競技者csv変換!$1:$1,0),0)))</f>
        <v/>
      </c>
      <c r="E60" s="189" t="str">
        <f>IF(ISERROR(VLOOKUP($A60,競技者csv変換!$A:$AK,MATCH(E$1,競技者csv変換!$1:$1,0),0)),"",IF(VLOOKUP($A60,競技者csv変換!$A:$AK,MATCH(E$1,競技者csv変換!$1:$1,0),0)="","",VLOOKUP($A60,競技者csv変換!$A:$AK,MATCH(E$1,競技者csv変換!$1:$1,0),0)))</f>
        <v/>
      </c>
      <c r="F60" s="189" t="str">
        <f>IF(ISERROR(VLOOKUP($A60,競技者csv変換!$A:$AK,MATCH(F$1,競技者csv変換!$1:$1,0),0)),"",IF(VLOOKUP($A60,競技者csv変換!$A:$AK,MATCH(F$1,競技者csv変換!$1:$1,0),0)="","",VLOOKUP($A60,競技者csv変換!$A:$AK,MATCH(F$1,競技者csv変換!$1:$1,0),0)))</f>
        <v/>
      </c>
      <c r="G60" s="189" t="str">
        <f>IF(ISERROR(VLOOKUP($A60,競技者csv変換!$A:$AK,MATCH(G$1,競技者csv変換!$1:$1,0),0)),"",IF(VLOOKUP($A60,競技者csv変換!$A:$AK,MATCH(G$1,競技者csv変換!$1:$1,0),0)="","",VLOOKUP($A60,競技者csv変換!$A:$AK,MATCH(G$1,競技者csv変換!$1:$1,0),0)))</f>
        <v/>
      </c>
      <c r="H60" s="189" t="str">
        <f>IF(ISERROR(VLOOKUP($A60,競技者csv変換!$A:$AK,MATCH(H$1,競技者csv変換!$1:$1,0),0)),"",IF(VLOOKUP($A60,競技者csv変換!$A:$AK,MATCH(H$1,競技者csv変換!$1:$1,0),0)="","",VLOOKUP($A60,競技者csv変換!$A:$AK,MATCH(H$1,競技者csv変換!$1:$1,0),0)))</f>
        <v/>
      </c>
      <c r="I60" s="189" t="str">
        <f>IF(ISERROR(VLOOKUP($A60,競技者csv変換!$A:$AK,MATCH(I$1,競技者csv変換!$1:$1,0),0)),"",IF(VLOOKUP($A60,競技者csv変換!$A:$AK,MATCH(I$1,競技者csv変換!$1:$1,0),0)="","",VLOOKUP($A60,競技者csv変換!$A:$AK,MATCH(I$1,競技者csv変換!$1:$1,0),0)))</f>
        <v/>
      </c>
      <c r="J60" s="189" t="str">
        <f>IF(ISERROR(VLOOKUP($A60,競技者csv変換!$A:$AK,MATCH(J$1,競技者csv変換!$1:$1,0),0)),"",IF(VLOOKUP($A60,競技者csv変換!$A:$AK,MATCH(J$1,競技者csv変換!$1:$1,0),0)="","",VLOOKUP($A60,競技者csv変換!$A:$AK,MATCH(J$1,競技者csv変換!$1:$1,0),0)))</f>
        <v/>
      </c>
      <c r="K60" s="189" t="str">
        <f>IF(ISERROR(VLOOKUP($A60,競技者csv変換!$A:$AK,MATCH(K$1,競技者csv変換!$1:$1,0),0)),"",IF(VLOOKUP($A60,競技者csv変換!$A:$AK,MATCH(K$1,競技者csv変換!$1:$1,0),0)="","",VLOOKUP($A60,競技者csv変換!$A:$AK,MATCH(K$1,競技者csv変換!$1:$1,0),0)))</f>
        <v/>
      </c>
      <c r="L60" s="189" t="str">
        <f>IF(ISERROR(VLOOKUP($A60,競技者csv変換!$A:$AK,MATCH(L$1,競技者csv変換!$1:$1,0),0)),"",IF(VLOOKUP($A60,競技者csv変換!$A:$AK,MATCH(L$1,競技者csv変換!$1:$1,0),0)="","",VLOOKUP($A60,競技者csv変換!$A:$AK,MATCH(L$1,競技者csv変換!$1:$1,0),0)))</f>
        <v/>
      </c>
      <c r="M60" s="189" t="str">
        <f>IF(ISERROR(VLOOKUP($A60,競技者csv変換!$A:$AK,MATCH(M$1,競技者csv変換!$1:$1,0),0)),"",IF(VLOOKUP($A60,競技者csv変換!$A:$AK,MATCH(M$1,競技者csv変換!$1:$1,0),0)="","",VLOOKUP($A60,競技者csv変換!$A:$AK,MATCH(M$1,競技者csv変換!$1:$1,0),0)))</f>
        <v/>
      </c>
      <c r="N60" s="189" t="str">
        <f>IF(ISERROR(VLOOKUP($A60,競技者csv変換!$A:$AK,MATCH(N$1,競技者csv変換!$1:$1,0),0)),"",IF(VLOOKUP($A60,競技者csv変換!$A:$AK,MATCH(N$1,競技者csv変換!$1:$1,0),0)="","",VLOOKUP($A60,競技者csv変換!$A:$AK,MATCH(N$1,競技者csv変換!$1:$1,0),0)))</f>
        <v/>
      </c>
      <c r="O60" s="189" t="str">
        <f>IF(ISERROR(VLOOKUP($A60,競技者csv変換!$A:$AK,MATCH(O$1,競技者csv変換!$1:$1,0),0)),"",IF(VLOOKUP($A60,競技者csv変換!$A:$AK,MATCH(O$1,競技者csv変換!$1:$1,0),0)="","",VLOOKUP($A60,競技者csv変換!$A:$AK,MATCH(O$1,競技者csv変換!$1:$1,0),0)))</f>
        <v/>
      </c>
      <c r="P60" s="189" t="str">
        <f>IF(ISERROR(VLOOKUP($A60,競技者csv変換!$A:$AK,MATCH(P$1,競技者csv変換!$1:$1,0),0)),"",IF(VLOOKUP($A60,競技者csv変換!$A:$AK,MATCH(P$1,競技者csv変換!$1:$1,0),0)="","",VLOOKUP($A60,競技者csv変換!$A:$AK,MATCH(P$1,競技者csv変換!$1:$1,0),0)))</f>
        <v/>
      </c>
      <c r="Q60" s="189" t="str">
        <f>IF(ISERROR(VLOOKUP($A60,競技者csv変換!$A:$AK,MATCH(Q$1,競技者csv変換!$1:$1,0),0)),"",IF(VLOOKUP($A60,競技者csv変換!$A:$AK,MATCH(Q$1,競技者csv変換!$1:$1,0),0)="","",VLOOKUP($A60,競技者csv変換!$A:$AK,MATCH(Q$1,競技者csv変換!$1:$1,0),0)))</f>
        <v/>
      </c>
      <c r="R60" s="189" t="str">
        <f>IF(ISERROR(VLOOKUP($A60,競技者csv変換!$A:$AK,MATCH(R$1,競技者csv変換!$1:$1,0),0)),"",IF(VLOOKUP($A60,競技者csv変換!$A:$AK,MATCH(R$1,競技者csv変換!$1:$1,0),0)="","",VLOOKUP($A60,競技者csv変換!$A:$AK,MATCH(R$1,競技者csv変換!$1:$1,0),0)))</f>
        <v/>
      </c>
      <c r="S60" s="189" t="str">
        <f>IF(ISERROR(VLOOKUP($A60,競技者csv変換!$A:$AK,MATCH(S$1,競技者csv変換!$1:$1,0),0)),"",IF(VLOOKUP($A60,競技者csv変換!$A:$AK,MATCH(S$1,競技者csv変換!$1:$1,0),0)="","",VLOOKUP($A60,競技者csv変換!$A:$AK,MATCH(S$1,競技者csv変換!$1:$1,0),0)))</f>
        <v/>
      </c>
      <c r="T60" s="189" t="str">
        <f>IF(ISERROR(VLOOKUP($A60,競技者csv変換!$A:$AK,MATCH(T$1,競技者csv変換!$1:$1,0),0)),"",IF(VLOOKUP($A60,競技者csv変換!$A:$AK,MATCH(T$1,競技者csv変換!$1:$1,0),0)="","",VLOOKUP($A60,競技者csv変換!$A:$AK,MATCH(T$1,競技者csv変換!$1:$1,0),0)))</f>
        <v/>
      </c>
      <c r="U60" s="189" t="str">
        <f>IF(ISERROR(VLOOKUP($A60,競技者csv変換!$A:$AK,MATCH(U$1,競技者csv変換!$1:$1,0),0)),"",IF(VLOOKUP($A60,競技者csv変換!$A:$AK,MATCH(U$1,競技者csv変換!$1:$1,0),0)="","",VLOOKUP($A60,競技者csv変換!$A:$AK,MATCH(U$1,競技者csv変換!$1:$1,0),0)))</f>
        <v/>
      </c>
      <c r="V60" s="189" t="str">
        <f>IF(ISERROR(VLOOKUP($A60,競技者csv変換!$A:$AK,MATCH(V$1,競技者csv変換!$1:$1,0),0)),"",IF(VLOOKUP($A60,競技者csv変換!$A:$AK,MATCH(V$1,競技者csv変換!$1:$1,0),0)="","",VLOOKUP($A60,競技者csv変換!$A:$AK,MATCH(V$1,競技者csv変換!$1:$1,0),0)))</f>
        <v/>
      </c>
      <c r="W60" s="189" t="str">
        <f>IF(ISERROR(VLOOKUP($A60,競技者csv変換!$A:$AK,MATCH(W$1,競技者csv変換!$1:$1,0),0)),"",IF(VLOOKUP($A60,競技者csv変換!$A:$AK,MATCH(W$1,競技者csv変換!$1:$1,0),0)="","",VLOOKUP($A60,競技者csv変換!$A:$AK,MATCH(W$1,競技者csv変換!$1:$1,0),0)))</f>
        <v/>
      </c>
      <c r="X60" s="189" t="str">
        <f>IF(ISERROR(VLOOKUP($A60,競技者csv変換!$A:$AK,MATCH(X$1,競技者csv変換!$1:$1,0),0)),"",IF(VLOOKUP($A60,競技者csv変換!$A:$AK,MATCH(X$1,競技者csv変換!$1:$1,0),0)="","",VLOOKUP($A60,競技者csv変換!$A:$AK,MATCH(X$1,競技者csv変換!$1:$1,0),0)))</f>
        <v/>
      </c>
      <c r="Y60" s="189" t="str">
        <f>IF(ISERROR(VLOOKUP($A60,競技者csv変換!$A:$AK,MATCH(Y$1,競技者csv変換!$1:$1,0),0)),"",IF(VLOOKUP($A60,競技者csv変換!$A:$AK,MATCH(Y$1,競技者csv変換!$1:$1,0),0)="","",VLOOKUP($A60,競技者csv変換!$A:$AK,MATCH(Y$1,競技者csv変換!$1:$1,0),0)))</f>
        <v/>
      </c>
      <c r="Z60" s="189" t="str">
        <f>IF(ISERROR(VLOOKUP($A60,競技者csv変換!$A:$AK,MATCH(Z$1,競技者csv変換!$1:$1,0),0)),"",IF(VLOOKUP($A60,競技者csv変換!$A:$AK,MATCH(Z$1,競技者csv変換!$1:$1,0),0)="","",VLOOKUP($A60,競技者csv変換!$A:$AK,MATCH(Z$1,競技者csv変換!$1:$1,0),0)))</f>
        <v/>
      </c>
      <c r="AA60" s="189" t="str">
        <f>IF(ISERROR(VLOOKUP($A60,競技者csv変換!$A:$AK,MATCH(AA$1,競技者csv変換!$1:$1,0),0)),"",IF(VLOOKUP($A60,競技者csv変換!$A:$AK,MATCH(AA$1,競技者csv変換!$1:$1,0),0)="","",VLOOKUP($A60,競技者csv変換!$A:$AK,MATCH(AA$1,競技者csv変換!$1:$1,0),0)))</f>
        <v/>
      </c>
      <c r="AB60" s="189" t="str">
        <f>IF(ISERROR(VLOOKUP($A60,競技者csv変換!$A:$AK,MATCH(AB$1,競技者csv変換!$1:$1,0),0)),"",IF(VLOOKUP($A60,競技者csv変換!$A:$AK,MATCH(AB$1,競技者csv変換!$1:$1,0),0)="","",VLOOKUP($A60,競技者csv変換!$A:$AK,MATCH(AB$1,競技者csv変換!$1:$1,0),0)))</f>
        <v/>
      </c>
      <c r="AC60" s="189" t="str">
        <f>IF(ISERROR(VLOOKUP($A60,競技者csv変換!$A:$AK,MATCH(AC$1,競技者csv変換!$1:$1,0),0)),"",IF(VLOOKUP($A60,競技者csv変換!$A:$AK,MATCH(AC$1,競技者csv変換!$1:$1,0),0)="","",VLOOKUP($A60,競技者csv変換!$A:$AK,MATCH(AC$1,競技者csv変換!$1:$1,0),0)))</f>
        <v/>
      </c>
      <c r="AD60" s="76" t="str">
        <f>IF(ISERROR(VLOOKUP($A60,競技者csv変換!$A:$AK,MATCH(AD$1,競技者csv変換!$1:$1,0),0)),"",IF(VLOOKUP($A60,競技者csv変換!$A:$AK,MATCH(AD$1,競技者csv変換!$1:$1,0),0)="","",VLOOKUP($A60,競技者csv変換!$A:$AK,MATCH(AD$1,競技者csv変換!$1:$1,0),0)))</f>
        <v/>
      </c>
      <c r="AE60" s="76" t="str">
        <f>IF(ISERROR(VLOOKUP($A60,競技者csv変換!$A:$AK,MATCH(AE$1,競技者csv変換!$1:$1,0),0)),"",IF(VLOOKUP($A60,競技者csv変換!$A:$AK,MATCH(AE$1,競技者csv変換!$1:$1,0),0)="","",VLOOKUP($A60,競技者csv変換!$A:$AK,MATCH(AE$1,競技者csv変換!$1:$1,0),0)))</f>
        <v/>
      </c>
      <c r="AF60" s="76" t="str">
        <f>IF(ISERROR(VLOOKUP($A60,競技者csv変換!$A:$AK,MATCH(AF$1,競技者csv変換!$1:$1,0),0)),"",IF(VLOOKUP($A60,競技者csv変換!$A:$AK,MATCH(AF$1,競技者csv変換!$1:$1,0),0)="","",VLOOKUP($A60,競技者csv変換!$A:$AK,MATCH(AF$1,競技者csv変換!$1:$1,0),0)))</f>
        <v/>
      </c>
      <c r="AG60" s="76" t="str">
        <f>IF(ISERROR(VLOOKUP($A60,競技者csv変換!$A:$AK,MATCH(AG$1,競技者csv変換!$1:$1,0),0)),"",IF(VLOOKUP($A60,競技者csv変換!$A:$AK,MATCH(AG$1,競技者csv変換!$1:$1,0),0)="","",VLOOKUP($A60,競技者csv変換!$A:$AK,MATCH(AG$1,競技者csv変換!$1:$1,0),0)))</f>
        <v/>
      </c>
      <c r="AH60" s="76" t="str">
        <f>IF(ISERROR(VLOOKUP($A60,競技者csv変換!$A:$AK,MATCH(AH$1,競技者csv変換!$1:$1,0),0)),"",IF(VLOOKUP($A60,競技者csv変換!$A:$AK,MATCH(AH$1,競技者csv変換!$1:$1,0),0)="","",VLOOKUP($A60,競技者csv変換!$A:$AK,MATCH(AH$1,競技者csv変換!$1:$1,0),0)))</f>
        <v/>
      </c>
      <c r="AI60" s="76" t="str">
        <f>IF(ISERROR(VLOOKUP($A60,競技者csv変換!$A:$AK,MATCH(AI$1,競技者csv変換!$1:$1,0),0)),"",IF(VLOOKUP($A60,競技者csv変換!$A:$AK,MATCH(AI$1,競技者csv変換!$1:$1,0),0)="","",VLOOKUP($A60,競技者csv変換!$A:$AK,MATCH(AI$1,競技者csv変換!$1:$1,0),0)))</f>
        <v/>
      </c>
      <c r="AJ60" s="76" t="str">
        <f>IF(ISERROR(VLOOKUP($A60,競技者csv変換!$A:$AK,MATCH(AJ$1,競技者csv変換!$1:$1,0),0)),"",IF(VLOOKUP($A60,競技者csv変換!$A:$AK,MATCH(AJ$1,競技者csv変換!$1:$1,0),0)="","",VLOOKUP($A60,競技者csv変換!$A:$AK,MATCH(AJ$1,競技者csv変換!$1:$1,0),0)))</f>
        <v/>
      </c>
      <c r="AK60" s="76" t="str">
        <f>IF(ISERROR(VLOOKUP($A60,競技者csv変換!$A:$AK,MATCH(AK$1,競技者csv変換!$1:$1,0),0)),"",IF(VLOOKUP($A60,競技者csv変換!$A:$AK,MATCH(AK$1,競技者csv変換!$1:$1,0),0)="","",VLOOKUP($A60,競技者csv変換!$A:$AK,MATCH(AK$1,競技者csv変換!$1:$1,0),0)))</f>
        <v/>
      </c>
    </row>
    <row r="61" spans="1:37" ht="18" customHeight="1">
      <c r="A61" s="76" t="str">
        <f t="shared" si="0"/>
        <v/>
      </c>
      <c r="B61" s="189" t="str">
        <f>IF(ISERROR(VLOOKUP($A61,競技者csv変換!$A:$AK,MATCH(B$1,競技者csv変換!$1:$1,0),0)),"",IF(VLOOKUP($A61,競技者csv変換!$A:$AK,MATCH(B$1,競技者csv変換!$1:$1,0),0)="","",VLOOKUP($A61,競技者csv変換!$A:$AK,MATCH(B$1,競技者csv変換!$1:$1,0),0)))</f>
        <v/>
      </c>
      <c r="C61" s="189" t="str">
        <f>IF(ISERROR(VLOOKUP($A61,競技者csv変換!$A:$AK,MATCH(C$1,競技者csv変換!$1:$1,0),0)),"",IF(VLOOKUP($A61,競技者csv変換!$A:$AK,MATCH(C$1,競技者csv変換!$1:$1,0),0)="","",VLOOKUP($A61,競技者csv変換!$A:$AK,MATCH(C$1,競技者csv変換!$1:$1,0),0)))</f>
        <v/>
      </c>
      <c r="D61" s="189" t="str">
        <f>IF(ISERROR(VLOOKUP($A61,競技者csv変換!$A:$AK,MATCH(D$1,競技者csv変換!$1:$1,0),0)),"",IF(VLOOKUP($A61,競技者csv変換!$A:$AK,MATCH(D$1,競技者csv変換!$1:$1,0),0)="","",VLOOKUP($A61,競技者csv変換!$A:$AK,MATCH(D$1,競技者csv変換!$1:$1,0),0)))</f>
        <v/>
      </c>
      <c r="E61" s="189" t="str">
        <f>IF(ISERROR(VLOOKUP($A61,競技者csv変換!$A:$AK,MATCH(E$1,競技者csv変換!$1:$1,0),0)),"",IF(VLOOKUP($A61,競技者csv変換!$A:$AK,MATCH(E$1,競技者csv変換!$1:$1,0),0)="","",VLOOKUP($A61,競技者csv変換!$A:$AK,MATCH(E$1,競技者csv変換!$1:$1,0),0)))</f>
        <v/>
      </c>
      <c r="F61" s="189" t="str">
        <f>IF(ISERROR(VLOOKUP($A61,競技者csv変換!$A:$AK,MATCH(F$1,競技者csv変換!$1:$1,0),0)),"",IF(VLOOKUP($A61,競技者csv変換!$A:$AK,MATCH(F$1,競技者csv変換!$1:$1,0),0)="","",VLOOKUP($A61,競技者csv変換!$A:$AK,MATCH(F$1,競技者csv変換!$1:$1,0),0)))</f>
        <v/>
      </c>
      <c r="G61" s="189" t="str">
        <f>IF(ISERROR(VLOOKUP($A61,競技者csv変換!$A:$AK,MATCH(G$1,競技者csv変換!$1:$1,0),0)),"",IF(VLOOKUP($A61,競技者csv変換!$A:$AK,MATCH(G$1,競技者csv変換!$1:$1,0),0)="","",VLOOKUP($A61,競技者csv変換!$A:$AK,MATCH(G$1,競技者csv変換!$1:$1,0),0)))</f>
        <v/>
      </c>
      <c r="H61" s="189" t="str">
        <f>IF(ISERROR(VLOOKUP($A61,競技者csv変換!$A:$AK,MATCH(H$1,競技者csv変換!$1:$1,0),0)),"",IF(VLOOKUP($A61,競技者csv変換!$A:$AK,MATCH(H$1,競技者csv変換!$1:$1,0),0)="","",VLOOKUP($A61,競技者csv変換!$A:$AK,MATCH(H$1,競技者csv変換!$1:$1,0),0)))</f>
        <v/>
      </c>
      <c r="I61" s="189" t="str">
        <f>IF(ISERROR(VLOOKUP($A61,競技者csv変換!$A:$AK,MATCH(I$1,競技者csv変換!$1:$1,0),0)),"",IF(VLOOKUP($A61,競技者csv変換!$A:$AK,MATCH(I$1,競技者csv変換!$1:$1,0),0)="","",VLOOKUP($A61,競技者csv変換!$A:$AK,MATCH(I$1,競技者csv変換!$1:$1,0),0)))</f>
        <v/>
      </c>
      <c r="J61" s="189" t="str">
        <f>IF(ISERROR(VLOOKUP($A61,競技者csv変換!$A:$AK,MATCH(J$1,競技者csv変換!$1:$1,0),0)),"",IF(VLOOKUP($A61,競技者csv変換!$A:$AK,MATCH(J$1,競技者csv変換!$1:$1,0),0)="","",VLOOKUP($A61,競技者csv変換!$A:$AK,MATCH(J$1,競技者csv変換!$1:$1,0),0)))</f>
        <v/>
      </c>
      <c r="K61" s="189" t="str">
        <f>IF(ISERROR(VLOOKUP($A61,競技者csv変換!$A:$AK,MATCH(K$1,競技者csv変換!$1:$1,0),0)),"",IF(VLOOKUP($A61,競技者csv変換!$A:$AK,MATCH(K$1,競技者csv変換!$1:$1,0),0)="","",VLOOKUP($A61,競技者csv変換!$A:$AK,MATCH(K$1,競技者csv変換!$1:$1,0),0)))</f>
        <v/>
      </c>
      <c r="L61" s="189" t="str">
        <f>IF(ISERROR(VLOOKUP($A61,競技者csv変換!$A:$AK,MATCH(L$1,競技者csv変換!$1:$1,0),0)),"",IF(VLOOKUP($A61,競技者csv変換!$A:$AK,MATCH(L$1,競技者csv変換!$1:$1,0),0)="","",VLOOKUP($A61,競技者csv変換!$A:$AK,MATCH(L$1,競技者csv変換!$1:$1,0),0)))</f>
        <v/>
      </c>
      <c r="M61" s="189" t="str">
        <f>IF(ISERROR(VLOOKUP($A61,競技者csv変換!$A:$AK,MATCH(M$1,競技者csv変換!$1:$1,0),0)),"",IF(VLOOKUP($A61,競技者csv変換!$A:$AK,MATCH(M$1,競技者csv変換!$1:$1,0),0)="","",VLOOKUP($A61,競技者csv変換!$A:$AK,MATCH(M$1,競技者csv変換!$1:$1,0),0)))</f>
        <v/>
      </c>
      <c r="N61" s="189" t="str">
        <f>IF(ISERROR(VLOOKUP($A61,競技者csv変換!$A:$AK,MATCH(N$1,競技者csv変換!$1:$1,0),0)),"",IF(VLOOKUP($A61,競技者csv変換!$A:$AK,MATCH(N$1,競技者csv変換!$1:$1,0),0)="","",VLOOKUP($A61,競技者csv変換!$A:$AK,MATCH(N$1,競技者csv変換!$1:$1,0),0)))</f>
        <v/>
      </c>
      <c r="O61" s="189" t="str">
        <f>IF(ISERROR(VLOOKUP($A61,競技者csv変換!$A:$AK,MATCH(O$1,競技者csv変換!$1:$1,0),0)),"",IF(VLOOKUP($A61,競技者csv変換!$A:$AK,MATCH(O$1,競技者csv変換!$1:$1,0),0)="","",VLOOKUP($A61,競技者csv変換!$A:$AK,MATCH(O$1,競技者csv変換!$1:$1,0),0)))</f>
        <v/>
      </c>
      <c r="P61" s="189" t="str">
        <f>IF(ISERROR(VLOOKUP($A61,競技者csv変換!$A:$AK,MATCH(P$1,競技者csv変換!$1:$1,0),0)),"",IF(VLOOKUP($A61,競技者csv変換!$A:$AK,MATCH(P$1,競技者csv変換!$1:$1,0),0)="","",VLOOKUP($A61,競技者csv変換!$A:$AK,MATCH(P$1,競技者csv変換!$1:$1,0),0)))</f>
        <v/>
      </c>
      <c r="Q61" s="189" t="str">
        <f>IF(ISERROR(VLOOKUP($A61,競技者csv変換!$A:$AK,MATCH(Q$1,競技者csv変換!$1:$1,0),0)),"",IF(VLOOKUP($A61,競技者csv変換!$A:$AK,MATCH(Q$1,競技者csv変換!$1:$1,0),0)="","",VLOOKUP($A61,競技者csv変換!$A:$AK,MATCH(Q$1,競技者csv変換!$1:$1,0),0)))</f>
        <v/>
      </c>
      <c r="R61" s="189" t="str">
        <f>IF(ISERROR(VLOOKUP($A61,競技者csv変換!$A:$AK,MATCH(R$1,競技者csv変換!$1:$1,0),0)),"",IF(VLOOKUP($A61,競技者csv変換!$A:$AK,MATCH(R$1,競技者csv変換!$1:$1,0),0)="","",VLOOKUP($A61,競技者csv変換!$A:$AK,MATCH(R$1,競技者csv変換!$1:$1,0),0)))</f>
        <v/>
      </c>
      <c r="S61" s="189" t="str">
        <f>IF(ISERROR(VLOOKUP($A61,競技者csv変換!$A:$AK,MATCH(S$1,競技者csv変換!$1:$1,0),0)),"",IF(VLOOKUP($A61,競技者csv変換!$A:$AK,MATCH(S$1,競技者csv変換!$1:$1,0),0)="","",VLOOKUP($A61,競技者csv変換!$A:$AK,MATCH(S$1,競技者csv変換!$1:$1,0),0)))</f>
        <v/>
      </c>
      <c r="T61" s="189" t="str">
        <f>IF(ISERROR(VLOOKUP($A61,競技者csv変換!$A:$AK,MATCH(T$1,競技者csv変換!$1:$1,0),0)),"",IF(VLOOKUP($A61,競技者csv変換!$A:$AK,MATCH(T$1,競技者csv変換!$1:$1,0),0)="","",VLOOKUP($A61,競技者csv変換!$A:$AK,MATCH(T$1,競技者csv変換!$1:$1,0),0)))</f>
        <v/>
      </c>
      <c r="U61" s="189" t="str">
        <f>IF(ISERROR(VLOOKUP($A61,競技者csv変換!$A:$AK,MATCH(U$1,競技者csv変換!$1:$1,0),0)),"",IF(VLOOKUP($A61,競技者csv変換!$A:$AK,MATCH(U$1,競技者csv変換!$1:$1,0),0)="","",VLOOKUP($A61,競技者csv変換!$A:$AK,MATCH(U$1,競技者csv変換!$1:$1,0),0)))</f>
        <v/>
      </c>
      <c r="V61" s="189" t="str">
        <f>IF(ISERROR(VLOOKUP($A61,競技者csv変換!$A:$AK,MATCH(V$1,競技者csv変換!$1:$1,0),0)),"",IF(VLOOKUP($A61,競技者csv変換!$A:$AK,MATCH(V$1,競技者csv変換!$1:$1,0),0)="","",VLOOKUP($A61,競技者csv変換!$A:$AK,MATCH(V$1,競技者csv変換!$1:$1,0),0)))</f>
        <v/>
      </c>
      <c r="W61" s="189" t="str">
        <f>IF(ISERROR(VLOOKUP($A61,競技者csv変換!$A:$AK,MATCH(W$1,競技者csv変換!$1:$1,0),0)),"",IF(VLOOKUP($A61,競技者csv変換!$A:$AK,MATCH(W$1,競技者csv変換!$1:$1,0),0)="","",VLOOKUP($A61,競技者csv変換!$A:$AK,MATCH(W$1,競技者csv変換!$1:$1,0),0)))</f>
        <v/>
      </c>
      <c r="X61" s="189" t="str">
        <f>IF(ISERROR(VLOOKUP($A61,競技者csv変換!$A:$AK,MATCH(X$1,競技者csv変換!$1:$1,0),0)),"",IF(VLOOKUP($A61,競技者csv変換!$A:$AK,MATCH(X$1,競技者csv変換!$1:$1,0),0)="","",VLOOKUP($A61,競技者csv変換!$A:$AK,MATCH(X$1,競技者csv変換!$1:$1,0),0)))</f>
        <v/>
      </c>
      <c r="Y61" s="189" t="str">
        <f>IF(ISERROR(VLOOKUP($A61,競技者csv変換!$A:$AK,MATCH(Y$1,競技者csv変換!$1:$1,0),0)),"",IF(VLOOKUP($A61,競技者csv変換!$A:$AK,MATCH(Y$1,競技者csv変換!$1:$1,0),0)="","",VLOOKUP($A61,競技者csv変換!$A:$AK,MATCH(Y$1,競技者csv変換!$1:$1,0),0)))</f>
        <v/>
      </c>
      <c r="Z61" s="189" t="str">
        <f>IF(ISERROR(VLOOKUP($A61,競技者csv変換!$A:$AK,MATCH(Z$1,競技者csv変換!$1:$1,0),0)),"",IF(VLOOKUP($A61,競技者csv変換!$A:$AK,MATCH(Z$1,競技者csv変換!$1:$1,0),0)="","",VLOOKUP($A61,競技者csv変換!$A:$AK,MATCH(Z$1,競技者csv変換!$1:$1,0),0)))</f>
        <v/>
      </c>
      <c r="AA61" s="189" t="str">
        <f>IF(ISERROR(VLOOKUP($A61,競技者csv変換!$A:$AK,MATCH(AA$1,競技者csv変換!$1:$1,0),0)),"",IF(VLOOKUP($A61,競技者csv変換!$A:$AK,MATCH(AA$1,競技者csv変換!$1:$1,0),0)="","",VLOOKUP($A61,競技者csv変換!$A:$AK,MATCH(AA$1,競技者csv変換!$1:$1,0),0)))</f>
        <v/>
      </c>
      <c r="AB61" s="189" t="str">
        <f>IF(ISERROR(VLOOKUP($A61,競技者csv変換!$A:$AK,MATCH(AB$1,競技者csv変換!$1:$1,0),0)),"",IF(VLOOKUP($A61,競技者csv変換!$A:$AK,MATCH(AB$1,競技者csv変換!$1:$1,0),0)="","",VLOOKUP($A61,競技者csv変換!$A:$AK,MATCH(AB$1,競技者csv変換!$1:$1,0),0)))</f>
        <v/>
      </c>
      <c r="AC61" s="189" t="str">
        <f>IF(ISERROR(VLOOKUP($A61,競技者csv変換!$A:$AK,MATCH(AC$1,競技者csv変換!$1:$1,0),0)),"",IF(VLOOKUP($A61,競技者csv変換!$A:$AK,MATCH(AC$1,競技者csv変換!$1:$1,0),0)="","",VLOOKUP($A61,競技者csv変換!$A:$AK,MATCH(AC$1,競技者csv変換!$1:$1,0),0)))</f>
        <v/>
      </c>
      <c r="AD61" s="76" t="str">
        <f>IF(ISERROR(VLOOKUP($A61,競技者csv変換!$A:$AK,MATCH(AD$1,競技者csv変換!$1:$1,0),0)),"",IF(VLOOKUP($A61,競技者csv変換!$A:$AK,MATCH(AD$1,競技者csv変換!$1:$1,0),0)="","",VLOOKUP($A61,競技者csv変換!$A:$AK,MATCH(AD$1,競技者csv変換!$1:$1,0),0)))</f>
        <v/>
      </c>
      <c r="AE61" s="76" t="str">
        <f>IF(ISERROR(VLOOKUP($A61,競技者csv変換!$A:$AK,MATCH(AE$1,競技者csv変換!$1:$1,0),0)),"",IF(VLOOKUP($A61,競技者csv変換!$A:$AK,MATCH(AE$1,競技者csv変換!$1:$1,0),0)="","",VLOOKUP($A61,競技者csv変換!$A:$AK,MATCH(AE$1,競技者csv変換!$1:$1,0),0)))</f>
        <v/>
      </c>
      <c r="AF61" s="76" t="str">
        <f>IF(ISERROR(VLOOKUP($A61,競技者csv変換!$A:$AK,MATCH(AF$1,競技者csv変換!$1:$1,0),0)),"",IF(VLOOKUP($A61,競技者csv変換!$A:$AK,MATCH(AF$1,競技者csv変換!$1:$1,0),0)="","",VLOOKUP($A61,競技者csv変換!$A:$AK,MATCH(AF$1,競技者csv変換!$1:$1,0),0)))</f>
        <v/>
      </c>
      <c r="AG61" s="76" t="str">
        <f>IF(ISERROR(VLOOKUP($A61,競技者csv変換!$A:$AK,MATCH(AG$1,競技者csv変換!$1:$1,0),0)),"",IF(VLOOKUP($A61,競技者csv変換!$A:$AK,MATCH(AG$1,競技者csv変換!$1:$1,0),0)="","",VLOOKUP($A61,競技者csv変換!$A:$AK,MATCH(AG$1,競技者csv変換!$1:$1,0),0)))</f>
        <v/>
      </c>
      <c r="AH61" s="76" t="str">
        <f>IF(ISERROR(VLOOKUP($A61,競技者csv変換!$A:$AK,MATCH(AH$1,競技者csv変換!$1:$1,0),0)),"",IF(VLOOKUP($A61,競技者csv変換!$A:$AK,MATCH(AH$1,競技者csv変換!$1:$1,0),0)="","",VLOOKUP($A61,競技者csv変換!$A:$AK,MATCH(AH$1,競技者csv変換!$1:$1,0),0)))</f>
        <v/>
      </c>
      <c r="AI61" s="76" t="str">
        <f>IF(ISERROR(VLOOKUP($A61,競技者csv変換!$A:$AK,MATCH(AI$1,競技者csv変換!$1:$1,0),0)),"",IF(VLOOKUP($A61,競技者csv変換!$A:$AK,MATCH(AI$1,競技者csv変換!$1:$1,0),0)="","",VLOOKUP($A61,競技者csv変換!$A:$AK,MATCH(AI$1,競技者csv変換!$1:$1,0),0)))</f>
        <v/>
      </c>
      <c r="AJ61" s="76" t="str">
        <f>IF(ISERROR(VLOOKUP($A61,競技者csv変換!$A:$AK,MATCH(AJ$1,競技者csv変換!$1:$1,0),0)),"",IF(VLOOKUP($A61,競技者csv変換!$A:$AK,MATCH(AJ$1,競技者csv変換!$1:$1,0),0)="","",VLOOKUP($A61,競技者csv変換!$A:$AK,MATCH(AJ$1,競技者csv変換!$1:$1,0),0)))</f>
        <v/>
      </c>
      <c r="AK61" s="76" t="str">
        <f>IF(ISERROR(VLOOKUP($A61,競技者csv変換!$A:$AK,MATCH(AK$1,競技者csv変換!$1:$1,0),0)),"",IF(VLOOKUP($A61,競技者csv変換!$A:$AK,MATCH(AK$1,競技者csv変換!$1:$1,0),0)="","",VLOOKUP($A61,競技者csv変換!$A:$AK,MATCH(AK$1,競技者csv変換!$1:$1,0),0)))</f>
        <v/>
      </c>
    </row>
    <row r="62" spans="1:37" ht="18" customHeight="1">
      <c r="A62" s="76" t="str">
        <f t="shared" si="0"/>
        <v/>
      </c>
      <c r="B62" s="189" t="str">
        <f>IF(ISERROR(VLOOKUP($A62,競技者csv変換!$A:$AK,MATCH(B$1,競技者csv変換!$1:$1,0),0)),"",IF(VLOOKUP($A62,競技者csv変換!$A:$AK,MATCH(B$1,競技者csv変換!$1:$1,0),0)="","",VLOOKUP($A62,競技者csv変換!$A:$AK,MATCH(B$1,競技者csv変換!$1:$1,0),0)))</f>
        <v/>
      </c>
      <c r="C62" s="189" t="str">
        <f>IF(ISERROR(VLOOKUP($A62,競技者csv変換!$A:$AK,MATCH(C$1,競技者csv変換!$1:$1,0),0)),"",IF(VLOOKUP($A62,競技者csv変換!$A:$AK,MATCH(C$1,競技者csv変換!$1:$1,0),0)="","",VLOOKUP($A62,競技者csv変換!$A:$AK,MATCH(C$1,競技者csv変換!$1:$1,0),0)))</f>
        <v/>
      </c>
      <c r="D62" s="189" t="str">
        <f>IF(ISERROR(VLOOKUP($A62,競技者csv変換!$A:$AK,MATCH(D$1,競技者csv変換!$1:$1,0),0)),"",IF(VLOOKUP($A62,競技者csv変換!$A:$AK,MATCH(D$1,競技者csv変換!$1:$1,0),0)="","",VLOOKUP($A62,競技者csv変換!$A:$AK,MATCH(D$1,競技者csv変換!$1:$1,0),0)))</f>
        <v/>
      </c>
      <c r="E62" s="189" t="str">
        <f>IF(ISERROR(VLOOKUP($A62,競技者csv変換!$A:$AK,MATCH(E$1,競技者csv変換!$1:$1,0),0)),"",IF(VLOOKUP($A62,競技者csv変換!$A:$AK,MATCH(E$1,競技者csv変換!$1:$1,0),0)="","",VLOOKUP($A62,競技者csv変換!$A:$AK,MATCH(E$1,競技者csv変換!$1:$1,0),0)))</f>
        <v/>
      </c>
      <c r="F62" s="189" t="str">
        <f>IF(ISERROR(VLOOKUP($A62,競技者csv変換!$A:$AK,MATCH(F$1,競技者csv変換!$1:$1,0),0)),"",IF(VLOOKUP($A62,競技者csv変換!$A:$AK,MATCH(F$1,競技者csv変換!$1:$1,0),0)="","",VLOOKUP($A62,競技者csv変換!$A:$AK,MATCH(F$1,競技者csv変換!$1:$1,0),0)))</f>
        <v/>
      </c>
      <c r="G62" s="189" t="str">
        <f>IF(ISERROR(VLOOKUP($A62,競技者csv変換!$A:$AK,MATCH(G$1,競技者csv変換!$1:$1,0),0)),"",IF(VLOOKUP($A62,競技者csv変換!$A:$AK,MATCH(G$1,競技者csv変換!$1:$1,0),0)="","",VLOOKUP($A62,競技者csv変換!$A:$AK,MATCH(G$1,競技者csv変換!$1:$1,0),0)))</f>
        <v/>
      </c>
      <c r="H62" s="189" t="str">
        <f>IF(ISERROR(VLOOKUP($A62,競技者csv変換!$A:$AK,MATCH(H$1,競技者csv変換!$1:$1,0),0)),"",IF(VLOOKUP($A62,競技者csv変換!$A:$AK,MATCH(H$1,競技者csv変換!$1:$1,0),0)="","",VLOOKUP($A62,競技者csv変換!$A:$AK,MATCH(H$1,競技者csv変換!$1:$1,0),0)))</f>
        <v/>
      </c>
      <c r="I62" s="189" t="str">
        <f>IF(ISERROR(VLOOKUP($A62,競技者csv変換!$A:$AK,MATCH(I$1,競技者csv変換!$1:$1,0),0)),"",IF(VLOOKUP($A62,競技者csv変換!$A:$AK,MATCH(I$1,競技者csv変換!$1:$1,0),0)="","",VLOOKUP($A62,競技者csv変換!$A:$AK,MATCH(I$1,競技者csv変換!$1:$1,0),0)))</f>
        <v/>
      </c>
      <c r="J62" s="189" t="str">
        <f>IF(ISERROR(VLOOKUP($A62,競技者csv変換!$A:$AK,MATCH(J$1,競技者csv変換!$1:$1,0),0)),"",IF(VLOOKUP($A62,競技者csv変換!$A:$AK,MATCH(J$1,競技者csv変換!$1:$1,0),0)="","",VLOOKUP($A62,競技者csv変換!$A:$AK,MATCH(J$1,競技者csv変換!$1:$1,0),0)))</f>
        <v/>
      </c>
      <c r="K62" s="189" t="str">
        <f>IF(ISERROR(VLOOKUP($A62,競技者csv変換!$A:$AK,MATCH(K$1,競技者csv変換!$1:$1,0),0)),"",IF(VLOOKUP($A62,競技者csv変換!$A:$AK,MATCH(K$1,競技者csv変換!$1:$1,0),0)="","",VLOOKUP($A62,競技者csv変換!$A:$AK,MATCH(K$1,競技者csv変換!$1:$1,0),0)))</f>
        <v/>
      </c>
      <c r="L62" s="189" t="str">
        <f>IF(ISERROR(VLOOKUP($A62,競技者csv変換!$A:$AK,MATCH(L$1,競技者csv変換!$1:$1,0),0)),"",IF(VLOOKUP($A62,競技者csv変換!$A:$AK,MATCH(L$1,競技者csv変換!$1:$1,0),0)="","",VLOOKUP($A62,競技者csv変換!$A:$AK,MATCH(L$1,競技者csv変換!$1:$1,0),0)))</f>
        <v/>
      </c>
      <c r="M62" s="189" t="str">
        <f>IF(ISERROR(VLOOKUP($A62,競技者csv変換!$A:$AK,MATCH(M$1,競技者csv変換!$1:$1,0),0)),"",IF(VLOOKUP($A62,競技者csv変換!$A:$AK,MATCH(M$1,競技者csv変換!$1:$1,0),0)="","",VLOOKUP($A62,競技者csv変換!$A:$AK,MATCH(M$1,競技者csv変換!$1:$1,0),0)))</f>
        <v/>
      </c>
      <c r="N62" s="189" t="str">
        <f>IF(ISERROR(VLOOKUP($A62,競技者csv変換!$A:$AK,MATCH(N$1,競技者csv変換!$1:$1,0),0)),"",IF(VLOOKUP($A62,競技者csv変換!$A:$AK,MATCH(N$1,競技者csv変換!$1:$1,0),0)="","",VLOOKUP($A62,競技者csv変換!$A:$AK,MATCH(N$1,競技者csv変換!$1:$1,0),0)))</f>
        <v/>
      </c>
      <c r="O62" s="189" t="str">
        <f>IF(ISERROR(VLOOKUP($A62,競技者csv変換!$A:$AK,MATCH(O$1,競技者csv変換!$1:$1,0),0)),"",IF(VLOOKUP($A62,競技者csv変換!$A:$AK,MATCH(O$1,競技者csv変換!$1:$1,0),0)="","",VLOOKUP($A62,競技者csv変換!$A:$AK,MATCH(O$1,競技者csv変換!$1:$1,0),0)))</f>
        <v/>
      </c>
      <c r="P62" s="189" t="str">
        <f>IF(ISERROR(VLOOKUP($A62,競技者csv変換!$A:$AK,MATCH(P$1,競技者csv変換!$1:$1,0),0)),"",IF(VLOOKUP($A62,競技者csv変換!$A:$AK,MATCH(P$1,競技者csv変換!$1:$1,0),0)="","",VLOOKUP($A62,競技者csv変換!$A:$AK,MATCH(P$1,競技者csv変換!$1:$1,0),0)))</f>
        <v/>
      </c>
      <c r="Q62" s="189" t="str">
        <f>IF(ISERROR(VLOOKUP($A62,競技者csv変換!$A:$AK,MATCH(Q$1,競技者csv変換!$1:$1,0),0)),"",IF(VLOOKUP($A62,競技者csv変換!$A:$AK,MATCH(Q$1,競技者csv変換!$1:$1,0),0)="","",VLOOKUP($A62,競技者csv変換!$A:$AK,MATCH(Q$1,競技者csv変換!$1:$1,0),0)))</f>
        <v/>
      </c>
      <c r="R62" s="189" t="str">
        <f>IF(ISERROR(VLOOKUP($A62,競技者csv変換!$A:$AK,MATCH(R$1,競技者csv変換!$1:$1,0),0)),"",IF(VLOOKUP($A62,競技者csv変換!$A:$AK,MATCH(R$1,競技者csv変換!$1:$1,0),0)="","",VLOOKUP($A62,競技者csv変換!$A:$AK,MATCH(R$1,競技者csv変換!$1:$1,0),0)))</f>
        <v/>
      </c>
      <c r="S62" s="189" t="str">
        <f>IF(ISERROR(VLOOKUP($A62,競技者csv変換!$A:$AK,MATCH(S$1,競技者csv変換!$1:$1,0),0)),"",IF(VLOOKUP($A62,競技者csv変換!$A:$AK,MATCH(S$1,競技者csv変換!$1:$1,0),0)="","",VLOOKUP($A62,競技者csv変換!$A:$AK,MATCH(S$1,競技者csv変換!$1:$1,0),0)))</f>
        <v/>
      </c>
      <c r="T62" s="189" t="str">
        <f>IF(ISERROR(VLOOKUP($A62,競技者csv変換!$A:$AK,MATCH(T$1,競技者csv変換!$1:$1,0),0)),"",IF(VLOOKUP($A62,競技者csv変換!$A:$AK,MATCH(T$1,競技者csv変換!$1:$1,0),0)="","",VLOOKUP($A62,競技者csv変換!$A:$AK,MATCH(T$1,競技者csv変換!$1:$1,0),0)))</f>
        <v/>
      </c>
      <c r="U62" s="189" t="str">
        <f>IF(ISERROR(VLOOKUP($A62,競技者csv変換!$A:$AK,MATCH(U$1,競技者csv変換!$1:$1,0),0)),"",IF(VLOOKUP($A62,競技者csv変換!$A:$AK,MATCH(U$1,競技者csv変換!$1:$1,0),0)="","",VLOOKUP($A62,競技者csv変換!$A:$AK,MATCH(U$1,競技者csv変換!$1:$1,0),0)))</f>
        <v/>
      </c>
      <c r="V62" s="189" t="str">
        <f>IF(ISERROR(VLOOKUP($A62,競技者csv変換!$A:$AK,MATCH(V$1,競技者csv変換!$1:$1,0),0)),"",IF(VLOOKUP($A62,競技者csv変換!$A:$AK,MATCH(V$1,競技者csv変換!$1:$1,0),0)="","",VLOOKUP($A62,競技者csv変換!$A:$AK,MATCH(V$1,競技者csv変換!$1:$1,0),0)))</f>
        <v/>
      </c>
      <c r="W62" s="189" t="str">
        <f>IF(ISERROR(VLOOKUP($A62,競技者csv変換!$A:$AK,MATCH(W$1,競技者csv変換!$1:$1,0),0)),"",IF(VLOOKUP($A62,競技者csv変換!$A:$AK,MATCH(W$1,競技者csv変換!$1:$1,0),0)="","",VLOOKUP($A62,競技者csv変換!$A:$AK,MATCH(W$1,競技者csv変換!$1:$1,0),0)))</f>
        <v/>
      </c>
      <c r="X62" s="189" t="str">
        <f>IF(ISERROR(VLOOKUP($A62,競技者csv変換!$A:$AK,MATCH(X$1,競技者csv変換!$1:$1,0),0)),"",IF(VLOOKUP($A62,競技者csv変換!$A:$AK,MATCH(X$1,競技者csv変換!$1:$1,0),0)="","",VLOOKUP($A62,競技者csv変換!$A:$AK,MATCH(X$1,競技者csv変換!$1:$1,0),0)))</f>
        <v/>
      </c>
      <c r="Y62" s="189" t="str">
        <f>IF(ISERROR(VLOOKUP($A62,競技者csv変換!$A:$AK,MATCH(Y$1,競技者csv変換!$1:$1,0),0)),"",IF(VLOOKUP($A62,競技者csv変換!$A:$AK,MATCH(Y$1,競技者csv変換!$1:$1,0),0)="","",VLOOKUP($A62,競技者csv変換!$A:$AK,MATCH(Y$1,競技者csv変換!$1:$1,0),0)))</f>
        <v/>
      </c>
      <c r="Z62" s="189" t="str">
        <f>IF(ISERROR(VLOOKUP($A62,競技者csv変換!$A:$AK,MATCH(Z$1,競技者csv変換!$1:$1,0),0)),"",IF(VLOOKUP($A62,競技者csv変換!$A:$AK,MATCH(Z$1,競技者csv変換!$1:$1,0),0)="","",VLOOKUP($A62,競技者csv変換!$A:$AK,MATCH(Z$1,競技者csv変換!$1:$1,0),0)))</f>
        <v/>
      </c>
      <c r="AA62" s="189" t="str">
        <f>IF(ISERROR(VLOOKUP($A62,競技者csv変換!$A:$AK,MATCH(AA$1,競技者csv変換!$1:$1,0),0)),"",IF(VLOOKUP($A62,競技者csv変換!$A:$AK,MATCH(AA$1,競技者csv変換!$1:$1,0),0)="","",VLOOKUP($A62,競技者csv変換!$A:$AK,MATCH(AA$1,競技者csv変換!$1:$1,0),0)))</f>
        <v/>
      </c>
      <c r="AB62" s="189" t="str">
        <f>IF(ISERROR(VLOOKUP($A62,競技者csv変換!$A:$AK,MATCH(AB$1,競技者csv変換!$1:$1,0),0)),"",IF(VLOOKUP($A62,競技者csv変換!$A:$AK,MATCH(AB$1,競技者csv変換!$1:$1,0),0)="","",VLOOKUP($A62,競技者csv変換!$A:$AK,MATCH(AB$1,競技者csv変換!$1:$1,0),0)))</f>
        <v/>
      </c>
      <c r="AC62" s="189" t="str">
        <f>IF(ISERROR(VLOOKUP($A62,競技者csv変換!$A:$AK,MATCH(AC$1,競技者csv変換!$1:$1,0),0)),"",IF(VLOOKUP($A62,競技者csv変換!$A:$AK,MATCH(AC$1,競技者csv変換!$1:$1,0),0)="","",VLOOKUP($A62,競技者csv変換!$A:$AK,MATCH(AC$1,競技者csv変換!$1:$1,0),0)))</f>
        <v/>
      </c>
      <c r="AD62" s="76" t="str">
        <f>IF(ISERROR(VLOOKUP($A62,競技者csv変換!$A:$AK,MATCH(AD$1,競技者csv変換!$1:$1,0),0)),"",IF(VLOOKUP($A62,競技者csv変換!$A:$AK,MATCH(AD$1,競技者csv変換!$1:$1,0),0)="","",VLOOKUP($A62,競技者csv変換!$A:$AK,MATCH(AD$1,競技者csv変換!$1:$1,0),0)))</f>
        <v/>
      </c>
      <c r="AE62" s="76" t="str">
        <f>IF(ISERROR(VLOOKUP($A62,競技者csv変換!$A:$AK,MATCH(AE$1,競技者csv変換!$1:$1,0),0)),"",IF(VLOOKUP($A62,競技者csv変換!$A:$AK,MATCH(AE$1,競技者csv変換!$1:$1,0),0)="","",VLOOKUP($A62,競技者csv変換!$A:$AK,MATCH(AE$1,競技者csv変換!$1:$1,0),0)))</f>
        <v/>
      </c>
      <c r="AF62" s="76" t="str">
        <f>IF(ISERROR(VLOOKUP($A62,競技者csv変換!$A:$AK,MATCH(AF$1,競技者csv変換!$1:$1,0),0)),"",IF(VLOOKUP($A62,競技者csv変換!$A:$AK,MATCH(AF$1,競技者csv変換!$1:$1,0),0)="","",VLOOKUP($A62,競技者csv変換!$A:$AK,MATCH(AF$1,競技者csv変換!$1:$1,0),0)))</f>
        <v/>
      </c>
      <c r="AG62" s="76" t="str">
        <f>IF(ISERROR(VLOOKUP($A62,競技者csv変換!$A:$AK,MATCH(AG$1,競技者csv変換!$1:$1,0),0)),"",IF(VLOOKUP($A62,競技者csv変換!$A:$AK,MATCH(AG$1,競技者csv変換!$1:$1,0),0)="","",VLOOKUP($A62,競技者csv変換!$A:$AK,MATCH(AG$1,競技者csv変換!$1:$1,0),0)))</f>
        <v/>
      </c>
      <c r="AH62" s="76" t="str">
        <f>IF(ISERROR(VLOOKUP($A62,競技者csv変換!$A:$AK,MATCH(AH$1,競技者csv変換!$1:$1,0),0)),"",IF(VLOOKUP($A62,競技者csv変換!$A:$AK,MATCH(AH$1,競技者csv変換!$1:$1,0),0)="","",VLOOKUP($A62,競技者csv変換!$A:$AK,MATCH(AH$1,競技者csv変換!$1:$1,0),0)))</f>
        <v/>
      </c>
      <c r="AI62" s="76" t="str">
        <f>IF(ISERROR(VLOOKUP($A62,競技者csv変換!$A:$AK,MATCH(AI$1,競技者csv変換!$1:$1,0),0)),"",IF(VLOOKUP($A62,競技者csv変換!$A:$AK,MATCH(AI$1,競技者csv変換!$1:$1,0),0)="","",VLOOKUP($A62,競技者csv変換!$A:$AK,MATCH(AI$1,競技者csv変換!$1:$1,0),0)))</f>
        <v/>
      </c>
      <c r="AJ62" s="76" t="str">
        <f>IF(ISERROR(VLOOKUP($A62,競技者csv変換!$A:$AK,MATCH(AJ$1,競技者csv変換!$1:$1,0),0)),"",IF(VLOOKUP($A62,競技者csv変換!$A:$AK,MATCH(AJ$1,競技者csv変換!$1:$1,0),0)="","",VLOOKUP($A62,競技者csv変換!$A:$AK,MATCH(AJ$1,競技者csv変換!$1:$1,0),0)))</f>
        <v/>
      </c>
      <c r="AK62" s="76" t="str">
        <f>IF(ISERROR(VLOOKUP($A62,競技者csv変換!$A:$AK,MATCH(AK$1,競技者csv変換!$1:$1,0),0)),"",IF(VLOOKUP($A62,競技者csv変換!$A:$AK,MATCH(AK$1,競技者csv変換!$1:$1,0),0)="","",VLOOKUP($A62,競技者csv変換!$A:$AK,MATCH(AK$1,競技者csv変換!$1:$1,0),0)))</f>
        <v/>
      </c>
    </row>
    <row r="63" spans="1:37" ht="18" customHeight="1">
      <c r="A63" s="76" t="str">
        <f t="shared" si="0"/>
        <v/>
      </c>
      <c r="B63" s="189" t="str">
        <f>IF(ISERROR(VLOOKUP($A63,競技者csv変換!$A:$AK,MATCH(B$1,競技者csv変換!$1:$1,0),0)),"",IF(VLOOKUP($A63,競技者csv変換!$A:$AK,MATCH(B$1,競技者csv変換!$1:$1,0),0)="","",VLOOKUP($A63,競技者csv変換!$A:$AK,MATCH(B$1,競技者csv変換!$1:$1,0),0)))</f>
        <v/>
      </c>
      <c r="C63" s="189" t="str">
        <f>IF(ISERROR(VLOOKUP($A63,競技者csv変換!$A:$AK,MATCH(C$1,競技者csv変換!$1:$1,0),0)),"",IF(VLOOKUP($A63,競技者csv変換!$A:$AK,MATCH(C$1,競技者csv変換!$1:$1,0),0)="","",VLOOKUP($A63,競技者csv変換!$A:$AK,MATCH(C$1,競技者csv変換!$1:$1,0),0)))</f>
        <v/>
      </c>
      <c r="D63" s="189" t="str">
        <f>IF(ISERROR(VLOOKUP($A63,競技者csv変換!$A:$AK,MATCH(D$1,競技者csv変換!$1:$1,0),0)),"",IF(VLOOKUP($A63,競技者csv変換!$A:$AK,MATCH(D$1,競技者csv変換!$1:$1,0),0)="","",VLOOKUP($A63,競技者csv変換!$A:$AK,MATCH(D$1,競技者csv変換!$1:$1,0),0)))</f>
        <v/>
      </c>
      <c r="E63" s="189" t="str">
        <f>IF(ISERROR(VLOOKUP($A63,競技者csv変換!$A:$AK,MATCH(E$1,競技者csv変換!$1:$1,0),0)),"",IF(VLOOKUP($A63,競技者csv変換!$A:$AK,MATCH(E$1,競技者csv変換!$1:$1,0),0)="","",VLOOKUP($A63,競技者csv変換!$A:$AK,MATCH(E$1,競技者csv変換!$1:$1,0),0)))</f>
        <v/>
      </c>
      <c r="F63" s="189" t="str">
        <f>IF(ISERROR(VLOOKUP($A63,競技者csv変換!$A:$AK,MATCH(F$1,競技者csv変換!$1:$1,0),0)),"",IF(VLOOKUP($A63,競技者csv変換!$A:$AK,MATCH(F$1,競技者csv変換!$1:$1,0),0)="","",VLOOKUP($A63,競技者csv変換!$A:$AK,MATCH(F$1,競技者csv変換!$1:$1,0),0)))</f>
        <v/>
      </c>
      <c r="G63" s="189" t="str">
        <f>IF(ISERROR(VLOOKUP($A63,競技者csv変換!$A:$AK,MATCH(G$1,競技者csv変換!$1:$1,0),0)),"",IF(VLOOKUP($A63,競技者csv変換!$A:$AK,MATCH(G$1,競技者csv変換!$1:$1,0),0)="","",VLOOKUP($A63,競技者csv変換!$A:$AK,MATCH(G$1,競技者csv変換!$1:$1,0),0)))</f>
        <v/>
      </c>
      <c r="H63" s="189" t="str">
        <f>IF(ISERROR(VLOOKUP($A63,競技者csv変換!$A:$AK,MATCH(H$1,競技者csv変換!$1:$1,0),0)),"",IF(VLOOKUP($A63,競技者csv変換!$A:$AK,MATCH(H$1,競技者csv変換!$1:$1,0),0)="","",VLOOKUP($A63,競技者csv変換!$A:$AK,MATCH(H$1,競技者csv変換!$1:$1,0),0)))</f>
        <v/>
      </c>
      <c r="I63" s="189" t="str">
        <f>IF(ISERROR(VLOOKUP($A63,競技者csv変換!$A:$AK,MATCH(I$1,競技者csv変換!$1:$1,0),0)),"",IF(VLOOKUP($A63,競技者csv変換!$A:$AK,MATCH(I$1,競技者csv変換!$1:$1,0),0)="","",VLOOKUP($A63,競技者csv変換!$A:$AK,MATCH(I$1,競技者csv変換!$1:$1,0),0)))</f>
        <v/>
      </c>
      <c r="J63" s="189" t="str">
        <f>IF(ISERROR(VLOOKUP($A63,競技者csv変換!$A:$AK,MATCH(J$1,競技者csv変換!$1:$1,0),0)),"",IF(VLOOKUP($A63,競技者csv変換!$A:$AK,MATCH(J$1,競技者csv変換!$1:$1,0),0)="","",VLOOKUP($A63,競技者csv変換!$A:$AK,MATCH(J$1,競技者csv変換!$1:$1,0),0)))</f>
        <v/>
      </c>
      <c r="K63" s="189" t="str">
        <f>IF(ISERROR(VLOOKUP($A63,競技者csv変換!$A:$AK,MATCH(K$1,競技者csv変換!$1:$1,0),0)),"",IF(VLOOKUP($A63,競技者csv変換!$A:$AK,MATCH(K$1,競技者csv変換!$1:$1,0),0)="","",VLOOKUP($A63,競技者csv変換!$A:$AK,MATCH(K$1,競技者csv変換!$1:$1,0),0)))</f>
        <v/>
      </c>
      <c r="L63" s="189" t="str">
        <f>IF(ISERROR(VLOOKUP($A63,競技者csv変換!$A:$AK,MATCH(L$1,競技者csv変換!$1:$1,0),0)),"",IF(VLOOKUP($A63,競技者csv変換!$A:$AK,MATCH(L$1,競技者csv変換!$1:$1,0),0)="","",VLOOKUP($A63,競技者csv変換!$A:$AK,MATCH(L$1,競技者csv変換!$1:$1,0),0)))</f>
        <v/>
      </c>
      <c r="M63" s="189" t="str">
        <f>IF(ISERROR(VLOOKUP($A63,競技者csv変換!$A:$AK,MATCH(M$1,競技者csv変換!$1:$1,0),0)),"",IF(VLOOKUP($A63,競技者csv変換!$A:$AK,MATCH(M$1,競技者csv変換!$1:$1,0),0)="","",VLOOKUP($A63,競技者csv変換!$A:$AK,MATCH(M$1,競技者csv変換!$1:$1,0),0)))</f>
        <v/>
      </c>
      <c r="N63" s="189" t="str">
        <f>IF(ISERROR(VLOOKUP($A63,競技者csv変換!$A:$AK,MATCH(N$1,競技者csv変換!$1:$1,0),0)),"",IF(VLOOKUP($A63,競技者csv変換!$A:$AK,MATCH(N$1,競技者csv変換!$1:$1,0),0)="","",VLOOKUP($A63,競技者csv変換!$A:$AK,MATCH(N$1,競技者csv変換!$1:$1,0),0)))</f>
        <v/>
      </c>
      <c r="O63" s="189" t="str">
        <f>IF(ISERROR(VLOOKUP($A63,競技者csv変換!$A:$AK,MATCH(O$1,競技者csv変換!$1:$1,0),0)),"",IF(VLOOKUP($A63,競技者csv変換!$A:$AK,MATCH(O$1,競技者csv変換!$1:$1,0),0)="","",VLOOKUP($A63,競技者csv変換!$A:$AK,MATCH(O$1,競技者csv変換!$1:$1,0),0)))</f>
        <v/>
      </c>
      <c r="P63" s="189" t="str">
        <f>IF(ISERROR(VLOOKUP($A63,競技者csv変換!$A:$AK,MATCH(P$1,競技者csv変換!$1:$1,0),0)),"",IF(VLOOKUP($A63,競技者csv変換!$A:$AK,MATCH(P$1,競技者csv変換!$1:$1,0),0)="","",VLOOKUP($A63,競技者csv変換!$A:$AK,MATCH(P$1,競技者csv変換!$1:$1,0),0)))</f>
        <v/>
      </c>
      <c r="Q63" s="189" t="str">
        <f>IF(ISERROR(VLOOKUP($A63,競技者csv変換!$A:$AK,MATCH(Q$1,競技者csv変換!$1:$1,0),0)),"",IF(VLOOKUP($A63,競技者csv変換!$A:$AK,MATCH(Q$1,競技者csv変換!$1:$1,0),0)="","",VLOOKUP($A63,競技者csv変換!$A:$AK,MATCH(Q$1,競技者csv変換!$1:$1,0),0)))</f>
        <v/>
      </c>
      <c r="R63" s="189" t="str">
        <f>IF(ISERROR(VLOOKUP($A63,競技者csv変換!$A:$AK,MATCH(R$1,競技者csv変換!$1:$1,0),0)),"",IF(VLOOKUP($A63,競技者csv変換!$A:$AK,MATCH(R$1,競技者csv変換!$1:$1,0),0)="","",VLOOKUP($A63,競技者csv変換!$A:$AK,MATCH(R$1,競技者csv変換!$1:$1,0),0)))</f>
        <v/>
      </c>
      <c r="S63" s="189" t="str">
        <f>IF(ISERROR(VLOOKUP($A63,競技者csv変換!$A:$AK,MATCH(S$1,競技者csv変換!$1:$1,0),0)),"",IF(VLOOKUP($A63,競技者csv変換!$A:$AK,MATCH(S$1,競技者csv変換!$1:$1,0),0)="","",VLOOKUP($A63,競技者csv変換!$A:$AK,MATCH(S$1,競技者csv変換!$1:$1,0),0)))</f>
        <v/>
      </c>
      <c r="T63" s="189" t="str">
        <f>IF(ISERROR(VLOOKUP($A63,競技者csv変換!$A:$AK,MATCH(T$1,競技者csv変換!$1:$1,0),0)),"",IF(VLOOKUP($A63,競技者csv変換!$A:$AK,MATCH(T$1,競技者csv変換!$1:$1,0),0)="","",VLOOKUP($A63,競技者csv変換!$A:$AK,MATCH(T$1,競技者csv変換!$1:$1,0),0)))</f>
        <v/>
      </c>
      <c r="U63" s="189" t="str">
        <f>IF(ISERROR(VLOOKUP($A63,競技者csv変換!$A:$AK,MATCH(U$1,競技者csv変換!$1:$1,0),0)),"",IF(VLOOKUP($A63,競技者csv変換!$A:$AK,MATCH(U$1,競技者csv変換!$1:$1,0),0)="","",VLOOKUP($A63,競技者csv変換!$A:$AK,MATCH(U$1,競技者csv変換!$1:$1,0),0)))</f>
        <v/>
      </c>
      <c r="V63" s="189" t="str">
        <f>IF(ISERROR(VLOOKUP($A63,競技者csv変換!$A:$AK,MATCH(V$1,競技者csv変換!$1:$1,0),0)),"",IF(VLOOKUP($A63,競技者csv変換!$A:$AK,MATCH(V$1,競技者csv変換!$1:$1,0),0)="","",VLOOKUP($A63,競技者csv変換!$A:$AK,MATCH(V$1,競技者csv変換!$1:$1,0),0)))</f>
        <v/>
      </c>
      <c r="W63" s="189" t="str">
        <f>IF(ISERROR(VLOOKUP($A63,競技者csv変換!$A:$AK,MATCH(W$1,競技者csv変換!$1:$1,0),0)),"",IF(VLOOKUP($A63,競技者csv変換!$A:$AK,MATCH(W$1,競技者csv変換!$1:$1,0),0)="","",VLOOKUP($A63,競技者csv変換!$A:$AK,MATCH(W$1,競技者csv変換!$1:$1,0),0)))</f>
        <v/>
      </c>
      <c r="X63" s="189" t="str">
        <f>IF(ISERROR(VLOOKUP($A63,競技者csv変換!$A:$AK,MATCH(X$1,競技者csv変換!$1:$1,0),0)),"",IF(VLOOKUP($A63,競技者csv変換!$A:$AK,MATCH(X$1,競技者csv変換!$1:$1,0),0)="","",VLOOKUP($A63,競技者csv変換!$A:$AK,MATCH(X$1,競技者csv変換!$1:$1,0),0)))</f>
        <v/>
      </c>
      <c r="Y63" s="189" t="str">
        <f>IF(ISERROR(VLOOKUP($A63,競技者csv変換!$A:$AK,MATCH(Y$1,競技者csv変換!$1:$1,0),0)),"",IF(VLOOKUP($A63,競技者csv変換!$A:$AK,MATCH(Y$1,競技者csv変換!$1:$1,0),0)="","",VLOOKUP($A63,競技者csv変換!$A:$AK,MATCH(Y$1,競技者csv変換!$1:$1,0),0)))</f>
        <v/>
      </c>
      <c r="Z63" s="189" t="str">
        <f>IF(ISERROR(VLOOKUP($A63,競技者csv変換!$A:$AK,MATCH(Z$1,競技者csv変換!$1:$1,0),0)),"",IF(VLOOKUP($A63,競技者csv変換!$A:$AK,MATCH(Z$1,競技者csv変換!$1:$1,0),0)="","",VLOOKUP($A63,競技者csv変換!$A:$AK,MATCH(Z$1,競技者csv変換!$1:$1,0),0)))</f>
        <v/>
      </c>
      <c r="AA63" s="189" t="str">
        <f>IF(ISERROR(VLOOKUP($A63,競技者csv変換!$A:$AK,MATCH(AA$1,競技者csv変換!$1:$1,0),0)),"",IF(VLOOKUP($A63,競技者csv変換!$A:$AK,MATCH(AA$1,競技者csv変換!$1:$1,0),0)="","",VLOOKUP($A63,競技者csv変換!$A:$AK,MATCH(AA$1,競技者csv変換!$1:$1,0),0)))</f>
        <v/>
      </c>
      <c r="AB63" s="189" t="str">
        <f>IF(ISERROR(VLOOKUP($A63,競技者csv変換!$A:$AK,MATCH(AB$1,競技者csv変換!$1:$1,0),0)),"",IF(VLOOKUP($A63,競技者csv変換!$A:$AK,MATCH(AB$1,競技者csv変換!$1:$1,0),0)="","",VLOOKUP($A63,競技者csv変換!$A:$AK,MATCH(AB$1,競技者csv変換!$1:$1,0),0)))</f>
        <v/>
      </c>
      <c r="AC63" s="189" t="str">
        <f>IF(ISERROR(VLOOKUP($A63,競技者csv変換!$A:$AK,MATCH(AC$1,競技者csv変換!$1:$1,0),0)),"",IF(VLOOKUP($A63,競技者csv変換!$A:$AK,MATCH(AC$1,競技者csv変換!$1:$1,0),0)="","",VLOOKUP($A63,競技者csv変換!$A:$AK,MATCH(AC$1,競技者csv変換!$1:$1,0),0)))</f>
        <v/>
      </c>
      <c r="AD63" s="76" t="str">
        <f>IF(ISERROR(VLOOKUP($A63,競技者csv変換!$A:$AK,MATCH(AD$1,競技者csv変換!$1:$1,0),0)),"",IF(VLOOKUP($A63,競技者csv変換!$A:$AK,MATCH(AD$1,競技者csv変換!$1:$1,0),0)="","",VLOOKUP($A63,競技者csv変換!$A:$AK,MATCH(AD$1,競技者csv変換!$1:$1,0),0)))</f>
        <v/>
      </c>
      <c r="AE63" s="76" t="str">
        <f>IF(ISERROR(VLOOKUP($A63,競技者csv変換!$A:$AK,MATCH(AE$1,競技者csv変換!$1:$1,0),0)),"",IF(VLOOKUP($A63,競技者csv変換!$A:$AK,MATCH(AE$1,競技者csv変換!$1:$1,0),0)="","",VLOOKUP($A63,競技者csv変換!$A:$AK,MATCH(AE$1,競技者csv変換!$1:$1,0),0)))</f>
        <v/>
      </c>
      <c r="AF63" s="76" t="str">
        <f>IF(ISERROR(VLOOKUP($A63,競技者csv変換!$A:$AK,MATCH(AF$1,競技者csv変換!$1:$1,0),0)),"",IF(VLOOKUP($A63,競技者csv変換!$A:$AK,MATCH(AF$1,競技者csv変換!$1:$1,0),0)="","",VLOOKUP($A63,競技者csv変換!$A:$AK,MATCH(AF$1,競技者csv変換!$1:$1,0),0)))</f>
        <v/>
      </c>
      <c r="AG63" s="76" t="str">
        <f>IF(ISERROR(VLOOKUP($A63,競技者csv変換!$A:$AK,MATCH(AG$1,競技者csv変換!$1:$1,0),0)),"",IF(VLOOKUP($A63,競技者csv変換!$A:$AK,MATCH(AG$1,競技者csv変換!$1:$1,0),0)="","",VLOOKUP($A63,競技者csv変換!$A:$AK,MATCH(AG$1,競技者csv変換!$1:$1,0),0)))</f>
        <v/>
      </c>
      <c r="AH63" s="76" t="str">
        <f>IF(ISERROR(VLOOKUP($A63,競技者csv変換!$A:$AK,MATCH(AH$1,競技者csv変換!$1:$1,0),0)),"",IF(VLOOKUP($A63,競技者csv変換!$A:$AK,MATCH(AH$1,競技者csv変換!$1:$1,0),0)="","",VLOOKUP($A63,競技者csv変換!$A:$AK,MATCH(AH$1,競技者csv変換!$1:$1,0),0)))</f>
        <v/>
      </c>
      <c r="AI63" s="76" t="str">
        <f>IF(ISERROR(VLOOKUP($A63,競技者csv変換!$A:$AK,MATCH(AI$1,競技者csv変換!$1:$1,0),0)),"",IF(VLOOKUP($A63,競技者csv変換!$A:$AK,MATCH(AI$1,競技者csv変換!$1:$1,0),0)="","",VLOOKUP($A63,競技者csv変換!$A:$AK,MATCH(AI$1,競技者csv変換!$1:$1,0),0)))</f>
        <v/>
      </c>
      <c r="AJ63" s="76" t="str">
        <f>IF(ISERROR(VLOOKUP($A63,競技者csv変換!$A:$AK,MATCH(AJ$1,競技者csv変換!$1:$1,0),0)),"",IF(VLOOKUP($A63,競技者csv変換!$A:$AK,MATCH(AJ$1,競技者csv変換!$1:$1,0),0)="","",VLOOKUP($A63,競技者csv変換!$A:$AK,MATCH(AJ$1,競技者csv変換!$1:$1,0),0)))</f>
        <v/>
      </c>
      <c r="AK63" s="76" t="str">
        <f>IF(ISERROR(VLOOKUP($A63,競技者csv変換!$A:$AK,MATCH(AK$1,競技者csv変換!$1:$1,0),0)),"",IF(VLOOKUP($A63,競技者csv変換!$A:$AK,MATCH(AK$1,競技者csv変換!$1:$1,0),0)="","",VLOOKUP($A63,競技者csv変換!$A:$AK,MATCH(AK$1,競技者csv変換!$1:$1,0),0)))</f>
        <v/>
      </c>
    </row>
    <row r="64" spans="1:37" ht="18" customHeight="1">
      <c r="A64" s="76" t="str">
        <f t="shared" si="0"/>
        <v/>
      </c>
      <c r="B64" s="189" t="str">
        <f>IF(ISERROR(VLOOKUP($A64,競技者csv変換!$A:$AK,MATCH(B$1,競技者csv変換!$1:$1,0),0)),"",IF(VLOOKUP($A64,競技者csv変換!$A:$AK,MATCH(B$1,競技者csv変換!$1:$1,0),0)="","",VLOOKUP($A64,競技者csv変換!$A:$AK,MATCH(B$1,競技者csv変換!$1:$1,0),0)))</f>
        <v/>
      </c>
      <c r="C64" s="189" t="str">
        <f>IF(ISERROR(VLOOKUP($A64,競技者csv変換!$A:$AK,MATCH(C$1,競技者csv変換!$1:$1,0),0)),"",IF(VLOOKUP($A64,競技者csv変換!$A:$AK,MATCH(C$1,競技者csv変換!$1:$1,0),0)="","",VLOOKUP($A64,競技者csv変換!$A:$AK,MATCH(C$1,競技者csv変換!$1:$1,0),0)))</f>
        <v/>
      </c>
      <c r="D64" s="189" t="str">
        <f>IF(ISERROR(VLOOKUP($A64,競技者csv変換!$A:$AK,MATCH(D$1,競技者csv変換!$1:$1,0),0)),"",IF(VLOOKUP($A64,競技者csv変換!$A:$AK,MATCH(D$1,競技者csv変換!$1:$1,0),0)="","",VLOOKUP($A64,競技者csv変換!$A:$AK,MATCH(D$1,競技者csv変換!$1:$1,0),0)))</f>
        <v/>
      </c>
      <c r="E64" s="189" t="str">
        <f>IF(ISERROR(VLOOKUP($A64,競技者csv変換!$A:$AK,MATCH(E$1,競技者csv変換!$1:$1,0),0)),"",IF(VLOOKUP($A64,競技者csv変換!$A:$AK,MATCH(E$1,競技者csv変換!$1:$1,0),0)="","",VLOOKUP($A64,競技者csv変換!$A:$AK,MATCH(E$1,競技者csv変換!$1:$1,0),0)))</f>
        <v/>
      </c>
      <c r="F64" s="189" t="str">
        <f>IF(ISERROR(VLOOKUP($A64,競技者csv変換!$A:$AK,MATCH(F$1,競技者csv変換!$1:$1,0),0)),"",IF(VLOOKUP($A64,競技者csv変換!$A:$AK,MATCH(F$1,競技者csv変換!$1:$1,0),0)="","",VLOOKUP($A64,競技者csv変換!$A:$AK,MATCH(F$1,競技者csv変換!$1:$1,0),0)))</f>
        <v/>
      </c>
      <c r="G64" s="189" t="str">
        <f>IF(ISERROR(VLOOKUP($A64,競技者csv変換!$A:$AK,MATCH(G$1,競技者csv変換!$1:$1,0),0)),"",IF(VLOOKUP($A64,競技者csv変換!$A:$AK,MATCH(G$1,競技者csv変換!$1:$1,0),0)="","",VLOOKUP($A64,競技者csv変換!$A:$AK,MATCH(G$1,競技者csv変換!$1:$1,0),0)))</f>
        <v/>
      </c>
      <c r="H64" s="189" t="str">
        <f>IF(ISERROR(VLOOKUP($A64,競技者csv変換!$A:$AK,MATCH(H$1,競技者csv変換!$1:$1,0),0)),"",IF(VLOOKUP($A64,競技者csv変換!$A:$AK,MATCH(H$1,競技者csv変換!$1:$1,0),0)="","",VLOOKUP($A64,競技者csv変換!$A:$AK,MATCH(H$1,競技者csv変換!$1:$1,0),0)))</f>
        <v/>
      </c>
      <c r="I64" s="189" t="str">
        <f>IF(ISERROR(VLOOKUP($A64,競技者csv変換!$A:$AK,MATCH(I$1,競技者csv変換!$1:$1,0),0)),"",IF(VLOOKUP($A64,競技者csv変換!$A:$AK,MATCH(I$1,競技者csv変換!$1:$1,0),0)="","",VLOOKUP($A64,競技者csv変換!$A:$AK,MATCH(I$1,競技者csv変換!$1:$1,0),0)))</f>
        <v/>
      </c>
      <c r="J64" s="189" t="str">
        <f>IF(ISERROR(VLOOKUP($A64,競技者csv変換!$A:$AK,MATCH(J$1,競技者csv変換!$1:$1,0),0)),"",IF(VLOOKUP($A64,競技者csv変換!$A:$AK,MATCH(J$1,競技者csv変換!$1:$1,0),0)="","",VLOOKUP($A64,競技者csv変換!$A:$AK,MATCH(J$1,競技者csv変換!$1:$1,0),0)))</f>
        <v/>
      </c>
      <c r="K64" s="189" t="str">
        <f>IF(ISERROR(VLOOKUP($A64,競技者csv変換!$A:$AK,MATCH(K$1,競技者csv変換!$1:$1,0),0)),"",IF(VLOOKUP($A64,競技者csv変換!$A:$AK,MATCH(K$1,競技者csv変換!$1:$1,0),0)="","",VLOOKUP($A64,競技者csv変換!$A:$AK,MATCH(K$1,競技者csv変換!$1:$1,0),0)))</f>
        <v/>
      </c>
      <c r="L64" s="189" t="str">
        <f>IF(ISERROR(VLOOKUP($A64,競技者csv変換!$A:$AK,MATCH(L$1,競技者csv変換!$1:$1,0),0)),"",IF(VLOOKUP($A64,競技者csv変換!$A:$AK,MATCH(L$1,競技者csv変換!$1:$1,0),0)="","",VLOOKUP($A64,競技者csv変換!$A:$AK,MATCH(L$1,競技者csv変換!$1:$1,0),0)))</f>
        <v/>
      </c>
      <c r="M64" s="189" t="str">
        <f>IF(ISERROR(VLOOKUP($A64,競技者csv変換!$A:$AK,MATCH(M$1,競技者csv変換!$1:$1,0),0)),"",IF(VLOOKUP($A64,競技者csv変換!$A:$AK,MATCH(M$1,競技者csv変換!$1:$1,0),0)="","",VLOOKUP($A64,競技者csv変換!$A:$AK,MATCH(M$1,競技者csv変換!$1:$1,0),0)))</f>
        <v/>
      </c>
      <c r="N64" s="189" t="str">
        <f>IF(ISERROR(VLOOKUP($A64,競技者csv変換!$A:$AK,MATCH(N$1,競技者csv変換!$1:$1,0),0)),"",IF(VLOOKUP($A64,競技者csv変換!$A:$AK,MATCH(N$1,競技者csv変換!$1:$1,0),0)="","",VLOOKUP($A64,競技者csv変換!$A:$AK,MATCH(N$1,競技者csv変換!$1:$1,0),0)))</f>
        <v/>
      </c>
      <c r="O64" s="189" t="str">
        <f>IF(ISERROR(VLOOKUP($A64,競技者csv変換!$A:$AK,MATCH(O$1,競技者csv変換!$1:$1,0),0)),"",IF(VLOOKUP($A64,競技者csv変換!$A:$AK,MATCH(O$1,競技者csv変換!$1:$1,0),0)="","",VLOOKUP($A64,競技者csv変換!$A:$AK,MATCH(O$1,競技者csv変換!$1:$1,0),0)))</f>
        <v/>
      </c>
      <c r="P64" s="189" t="str">
        <f>IF(ISERROR(VLOOKUP($A64,競技者csv変換!$A:$AK,MATCH(P$1,競技者csv変換!$1:$1,0),0)),"",IF(VLOOKUP($A64,競技者csv変換!$A:$AK,MATCH(P$1,競技者csv変換!$1:$1,0),0)="","",VLOOKUP($A64,競技者csv変換!$A:$AK,MATCH(P$1,競技者csv変換!$1:$1,0),0)))</f>
        <v/>
      </c>
      <c r="Q64" s="189" t="str">
        <f>IF(ISERROR(VLOOKUP($A64,競技者csv変換!$A:$AK,MATCH(Q$1,競技者csv変換!$1:$1,0),0)),"",IF(VLOOKUP($A64,競技者csv変換!$A:$AK,MATCH(Q$1,競技者csv変換!$1:$1,0),0)="","",VLOOKUP($A64,競技者csv変換!$A:$AK,MATCH(Q$1,競技者csv変換!$1:$1,0),0)))</f>
        <v/>
      </c>
      <c r="R64" s="189" t="str">
        <f>IF(ISERROR(VLOOKUP($A64,競技者csv変換!$A:$AK,MATCH(R$1,競技者csv変換!$1:$1,0),0)),"",IF(VLOOKUP($A64,競技者csv変換!$A:$AK,MATCH(R$1,競技者csv変換!$1:$1,0),0)="","",VLOOKUP($A64,競技者csv変換!$A:$AK,MATCH(R$1,競技者csv変換!$1:$1,0),0)))</f>
        <v/>
      </c>
      <c r="S64" s="189" t="str">
        <f>IF(ISERROR(VLOOKUP($A64,競技者csv変換!$A:$AK,MATCH(S$1,競技者csv変換!$1:$1,0),0)),"",IF(VLOOKUP($A64,競技者csv変換!$A:$AK,MATCH(S$1,競技者csv変換!$1:$1,0),0)="","",VLOOKUP($A64,競技者csv変換!$A:$AK,MATCH(S$1,競技者csv変換!$1:$1,0),0)))</f>
        <v/>
      </c>
      <c r="T64" s="189" t="str">
        <f>IF(ISERROR(VLOOKUP($A64,競技者csv変換!$A:$AK,MATCH(T$1,競技者csv変換!$1:$1,0),0)),"",IF(VLOOKUP($A64,競技者csv変換!$A:$AK,MATCH(T$1,競技者csv変換!$1:$1,0),0)="","",VLOOKUP($A64,競技者csv変換!$A:$AK,MATCH(T$1,競技者csv変換!$1:$1,0),0)))</f>
        <v/>
      </c>
      <c r="U64" s="189" t="str">
        <f>IF(ISERROR(VLOOKUP($A64,競技者csv変換!$A:$AK,MATCH(U$1,競技者csv変換!$1:$1,0),0)),"",IF(VLOOKUP($A64,競技者csv変換!$A:$AK,MATCH(U$1,競技者csv変換!$1:$1,0),0)="","",VLOOKUP($A64,競技者csv変換!$A:$AK,MATCH(U$1,競技者csv変換!$1:$1,0),0)))</f>
        <v/>
      </c>
      <c r="V64" s="189" t="str">
        <f>IF(ISERROR(VLOOKUP($A64,競技者csv変換!$A:$AK,MATCH(V$1,競技者csv変換!$1:$1,0),0)),"",IF(VLOOKUP($A64,競技者csv変換!$A:$AK,MATCH(V$1,競技者csv変換!$1:$1,0),0)="","",VLOOKUP($A64,競技者csv変換!$A:$AK,MATCH(V$1,競技者csv変換!$1:$1,0),0)))</f>
        <v/>
      </c>
      <c r="W64" s="189" t="str">
        <f>IF(ISERROR(VLOOKUP($A64,競技者csv変換!$A:$AK,MATCH(W$1,競技者csv変換!$1:$1,0),0)),"",IF(VLOOKUP($A64,競技者csv変換!$A:$AK,MATCH(W$1,競技者csv変換!$1:$1,0),0)="","",VLOOKUP($A64,競技者csv変換!$A:$AK,MATCH(W$1,競技者csv変換!$1:$1,0),0)))</f>
        <v/>
      </c>
      <c r="X64" s="189" t="str">
        <f>IF(ISERROR(VLOOKUP($A64,競技者csv変換!$A:$AK,MATCH(X$1,競技者csv変換!$1:$1,0),0)),"",IF(VLOOKUP($A64,競技者csv変換!$A:$AK,MATCH(X$1,競技者csv変換!$1:$1,0),0)="","",VLOOKUP($A64,競技者csv変換!$A:$AK,MATCH(X$1,競技者csv変換!$1:$1,0),0)))</f>
        <v/>
      </c>
      <c r="Y64" s="189" t="str">
        <f>IF(ISERROR(VLOOKUP($A64,競技者csv変換!$A:$AK,MATCH(Y$1,競技者csv変換!$1:$1,0),0)),"",IF(VLOOKUP($A64,競技者csv変換!$A:$AK,MATCH(Y$1,競技者csv変換!$1:$1,0),0)="","",VLOOKUP($A64,競技者csv変換!$A:$AK,MATCH(Y$1,競技者csv変換!$1:$1,0),0)))</f>
        <v/>
      </c>
      <c r="Z64" s="189" t="str">
        <f>IF(ISERROR(VLOOKUP($A64,競技者csv変換!$A:$AK,MATCH(Z$1,競技者csv変換!$1:$1,0),0)),"",IF(VLOOKUP($A64,競技者csv変換!$A:$AK,MATCH(Z$1,競技者csv変換!$1:$1,0),0)="","",VLOOKUP($A64,競技者csv変換!$A:$AK,MATCH(Z$1,競技者csv変換!$1:$1,0),0)))</f>
        <v/>
      </c>
      <c r="AA64" s="189" t="str">
        <f>IF(ISERROR(VLOOKUP($A64,競技者csv変換!$A:$AK,MATCH(AA$1,競技者csv変換!$1:$1,0),0)),"",IF(VLOOKUP($A64,競技者csv変換!$A:$AK,MATCH(AA$1,競技者csv変換!$1:$1,0),0)="","",VLOOKUP($A64,競技者csv変換!$A:$AK,MATCH(AA$1,競技者csv変換!$1:$1,0),0)))</f>
        <v/>
      </c>
      <c r="AB64" s="189" t="str">
        <f>IF(ISERROR(VLOOKUP($A64,競技者csv変換!$A:$AK,MATCH(AB$1,競技者csv変換!$1:$1,0),0)),"",IF(VLOOKUP($A64,競技者csv変換!$A:$AK,MATCH(AB$1,競技者csv変換!$1:$1,0),0)="","",VLOOKUP($A64,競技者csv変換!$A:$AK,MATCH(AB$1,競技者csv変換!$1:$1,0),0)))</f>
        <v/>
      </c>
      <c r="AC64" s="189" t="str">
        <f>IF(ISERROR(VLOOKUP($A64,競技者csv変換!$A:$AK,MATCH(AC$1,競技者csv変換!$1:$1,0),0)),"",IF(VLOOKUP($A64,競技者csv変換!$A:$AK,MATCH(AC$1,競技者csv変換!$1:$1,0),0)="","",VLOOKUP($A64,競技者csv変換!$A:$AK,MATCH(AC$1,競技者csv変換!$1:$1,0),0)))</f>
        <v/>
      </c>
      <c r="AD64" s="76" t="str">
        <f>IF(ISERROR(VLOOKUP($A64,競技者csv変換!$A:$AK,MATCH(AD$1,競技者csv変換!$1:$1,0),0)),"",IF(VLOOKUP($A64,競技者csv変換!$A:$AK,MATCH(AD$1,競技者csv変換!$1:$1,0),0)="","",VLOOKUP($A64,競技者csv変換!$A:$AK,MATCH(AD$1,競技者csv変換!$1:$1,0),0)))</f>
        <v/>
      </c>
      <c r="AE64" s="76" t="str">
        <f>IF(ISERROR(VLOOKUP($A64,競技者csv変換!$A:$AK,MATCH(AE$1,競技者csv変換!$1:$1,0),0)),"",IF(VLOOKUP($A64,競技者csv変換!$A:$AK,MATCH(AE$1,競技者csv変換!$1:$1,0),0)="","",VLOOKUP($A64,競技者csv変換!$A:$AK,MATCH(AE$1,競技者csv変換!$1:$1,0),0)))</f>
        <v/>
      </c>
      <c r="AF64" s="76" t="str">
        <f>IF(ISERROR(VLOOKUP($A64,競技者csv変換!$A:$AK,MATCH(AF$1,競技者csv変換!$1:$1,0),0)),"",IF(VLOOKUP($A64,競技者csv変換!$A:$AK,MATCH(AF$1,競技者csv変換!$1:$1,0),0)="","",VLOOKUP($A64,競技者csv変換!$A:$AK,MATCH(AF$1,競技者csv変換!$1:$1,0),0)))</f>
        <v/>
      </c>
      <c r="AG64" s="76" t="str">
        <f>IF(ISERROR(VLOOKUP($A64,競技者csv変換!$A:$AK,MATCH(AG$1,競技者csv変換!$1:$1,0),0)),"",IF(VLOOKUP($A64,競技者csv変換!$A:$AK,MATCH(AG$1,競技者csv変換!$1:$1,0),0)="","",VLOOKUP($A64,競技者csv変換!$A:$AK,MATCH(AG$1,競技者csv変換!$1:$1,0),0)))</f>
        <v/>
      </c>
      <c r="AH64" s="76" t="str">
        <f>IF(ISERROR(VLOOKUP($A64,競技者csv変換!$A:$AK,MATCH(AH$1,競技者csv変換!$1:$1,0),0)),"",IF(VLOOKUP($A64,競技者csv変換!$A:$AK,MATCH(AH$1,競技者csv変換!$1:$1,0),0)="","",VLOOKUP($A64,競技者csv変換!$A:$AK,MATCH(AH$1,競技者csv変換!$1:$1,0),0)))</f>
        <v/>
      </c>
      <c r="AI64" s="76" t="str">
        <f>IF(ISERROR(VLOOKUP($A64,競技者csv変換!$A:$AK,MATCH(AI$1,競技者csv変換!$1:$1,0),0)),"",IF(VLOOKUP($A64,競技者csv変換!$A:$AK,MATCH(AI$1,競技者csv変換!$1:$1,0),0)="","",VLOOKUP($A64,競技者csv変換!$A:$AK,MATCH(AI$1,競技者csv変換!$1:$1,0),0)))</f>
        <v/>
      </c>
      <c r="AJ64" s="76" t="str">
        <f>IF(ISERROR(VLOOKUP($A64,競技者csv変換!$A:$AK,MATCH(AJ$1,競技者csv変換!$1:$1,0),0)),"",IF(VLOOKUP($A64,競技者csv変換!$A:$AK,MATCH(AJ$1,競技者csv変換!$1:$1,0),0)="","",VLOOKUP($A64,競技者csv変換!$A:$AK,MATCH(AJ$1,競技者csv変換!$1:$1,0),0)))</f>
        <v/>
      </c>
      <c r="AK64" s="76" t="str">
        <f>IF(ISERROR(VLOOKUP($A64,競技者csv変換!$A:$AK,MATCH(AK$1,競技者csv変換!$1:$1,0),0)),"",IF(VLOOKUP($A64,競技者csv変換!$A:$AK,MATCH(AK$1,競技者csv変換!$1:$1,0),0)="","",VLOOKUP($A64,競技者csv変換!$A:$AK,MATCH(AK$1,競技者csv変換!$1:$1,0),0)))</f>
        <v/>
      </c>
    </row>
    <row r="65" spans="1:37" ht="18" customHeight="1">
      <c r="A65" s="76" t="str">
        <f t="shared" si="0"/>
        <v/>
      </c>
      <c r="B65" s="189" t="str">
        <f>IF(ISERROR(VLOOKUP($A65,競技者csv変換!$A:$AK,MATCH(B$1,競技者csv変換!$1:$1,0),0)),"",IF(VLOOKUP($A65,競技者csv変換!$A:$AK,MATCH(B$1,競技者csv変換!$1:$1,0),0)="","",VLOOKUP($A65,競技者csv変換!$A:$AK,MATCH(B$1,競技者csv変換!$1:$1,0),0)))</f>
        <v/>
      </c>
      <c r="C65" s="189" t="str">
        <f>IF(ISERROR(VLOOKUP($A65,競技者csv変換!$A:$AK,MATCH(C$1,競技者csv変換!$1:$1,0),0)),"",IF(VLOOKUP($A65,競技者csv変換!$A:$AK,MATCH(C$1,競技者csv変換!$1:$1,0),0)="","",VLOOKUP($A65,競技者csv変換!$A:$AK,MATCH(C$1,競技者csv変換!$1:$1,0),0)))</f>
        <v/>
      </c>
      <c r="D65" s="189" t="str">
        <f>IF(ISERROR(VLOOKUP($A65,競技者csv変換!$A:$AK,MATCH(D$1,競技者csv変換!$1:$1,0),0)),"",IF(VLOOKUP($A65,競技者csv変換!$A:$AK,MATCH(D$1,競技者csv変換!$1:$1,0),0)="","",VLOOKUP($A65,競技者csv変換!$A:$AK,MATCH(D$1,競技者csv変換!$1:$1,0),0)))</f>
        <v/>
      </c>
      <c r="E65" s="189" t="str">
        <f>IF(ISERROR(VLOOKUP($A65,競技者csv変換!$A:$AK,MATCH(E$1,競技者csv変換!$1:$1,0),0)),"",IF(VLOOKUP($A65,競技者csv変換!$A:$AK,MATCH(E$1,競技者csv変換!$1:$1,0),0)="","",VLOOKUP($A65,競技者csv変換!$A:$AK,MATCH(E$1,競技者csv変換!$1:$1,0),0)))</f>
        <v/>
      </c>
      <c r="F65" s="189" t="str">
        <f>IF(ISERROR(VLOOKUP($A65,競技者csv変換!$A:$AK,MATCH(F$1,競技者csv変換!$1:$1,0),0)),"",IF(VLOOKUP($A65,競技者csv変換!$A:$AK,MATCH(F$1,競技者csv変換!$1:$1,0),0)="","",VLOOKUP($A65,競技者csv変換!$A:$AK,MATCH(F$1,競技者csv変換!$1:$1,0),0)))</f>
        <v/>
      </c>
      <c r="G65" s="189" t="str">
        <f>IF(ISERROR(VLOOKUP($A65,競技者csv変換!$A:$AK,MATCH(G$1,競技者csv変換!$1:$1,0),0)),"",IF(VLOOKUP($A65,競技者csv変換!$A:$AK,MATCH(G$1,競技者csv変換!$1:$1,0),0)="","",VLOOKUP($A65,競技者csv変換!$A:$AK,MATCH(G$1,競技者csv変換!$1:$1,0),0)))</f>
        <v/>
      </c>
      <c r="H65" s="189" t="str">
        <f>IF(ISERROR(VLOOKUP($A65,競技者csv変換!$A:$AK,MATCH(H$1,競技者csv変換!$1:$1,0),0)),"",IF(VLOOKUP($A65,競技者csv変換!$A:$AK,MATCH(H$1,競技者csv変換!$1:$1,0),0)="","",VLOOKUP($A65,競技者csv変換!$A:$AK,MATCH(H$1,競技者csv変換!$1:$1,0),0)))</f>
        <v/>
      </c>
      <c r="I65" s="189" t="str">
        <f>IF(ISERROR(VLOOKUP($A65,競技者csv変換!$A:$AK,MATCH(I$1,競技者csv変換!$1:$1,0),0)),"",IF(VLOOKUP($A65,競技者csv変換!$A:$AK,MATCH(I$1,競技者csv変換!$1:$1,0),0)="","",VLOOKUP($A65,競技者csv変換!$A:$AK,MATCH(I$1,競技者csv変換!$1:$1,0),0)))</f>
        <v/>
      </c>
      <c r="J65" s="189" t="str">
        <f>IF(ISERROR(VLOOKUP($A65,競技者csv変換!$A:$AK,MATCH(J$1,競技者csv変換!$1:$1,0),0)),"",IF(VLOOKUP($A65,競技者csv変換!$A:$AK,MATCH(J$1,競技者csv変換!$1:$1,0),0)="","",VLOOKUP($A65,競技者csv変換!$A:$AK,MATCH(J$1,競技者csv変換!$1:$1,0),0)))</f>
        <v/>
      </c>
      <c r="K65" s="189" t="str">
        <f>IF(ISERROR(VLOOKUP($A65,競技者csv変換!$A:$AK,MATCH(K$1,競技者csv変換!$1:$1,0),0)),"",IF(VLOOKUP($A65,競技者csv変換!$A:$AK,MATCH(K$1,競技者csv変換!$1:$1,0),0)="","",VLOOKUP($A65,競技者csv変換!$A:$AK,MATCH(K$1,競技者csv変換!$1:$1,0),0)))</f>
        <v/>
      </c>
      <c r="L65" s="189" t="str">
        <f>IF(ISERROR(VLOOKUP($A65,競技者csv変換!$A:$AK,MATCH(L$1,競技者csv変換!$1:$1,0),0)),"",IF(VLOOKUP($A65,競技者csv変換!$A:$AK,MATCH(L$1,競技者csv変換!$1:$1,0),0)="","",VLOOKUP($A65,競技者csv変換!$A:$AK,MATCH(L$1,競技者csv変換!$1:$1,0),0)))</f>
        <v/>
      </c>
      <c r="M65" s="189" t="str">
        <f>IF(ISERROR(VLOOKUP($A65,競技者csv変換!$A:$AK,MATCH(M$1,競技者csv変換!$1:$1,0),0)),"",IF(VLOOKUP($A65,競技者csv変換!$A:$AK,MATCH(M$1,競技者csv変換!$1:$1,0),0)="","",VLOOKUP($A65,競技者csv変換!$A:$AK,MATCH(M$1,競技者csv変換!$1:$1,0),0)))</f>
        <v/>
      </c>
      <c r="N65" s="189" t="str">
        <f>IF(ISERROR(VLOOKUP($A65,競技者csv変換!$A:$AK,MATCH(N$1,競技者csv変換!$1:$1,0),0)),"",IF(VLOOKUP($A65,競技者csv変換!$A:$AK,MATCH(N$1,競技者csv変換!$1:$1,0),0)="","",VLOOKUP($A65,競技者csv変換!$A:$AK,MATCH(N$1,競技者csv変換!$1:$1,0),0)))</f>
        <v/>
      </c>
      <c r="O65" s="189" t="str">
        <f>IF(ISERROR(VLOOKUP($A65,競技者csv変換!$A:$AK,MATCH(O$1,競技者csv変換!$1:$1,0),0)),"",IF(VLOOKUP($A65,競技者csv変換!$A:$AK,MATCH(O$1,競技者csv変換!$1:$1,0),0)="","",VLOOKUP($A65,競技者csv変換!$A:$AK,MATCH(O$1,競技者csv変換!$1:$1,0),0)))</f>
        <v/>
      </c>
      <c r="P65" s="189" t="str">
        <f>IF(ISERROR(VLOOKUP($A65,競技者csv変換!$A:$AK,MATCH(P$1,競技者csv変換!$1:$1,0),0)),"",IF(VLOOKUP($A65,競技者csv変換!$A:$AK,MATCH(P$1,競技者csv変換!$1:$1,0),0)="","",VLOOKUP($A65,競技者csv変換!$A:$AK,MATCH(P$1,競技者csv変換!$1:$1,0),0)))</f>
        <v/>
      </c>
      <c r="Q65" s="189" t="str">
        <f>IF(ISERROR(VLOOKUP($A65,競技者csv変換!$A:$AK,MATCH(Q$1,競技者csv変換!$1:$1,0),0)),"",IF(VLOOKUP($A65,競技者csv変換!$A:$AK,MATCH(Q$1,競技者csv変換!$1:$1,0),0)="","",VLOOKUP($A65,競技者csv変換!$A:$AK,MATCH(Q$1,競技者csv変換!$1:$1,0),0)))</f>
        <v/>
      </c>
      <c r="R65" s="189" t="str">
        <f>IF(ISERROR(VLOOKUP($A65,競技者csv変換!$A:$AK,MATCH(R$1,競技者csv変換!$1:$1,0),0)),"",IF(VLOOKUP($A65,競技者csv変換!$A:$AK,MATCH(R$1,競技者csv変換!$1:$1,0),0)="","",VLOOKUP($A65,競技者csv変換!$A:$AK,MATCH(R$1,競技者csv変換!$1:$1,0),0)))</f>
        <v/>
      </c>
      <c r="S65" s="189" t="str">
        <f>IF(ISERROR(VLOOKUP($A65,競技者csv変換!$A:$AK,MATCH(S$1,競技者csv変換!$1:$1,0),0)),"",IF(VLOOKUP($A65,競技者csv変換!$A:$AK,MATCH(S$1,競技者csv変換!$1:$1,0),0)="","",VLOOKUP($A65,競技者csv変換!$A:$AK,MATCH(S$1,競技者csv変換!$1:$1,0),0)))</f>
        <v/>
      </c>
      <c r="T65" s="189" t="str">
        <f>IF(ISERROR(VLOOKUP($A65,競技者csv変換!$A:$AK,MATCH(T$1,競技者csv変換!$1:$1,0),0)),"",IF(VLOOKUP($A65,競技者csv変換!$A:$AK,MATCH(T$1,競技者csv変換!$1:$1,0),0)="","",VLOOKUP($A65,競技者csv変換!$A:$AK,MATCH(T$1,競技者csv変換!$1:$1,0),0)))</f>
        <v/>
      </c>
      <c r="U65" s="189" t="str">
        <f>IF(ISERROR(VLOOKUP($A65,競技者csv変換!$A:$AK,MATCH(U$1,競技者csv変換!$1:$1,0),0)),"",IF(VLOOKUP($A65,競技者csv変換!$A:$AK,MATCH(U$1,競技者csv変換!$1:$1,0),0)="","",VLOOKUP($A65,競技者csv変換!$A:$AK,MATCH(U$1,競技者csv変換!$1:$1,0),0)))</f>
        <v/>
      </c>
      <c r="V65" s="189" t="str">
        <f>IF(ISERROR(VLOOKUP($A65,競技者csv変換!$A:$AK,MATCH(V$1,競技者csv変換!$1:$1,0),0)),"",IF(VLOOKUP($A65,競技者csv変換!$A:$AK,MATCH(V$1,競技者csv変換!$1:$1,0),0)="","",VLOOKUP($A65,競技者csv変換!$A:$AK,MATCH(V$1,競技者csv変換!$1:$1,0),0)))</f>
        <v/>
      </c>
      <c r="W65" s="189" t="str">
        <f>IF(ISERROR(VLOOKUP($A65,競技者csv変換!$A:$AK,MATCH(W$1,競技者csv変換!$1:$1,0),0)),"",IF(VLOOKUP($A65,競技者csv変換!$A:$AK,MATCH(W$1,競技者csv変換!$1:$1,0),0)="","",VLOOKUP($A65,競技者csv変換!$A:$AK,MATCH(W$1,競技者csv変換!$1:$1,0),0)))</f>
        <v/>
      </c>
      <c r="X65" s="189" t="str">
        <f>IF(ISERROR(VLOOKUP($A65,競技者csv変換!$A:$AK,MATCH(X$1,競技者csv変換!$1:$1,0),0)),"",IF(VLOOKUP($A65,競技者csv変換!$A:$AK,MATCH(X$1,競技者csv変換!$1:$1,0),0)="","",VLOOKUP($A65,競技者csv変換!$A:$AK,MATCH(X$1,競技者csv変換!$1:$1,0),0)))</f>
        <v/>
      </c>
      <c r="Y65" s="189" t="str">
        <f>IF(ISERROR(VLOOKUP($A65,競技者csv変換!$A:$AK,MATCH(Y$1,競技者csv変換!$1:$1,0),0)),"",IF(VLOOKUP($A65,競技者csv変換!$A:$AK,MATCH(Y$1,競技者csv変換!$1:$1,0),0)="","",VLOOKUP($A65,競技者csv変換!$A:$AK,MATCH(Y$1,競技者csv変換!$1:$1,0),0)))</f>
        <v/>
      </c>
      <c r="Z65" s="189" t="str">
        <f>IF(ISERROR(VLOOKUP($A65,競技者csv変換!$A:$AK,MATCH(Z$1,競技者csv変換!$1:$1,0),0)),"",IF(VLOOKUP($A65,競技者csv変換!$A:$AK,MATCH(Z$1,競技者csv変換!$1:$1,0),0)="","",VLOOKUP($A65,競技者csv変換!$A:$AK,MATCH(Z$1,競技者csv変換!$1:$1,0),0)))</f>
        <v/>
      </c>
      <c r="AA65" s="189" t="str">
        <f>IF(ISERROR(VLOOKUP($A65,競技者csv変換!$A:$AK,MATCH(AA$1,競技者csv変換!$1:$1,0),0)),"",IF(VLOOKUP($A65,競技者csv変換!$A:$AK,MATCH(AA$1,競技者csv変換!$1:$1,0),0)="","",VLOOKUP($A65,競技者csv変換!$A:$AK,MATCH(AA$1,競技者csv変換!$1:$1,0),0)))</f>
        <v/>
      </c>
      <c r="AB65" s="189" t="str">
        <f>IF(ISERROR(VLOOKUP($A65,競技者csv変換!$A:$AK,MATCH(AB$1,競技者csv変換!$1:$1,0),0)),"",IF(VLOOKUP($A65,競技者csv変換!$A:$AK,MATCH(AB$1,競技者csv変換!$1:$1,0),0)="","",VLOOKUP($A65,競技者csv変換!$A:$AK,MATCH(AB$1,競技者csv変換!$1:$1,0),0)))</f>
        <v/>
      </c>
      <c r="AC65" s="189" t="str">
        <f>IF(ISERROR(VLOOKUP($A65,競技者csv変換!$A:$AK,MATCH(AC$1,競技者csv変換!$1:$1,0),0)),"",IF(VLOOKUP($A65,競技者csv変換!$A:$AK,MATCH(AC$1,競技者csv変換!$1:$1,0),0)="","",VLOOKUP($A65,競技者csv変換!$A:$AK,MATCH(AC$1,競技者csv変換!$1:$1,0),0)))</f>
        <v/>
      </c>
      <c r="AD65" s="76" t="str">
        <f>IF(ISERROR(VLOOKUP($A65,競技者csv変換!$A:$AK,MATCH(AD$1,競技者csv変換!$1:$1,0),0)),"",IF(VLOOKUP($A65,競技者csv変換!$A:$AK,MATCH(AD$1,競技者csv変換!$1:$1,0),0)="","",VLOOKUP($A65,競技者csv変換!$A:$AK,MATCH(AD$1,競技者csv変換!$1:$1,0),0)))</f>
        <v/>
      </c>
      <c r="AE65" s="76" t="str">
        <f>IF(ISERROR(VLOOKUP($A65,競技者csv変換!$A:$AK,MATCH(AE$1,競技者csv変換!$1:$1,0),0)),"",IF(VLOOKUP($A65,競技者csv変換!$A:$AK,MATCH(AE$1,競技者csv変換!$1:$1,0),0)="","",VLOOKUP($A65,競技者csv変換!$A:$AK,MATCH(AE$1,競技者csv変換!$1:$1,0),0)))</f>
        <v/>
      </c>
      <c r="AF65" s="76" t="str">
        <f>IF(ISERROR(VLOOKUP($A65,競技者csv変換!$A:$AK,MATCH(AF$1,競技者csv変換!$1:$1,0),0)),"",IF(VLOOKUP($A65,競技者csv変換!$A:$AK,MATCH(AF$1,競技者csv変換!$1:$1,0),0)="","",VLOOKUP($A65,競技者csv変換!$A:$AK,MATCH(AF$1,競技者csv変換!$1:$1,0),0)))</f>
        <v/>
      </c>
      <c r="AG65" s="76" t="str">
        <f>IF(ISERROR(VLOOKUP($A65,競技者csv変換!$A:$AK,MATCH(AG$1,競技者csv変換!$1:$1,0),0)),"",IF(VLOOKUP($A65,競技者csv変換!$A:$AK,MATCH(AG$1,競技者csv変換!$1:$1,0),0)="","",VLOOKUP($A65,競技者csv変換!$A:$AK,MATCH(AG$1,競技者csv変換!$1:$1,0),0)))</f>
        <v/>
      </c>
      <c r="AH65" s="76" t="str">
        <f>IF(ISERROR(VLOOKUP($A65,競技者csv変換!$A:$AK,MATCH(AH$1,競技者csv変換!$1:$1,0),0)),"",IF(VLOOKUP($A65,競技者csv変換!$A:$AK,MATCH(AH$1,競技者csv変換!$1:$1,0),0)="","",VLOOKUP($A65,競技者csv変換!$A:$AK,MATCH(AH$1,競技者csv変換!$1:$1,0),0)))</f>
        <v/>
      </c>
      <c r="AI65" s="76" t="str">
        <f>IF(ISERROR(VLOOKUP($A65,競技者csv変換!$A:$AK,MATCH(AI$1,競技者csv変換!$1:$1,0),0)),"",IF(VLOOKUP($A65,競技者csv変換!$A:$AK,MATCH(AI$1,競技者csv変換!$1:$1,0),0)="","",VLOOKUP($A65,競技者csv変換!$A:$AK,MATCH(AI$1,競技者csv変換!$1:$1,0),0)))</f>
        <v/>
      </c>
      <c r="AJ65" s="76" t="str">
        <f>IF(ISERROR(VLOOKUP($A65,競技者csv変換!$A:$AK,MATCH(AJ$1,競技者csv変換!$1:$1,0),0)),"",IF(VLOOKUP($A65,競技者csv変換!$A:$AK,MATCH(AJ$1,競技者csv変換!$1:$1,0),0)="","",VLOOKUP($A65,競技者csv変換!$A:$AK,MATCH(AJ$1,競技者csv変換!$1:$1,0),0)))</f>
        <v/>
      </c>
      <c r="AK65" s="76" t="str">
        <f>IF(ISERROR(VLOOKUP($A65,競技者csv変換!$A:$AK,MATCH(AK$1,競技者csv変換!$1:$1,0),0)),"",IF(VLOOKUP($A65,競技者csv変換!$A:$AK,MATCH(AK$1,競技者csv変換!$1:$1,0),0)="","",VLOOKUP($A65,競技者csv変換!$A:$AK,MATCH(AK$1,競技者csv変換!$1:$1,0),0)))</f>
        <v/>
      </c>
    </row>
    <row r="66" spans="1:37" ht="18" customHeight="1">
      <c r="A66" s="76" t="str">
        <f t="shared" si="0"/>
        <v/>
      </c>
      <c r="B66" s="189" t="str">
        <f>IF(ISERROR(VLOOKUP($A66,競技者csv変換!$A:$AK,MATCH(B$1,競技者csv変換!$1:$1,0),0)),"",IF(VLOOKUP($A66,競技者csv変換!$A:$AK,MATCH(B$1,競技者csv変換!$1:$1,0),0)="","",VLOOKUP($A66,競技者csv変換!$A:$AK,MATCH(B$1,競技者csv変換!$1:$1,0),0)))</f>
        <v/>
      </c>
      <c r="C66" s="189" t="str">
        <f>IF(ISERROR(VLOOKUP($A66,競技者csv変換!$A:$AK,MATCH(C$1,競技者csv変換!$1:$1,0),0)),"",IF(VLOOKUP($A66,競技者csv変換!$A:$AK,MATCH(C$1,競技者csv変換!$1:$1,0),0)="","",VLOOKUP($A66,競技者csv変換!$A:$AK,MATCH(C$1,競技者csv変換!$1:$1,0),0)))</f>
        <v/>
      </c>
      <c r="D66" s="189" t="str">
        <f>IF(ISERROR(VLOOKUP($A66,競技者csv変換!$A:$AK,MATCH(D$1,競技者csv変換!$1:$1,0),0)),"",IF(VLOOKUP($A66,競技者csv変換!$A:$AK,MATCH(D$1,競技者csv変換!$1:$1,0),0)="","",VLOOKUP($A66,競技者csv変換!$A:$AK,MATCH(D$1,競技者csv変換!$1:$1,0),0)))</f>
        <v/>
      </c>
      <c r="E66" s="189" t="str">
        <f>IF(ISERROR(VLOOKUP($A66,競技者csv変換!$A:$AK,MATCH(E$1,競技者csv変換!$1:$1,0),0)),"",IF(VLOOKUP($A66,競技者csv変換!$A:$AK,MATCH(E$1,競技者csv変換!$1:$1,0),0)="","",VLOOKUP($A66,競技者csv変換!$A:$AK,MATCH(E$1,競技者csv変換!$1:$1,0),0)))</f>
        <v/>
      </c>
      <c r="F66" s="189" t="str">
        <f>IF(ISERROR(VLOOKUP($A66,競技者csv変換!$A:$AK,MATCH(F$1,競技者csv変換!$1:$1,0),0)),"",IF(VLOOKUP($A66,競技者csv変換!$A:$AK,MATCH(F$1,競技者csv変換!$1:$1,0),0)="","",VLOOKUP($A66,競技者csv変換!$A:$AK,MATCH(F$1,競技者csv変換!$1:$1,0),0)))</f>
        <v/>
      </c>
      <c r="G66" s="189" t="str">
        <f>IF(ISERROR(VLOOKUP($A66,競技者csv変換!$A:$AK,MATCH(G$1,競技者csv変換!$1:$1,0),0)),"",IF(VLOOKUP($A66,競技者csv変換!$A:$AK,MATCH(G$1,競技者csv変換!$1:$1,0),0)="","",VLOOKUP($A66,競技者csv変換!$A:$AK,MATCH(G$1,競技者csv変換!$1:$1,0),0)))</f>
        <v/>
      </c>
      <c r="H66" s="189" t="str">
        <f>IF(ISERROR(VLOOKUP($A66,競技者csv変換!$A:$AK,MATCH(H$1,競技者csv変換!$1:$1,0),0)),"",IF(VLOOKUP($A66,競技者csv変換!$A:$AK,MATCH(H$1,競技者csv変換!$1:$1,0),0)="","",VLOOKUP($A66,競技者csv変換!$A:$AK,MATCH(H$1,競技者csv変換!$1:$1,0),0)))</f>
        <v/>
      </c>
      <c r="I66" s="189" t="str">
        <f>IF(ISERROR(VLOOKUP($A66,競技者csv変換!$A:$AK,MATCH(I$1,競技者csv変換!$1:$1,0),0)),"",IF(VLOOKUP($A66,競技者csv変換!$A:$AK,MATCH(I$1,競技者csv変換!$1:$1,0),0)="","",VLOOKUP($A66,競技者csv変換!$A:$AK,MATCH(I$1,競技者csv変換!$1:$1,0),0)))</f>
        <v/>
      </c>
      <c r="J66" s="189" t="str">
        <f>IF(ISERROR(VLOOKUP($A66,競技者csv変換!$A:$AK,MATCH(J$1,競技者csv変換!$1:$1,0),0)),"",IF(VLOOKUP($A66,競技者csv変換!$A:$AK,MATCH(J$1,競技者csv変換!$1:$1,0),0)="","",VLOOKUP($A66,競技者csv変換!$A:$AK,MATCH(J$1,競技者csv変換!$1:$1,0),0)))</f>
        <v/>
      </c>
      <c r="K66" s="189" t="str">
        <f>IF(ISERROR(VLOOKUP($A66,競技者csv変換!$A:$AK,MATCH(K$1,競技者csv変換!$1:$1,0),0)),"",IF(VLOOKUP($A66,競技者csv変換!$A:$AK,MATCH(K$1,競技者csv変換!$1:$1,0),0)="","",VLOOKUP($A66,競技者csv変換!$A:$AK,MATCH(K$1,競技者csv変換!$1:$1,0),0)))</f>
        <v/>
      </c>
      <c r="L66" s="189" t="str">
        <f>IF(ISERROR(VLOOKUP($A66,競技者csv変換!$A:$AK,MATCH(L$1,競技者csv変換!$1:$1,0),0)),"",IF(VLOOKUP($A66,競技者csv変換!$A:$AK,MATCH(L$1,競技者csv変換!$1:$1,0),0)="","",VLOOKUP($A66,競技者csv変換!$A:$AK,MATCH(L$1,競技者csv変換!$1:$1,0),0)))</f>
        <v/>
      </c>
      <c r="M66" s="189" t="str">
        <f>IF(ISERROR(VLOOKUP($A66,競技者csv変換!$A:$AK,MATCH(M$1,競技者csv変換!$1:$1,0),0)),"",IF(VLOOKUP($A66,競技者csv変換!$A:$AK,MATCH(M$1,競技者csv変換!$1:$1,0),0)="","",VLOOKUP($A66,競技者csv変換!$A:$AK,MATCH(M$1,競技者csv変換!$1:$1,0),0)))</f>
        <v/>
      </c>
      <c r="N66" s="189" t="str">
        <f>IF(ISERROR(VLOOKUP($A66,競技者csv変換!$A:$AK,MATCH(N$1,競技者csv変換!$1:$1,0),0)),"",IF(VLOOKUP($A66,競技者csv変換!$A:$AK,MATCH(N$1,競技者csv変換!$1:$1,0),0)="","",VLOOKUP($A66,競技者csv変換!$A:$AK,MATCH(N$1,競技者csv変換!$1:$1,0),0)))</f>
        <v/>
      </c>
      <c r="O66" s="189" t="str">
        <f>IF(ISERROR(VLOOKUP($A66,競技者csv変換!$A:$AK,MATCH(O$1,競技者csv変換!$1:$1,0),0)),"",IF(VLOOKUP($A66,競技者csv変換!$A:$AK,MATCH(O$1,競技者csv変換!$1:$1,0),0)="","",VLOOKUP($A66,競技者csv変換!$A:$AK,MATCH(O$1,競技者csv変換!$1:$1,0),0)))</f>
        <v/>
      </c>
      <c r="P66" s="189" t="str">
        <f>IF(ISERROR(VLOOKUP($A66,競技者csv変換!$A:$AK,MATCH(P$1,競技者csv変換!$1:$1,0),0)),"",IF(VLOOKUP($A66,競技者csv変換!$A:$AK,MATCH(P$1,競技者csv変換!$1:$1,0),0)="","",VLOOKUP($A66,競技者csv変換!$A:$AK,MATCH(P$1,競技者csv変換!$1:$1,0),0)))</f>
        <v/>
      </c>
      <c r="Q66" s="189" t="str">
        <f>IF(ISERROR(VLOOKUP($A66,競技者csv変換!$A:$AK,MATCH(Q$1,競技者csv変換!$1:$1,0),0)),"",IF(VLOOKUP($A66,競技者csv変換!$A:$AK,MATCH(Q$1,競技者csv変換!$1:$1,0),0)="","",VLOOKUP($A66,競技者csv変換!$A:$AK,MATCH(Q$1,競技者csv変換!$1:$1,0),0)))</f>
        <v/>
      </c>
      <c r="R66" s="189" t="str">
        <f>IF(ISERROR(VLOOKUP($A66,競技者csv変換!$A:$AK,MATCH(R$1,競技者csv変換!$1:$1,0),0)),"",IF(VLOOKUP($A66,競技者csv変換!$A:$AK,MATCH(R$1,競技者csv変換!$1:$1,0),0)="","",VLOOKUP($A66,競技者csv変換!$A:$AK,MATCH(R$1,競技者csv変換!$1:$1,0),0)))</f>
        <v/>
      </c>
      <c r="S66" s="189" t="str">
        <f>IF(ISERROR(VLOOKUP($A66,競技者csv変換!$A:$AK,MATCH(S$1,競技者csv変換!$1:$1,0),0)),"",IF(VLOOKUP($A66,競技者csv変換!$A:$AK,MATCH(S$1,競技者csv変換!$1:$1,0),0)="","",VLOOKUP($A66,競技者csv変換!$A:$AK,MATCH(S$1,競技者csv変換!$1:$1,0),0)))</f>
        <v/>
      </c>
      <c r="T66" s="189" t="str">
        <f>IF(ISERROR(VLOOKUP($A66,競技者csv変換!$A:$AK,MATCH(T$1,競技者csv変換!$1:$1,0),0)),"",IF(VLOOKUP($A66,競技者csv変換!$A:$AK,MATCH(T$1,競技者csv変換!$1:$1,0),0)="","",VLOOKUP($A66,競技者csv変換!$A:$AK,MATCH(T$1,競技者csv変換!$1:$1,0),0)))</f>
        <v/>
      </c>
      <c r="U66" s="189" t="str">
        <f>IF(ISERROR(VLOOKUP($A66,競技者csv変換!$A:$AK,MATCH(U$1,競技者csv変換!$1:$1,0),0)),"",IF(VLOOKUP($A66,競技者csv変換!$A:$AK,MATCH(U$1,競技者csv変換!$1:$1,0),0)="","",VLOOKUP($A66,競技者csv変換!$A:$AK,MATCH(U$1,競技者csv変換!$1:$1,0),0)))</f>
        <v/>
      </c>
      <c r="V66" s="189" t="str">
        <f>IF(ISERROR(VLOOKUP($A66,競技者csv変換!$A:$AK,MATCH(V$1,競技者csv変換!$1:$1,0),0)),"",IF(VLOOKUP($A66,競技者csv変換!$A:$AK,MATCH(V$1,競技者csv変換!$1:$1,0),0)="","",VLOOKUP($A66,競技者csv変換!$A:$AK,MATCH(V$1,競技者csv変換!$1:$1,0),0)))</f>
        <v/>
      </c>
      <c r="W66" s="189" t="str">
        <f>IF(ISERROR(VLOOKUP($A66,競技者csv変換!$A:$AK,MATCH(W$1,競技者csv変換!$1:$1,0),0)),"",IF(VLOOKUP($A66,競技者csv変換!$A:$AK,MATCH(W$1,競技者csv変換!$1:$1,0),0)="","",VLOOKUP($A66,競技者csv変換!$A:$AK,MATCH(W$1,競技者csv変換!$1:$1,0),0)))</f>
        <v/>
      </c>
      <c r="X66" s="189" t="str">
        <f>IF(ISERROR(VLOOKUP($A66,競技者csv変換!$A:$AK,MATCH(X$1,競技者csv変換!$1:$1,0),0)),"",IF(VLOOKUP($A66,競技者csv変換!$A:$AK,MATCH(X$1,競技者csv変換!$1:$1,0),0)="","",VLOOKUP($A66,競技者csv変換!$A:$AK,MATCH(X$1,競技者csv変換!$1:$1,0),0)))</f>
        <v/>
      </c>
      <c r="Y66" s="189" t="str">
        <f>IF(ISERROR(VLOOKUP($A66,競技者csv変換!$A:$AK,MATCH(Y$1,競技者csv変換!$1:$1,0),0)),"",IF(VLOOKUP($A66,競技者csv変換!$A:$AK,MATCH(Y$1,競技者csv変換!$1:$1,0),0)="","",VLOOKUP($A66,競技者csv変換!$A:$AK,MATCH(Y$1,競技者csv変換!$1:$1,0),0)))</f>
        <v/>
      </c>
      <c r="Z66" s="189" t="str">
        <f>IF(ISERROR(VLOOKUP($A66,競技者csv変換!$A:$AK,MATCH(Z$1,競技者csv変換!$1:$1,0),0)),"",IF(VLOOKUP($A66,競技者csv変換!$A:$AK,MATCH(Z$1,競技者csv変換!$1:$1,0),0)="","",VLOOKUP($A66,競技者csv変換!$A:$AK,MATCH(Z$1,競技者csv変換!$1:$1,0),0)))</f>
        <v/>
      </c>
      <c r="AA66" s="189" t="str">
        <f>IF(ISERROR(VLOOKUP($A66,競技者csv変換!$A:$AK,MATCH(AA$1,競技者csv変換!$1:$1,0),0)),"",IF(VLOOKUP($A66,競技者csv変換!$A:$AK,MATCH(AA$1,競技者csv変換!$1:$1,0),0)="","",VLOOKUP($A66,競技者csv変換!$A:$AK,MATCH(AA$1,競技者csv変換!$1:$1,0),0)))</f>
        <v/>
      </c>
      <c r="AB66" s="189" t="str">
        <f>IF(ISERROR(VLOOKUP($A66,競技者csv変換!$A:$AK,MATCH(AB$1,競技者csv変換!$1:$1,0),0)),"",IF(VLOOKUP($A66,競技者csv変換!$A:$AK,MATCH(AB$1,競技者csv変換!$1:$1,0),0)="","",VLOOKUP($A66,競技者csv変換!$A:$AK,MATCH(AB$1,競技者csv変換!$1:$1,0),0)))</f>
        <v/>
      </c>
      <c r="AC66" s="189" t="str">
        <f>IF(ISERROR(VLOOKUP($A66,競技者csv変換!$A:$AK,MATCH(AC$1,競技者csv変換!$1:$1,0),0)),"",IF(VLOOKUP($A66,競技者csv変換!$A:$AK,MATCH(AC$1,競技者csv変換!$1:$1,0),0)="","",VLOOKUP($A66,競技者csv変換!$A:$AK,MATCH(AC$1,競技者csv変換!$1:$1,0),0)))</f>
        <v/>
      </c>
      <c r="AD66" s="76" t="str">
        <f>IF(ISERROR(VLOOKUP($A66,競技者csv変換!$A:$AK,MATCH(AD$1,競技者csv変換!$1:$1,0),0)),"",IF(VLOOKUP($A66,競技者csv変換!$A:$AK,MATCH(AD$1,競技者csv変換!$1:$1,0),0)="","",VLOOKUP($A66,競技者csv変換!$A:$AK,MATCH(AD$1,競技者csv変換!$1:$1,0),0)))</f>
        <v/>
      </c>
      <c r="AE66" s="76" t="str">
        <f>IF(ISERROR(VLOOKUP($A66,競技者csv変換!$A:$AK,MATCH(AE$1,競技者csv変換!$1:$1,0),0)),"",IF(VLOOKUP($A66,競技者csv変換!$A:$AK,MATCH(AE$1,競技者csv変換!$1:$1,0),0)="","",VLOOKUP($A66,競技者csv変換!$A:$AK,MATCH(AE$1,競技者csv変換!$1:$1,0),0)))</f>
        <v/>
      </c>
      <c r="AF66" s="76" t="str">
        <f>IF(ISERROR(VLOOKUP($A66,競技者csv変換!$A:$AK,MATCH(AF$1,競技者csv変換!$1:$1,0),0)),"",IF(VLOOKUP($A66,競技者csv変換!$A:$AK,MATCH(AF$1,競技者csv変換!$1:$1,0),0)="","",VLOOKUP($A66,競技者csv変換!$A:$AK,MATCH(AF$1,競技者csv変換!$1:$1,0),0)))</f>
        <v/>
      </c>
      <c r="AG66" s="76" t="str">
        <f>IF(ISERROR(VLOOKUP($A66,競技者csv変換!$A:$AK,MATCH(AG$1,競技者csv変換!$1:$1,0),0)),"",IF(VLOOKUP($A66,競技者csv変換!$A:$AK,MATCH(AG$1,競技者csv変換!$1:$1,0),0)="","",VLOOKUP($A66,競技者csv変換!$A:$AK,MATCH(AG$1,競技者csv変換!$1:$1,0),0)))</f>
        <v/>
      </c>
      <c r="AH66" s="76" t="str">
        <f>IF(ISERROR(VLOOKUP($A66,競技者csv変換!$A:$AK,MATCH(AH$1,競技者csv変換!$1:$1,0),0)),"",IF(VLOOKUP($A66,競技者csv変換!$A:$AK,MATCH(AH$1,競技者csv変換!$1:$1,0),0)="","",VLOOKUP($A66,競技者csv変換!$A:$AK,MATCH(AH$1,競技者csv変換!$1:$1,0),0)))</f>
        <v/>
      </c>
      <c r="AI66" s="76" t="str">
        <f>IF(ISERROR(VLOOKUP($A66,競技者csv変換!$A:$AK,MATCH(AI$1,競技者csv変換!$1:$1,0),0)),"",IF(VLOOKUP($A66,競技者csv変換!$A:$AK,MATCH(AI$1,競技者csv変換!$1:$1,0),0)="","",VLOOKUP($A66,競技者csv変換!$A:$AK,MATCH(AI$1,競技者csv変換!$1:$1,0),0)))</f>
        <v/>
      </c>
      <c r="AJ66" s="76" t="str">
        <f>IF(ISERROR(VLOOKUP($A66,競技者csv変換!$A:$AK,MATCH(AJ$1,競技者csv変換!$1:$1,0),0)),"",IF(VLOOKUP($A66,競技者csv変換!$A:$AK,MATCH(AJ$1,競技者csv変換!$1:$1,0),0)="","",VLOOKUP($A66,競技者csv変換!$A:$AK,MATCH(AJ$1,競技者csv変換!$1:$1,0),0)))</f>
        <v/>
      </c>
      <c r="AK66" s="76" t="str">
        <f>IF(ISERROR(VLOOKUP($A66,競技者csv変換!$A:$AK,MATCH(AK$1,競技者csv変換!$1:$1,0),0)),"",IF(VLOOKUP($A66,競技者csv変換!$A:$AK,MATCH(AK$1,競技者csv変換!$1:$1,0),0)="","",VLOOKUP($A66,競技者csv変換!$A:$AK,MATCH(AK$1,競技者csv変換!$1:$1,0),0)))</f>
        <v/>
      </c>
    </row>
    <row r="67" spans="1:37" ht="18" customHeight="1">
      <c r="A67" s="76" t="str">
        <f t="shared" si="0"/>
        <v/>
      </c>
      <c r="B67" s="189" t="str">
        <f>IF(ISERROR(VLOOKUP($A67,競技者csv変換!$A:$AK,MATCH(B$1,競技者csv変換!$1:$1,0),0)),"",IF(VLOOKUP($A67,競技者csv変換!$A:$AK,MATCH(B$1,競技者csv変換!$1:$1,0),0)="","",VLOOKUP($A67,競技者csv変換!$A:$AK,MATCH(B$1,競技者csv変換!$1:$1,0),0)))</f>
        <v/>
      </c>
      <c r="C67" s="189" t="str">
        <f>IF(ISERROR(VLOOKUP($A67,競技者csv変換!$A:$AK,MATCH(C$1,競技者csv変換!$1:$1,0),0)),"",IF(VLOOKUP($A67,競技者csv変換!$A:$AK,MATCH(C$1,競技者csv変換!$1:$1,0),0)="","",VLOOKUP($A67,競技者csv変換!$A:$AK,MATCH(C$1,競技者csv変換!$1:$1,0),0)))</f>
        <v/>
      </c>
      <c r="D67" s="189" t="str">
        <f>IF(ISERROR(VLOOKUP($A67,競技者csv変換!$A:$AK,MATCH(D$1,競技者csv変換!$1:$1,0),0)),"",IF(VLOOKUP($A67,競技者csv変換!$A:$AK,MATCH(D$1,競技者csv変換!$1:$1,0),0)="","",VLOOKUP($A67,競技者csv変換!$A:$AK,MATCH(D$1,競技者csv変換!$1:$1,0),0)))</f>
        <v/>
      </c>
      <c r="E67" s="189" t="str">
        <f>IF(ISERROR(VLOOKUP($A67,競技者csv変換!$A:$AK,MATCH(E$1,競技者csv変換!$1:$1,0),0)),"",IF(VLOOKUP($A67,競技者csv変換!$A:$AK,MATCH(E$1,競技者csv変換!$1:$1,0),0)="","",VLOOKUP($A67,競技者csv変換!$A:$AK,MATCH(E$1,競技者csv変換!$1:$1,0),0)))</f>
        <v/>
      </c>
      <c r="F67" s="189" t="str">
        <f>IF(ISERROR(VLOOKUP($A67,競技者csv変換!$A:$AK,MATCH(F$1,競技者csv変換!$1:$1,0),0)),"",IF(VLOOKUP($A67,競技者csv変換!$A:$AK,MATCH(F$1,競技者csv変換!$1:$1,0),0)="","",VLOOKUP($A67,競技者csv変換!$A:$AK,MATCH(F$1,競技者csv変換!$1:$1,0),0)))</f>
        <v/>
      </c>
      <c r="G67" s="189" t="str">
        <f>IF(ISERROR(VLOOKUP($A67,競技者csv変換!$A:$AK,MATCH(G$1,競技者csv変換!$1:$1,0),0)),"",IF(VLOOKUP($A67,競技者csv変換!$A:$AK,MATCH(G$1,競技者csv変換!$1:$1,0),0)="","",VLOOKUP($A67,競技者csv変換!$A:$AK,MATCH(G$1,競技者csv変換!$1:$1,0),0)))</f>
        <v/>
      </c>
      <c r="H67" s="189" t="str">
        <f>IF(ISERROR(VLOOKUP($A67,競技者csv変換!$A:$AK,MATCH(H$1,競技者csv変換!$1:$1,0),0)),"",IF(VLOOKUP($A67,競技者csv変換!$A:$AK,MATCH(H$1,競技者csv変換!$1:$1,0),0)="","",VLOOKUP($A67,競技者csv変換!$A:$AK,MATCH(H$1,競技者csv変換!$1:$1,0),0)))</f>
        <v/>
      </c>
      <c r="I67" s="189" t="str">
        <f>IF(ISERROR(VLOOKUP($A67,競技者csv変換!$A:$AK,MATCH(I$1,競技者csv変換!$1:$1,0),0)),"",IF(VLOOKUP($A67,競技者csv変換!$A:$AK,MATCH(I$1,競技者csv変換!$1:$1,0),0)="","",VLOOKUP($A67,競技者csv変換!$A:$AK,MATCH(I$1,競技者csv変換!$1:$1,0),0)))</f>
        <v/>
      </c>
      <c r="J67" s="189" t="str">
        <f>IF(ISERROR(VLOOKUP($A67,競技者csv変換!$A:$AK,MATCH(J$1,競技者csv変換!$1:$1,0),0)),"",IF(VLOOKUP($A67,競技者csv変換!$A:$AK,MATCH(J$1,競技者csv変換!$1:$1,0),0)="","",VLOOKUP($A67,競技者csv変換!$A:$AK,MATCH(J$1,競技者csv変換!$1:$1,0),0)))</f>
        <v/>
      </c>
      <c r="K67" s="189" t="str">
        <f>IF(ISERROR(VLOOKUP($A67,競技者csv変換!$A:$AK,MATCH(K$1,競技者csv変換!$1:$1,0),0)),"",IF(VLOOKUP($A67,競技者csv変換!$A:$AK,MATCH(K$1,競技者csv変換!$1:$1,0),0)="","",VLOOKUP($A67,競技者csv変換!$A:$AK,MATCH(K$1,競技者csv変換!$1:$1,0),0)))</f>
        <v/>
      </c>
      <c r="L67" s="189" t="str">
        <f>IF(ISERROR(VLOOKUP($A67,競技者csv変換!$A:$AK,MATCH(L$1,競技者csv変換!$1:$1,0),0)),"",IF(VLOOKUP($A67,競技者csv変換!$A:$AK,MATCH(L$1,競技者csv変換!$1:$1,0),0)="","",VLOOKUP($A67,競技者csv変換!$A:$AK,MATCH(L$1,競技者csv変換!$1:$1,0),0)))</f>
        <v/>
      </c>
      <c r="M67" s="189" t="str">
        <f>IF(ISERROR(VLOOKUP($A67,競技者csv変換!$A:$AK,MATCH(M$1,競技者csv変換!$1:$1,0),0)),"",IF(VLOOKUP($A67,競技者csv変換!$A:$AK,MATCH(M$1,競技者csv変換!$1:$1,0),0)="","",VLOOKUP($A67,競技者csv変換!$A:$AK,MATCH(M$1,競技者csv変換!$1:$1,0),0)))</f>
        <v/>
      </c>
      <c r="N67" s="189" t="str">
        <f>IF(ISERROR(VLOOKUP($A67,競技者csv変換!$A:$AK,MATCH(N$1,競技者csv変換!$1:$1,0),0)),"",IF(VLOOKUP($A67,競技者csv変換!$A:$AK,MATCH(N$1,競技者csv変換!$1:$1,0),0)="","",VLOOKUP($A67,競技者csv変換!$A:$AK,MATCH(N$1,競技者csv変換!$1:$1,0),0)))</f>
        <v/>
      </c>
      <c r="O67" s="189" t="str">
        <f>IF(ISERROR(VLOOKUP($A67,競技者csv変換!$A:$AK,MATCH(O$1,競技者csv変換!$1:$1,0),0)),"",IF(VLOOKUP($A67,競技者csv変換!$A:$AK,MATCH(O$1,競技者csv変換!$1:$1,0),0)="","",VLOOKUP($A67,競技者csv変換!$A:$AK,MATCH(O$1,競技者csv変換!$1:$1,0),0)))</f>
        <v/>
      </c>
      <c r="P67" s="189" t="str">
        <f>IF(ISERROR(VLOOKUP($A67,競技者csv変換!$A:$AK,MATCH(P$1,競技者csv変換!$1:$1,0),0)),"",IF(VLOOKUP($A67,競技者csv変換!$A:$AK,MATCH(P$1,競技者csv変換!$1:$1,0),0)="","",VLOOKUP($A67,競技者csv変換!$A:$AK,MATCH(P$1,競技者csv変換!$1:$1,0),0)))</f>
        <v/>
      </c>
      <c r="Q67" s="189" t="str">
        <f>IF(ISERROR(VLOOKUP($A67,競技者csv変換!$A:$AK,MATCH(Q$1,競技者csv変換!$1:$1,0),0)),"",IF(VLOOKUP($A67,競技者csv変換!$A:$AK,MATCH(Q$1,競技者csv変換!$1:$1,0),0)="","",VLOOKUP($A67,競技者csv変換!$A:$AK,MATCH(Q$1,競技者csv変換!$1:$1,0),0)))</f>
        <v/>
      </c>
      <c r="R67" s="189" t="str">
        <f>IF(ISERROR(VLOOKUP($A67,競技者csv変換!$A:$AK,MATCH(R$1,競技者csv変換!$1:$1,0),0)),"",IF(VLOOKUP($A67,競技者csv変換!$A:$AK,MATCH(R$1,競技者csv変換!$1:$1,0),0)="","",VLOOKUP($A67,競技者csv変換!$A:$AK,MATCH(R$1,競技者csv変換!$1:$1,0),0)))</f>
        <v/>
      </c>
      <c r="S67" s="189" t="str">
        <f>IF(ISERROR(VLOOKUP($A67,競技者csv変換!$A:$AK,MATCH(S$1,競技者csv変換!$1:$1,0),0)),"",IF(VLOOKUP($A67,競技者csv変換!$A:$AK,MATCH(S$1,競技者csv変換!$1:$1,0),0)="","",VLOOKUP($A67,競技者csv変換!$A:$AK,MATCH(S$1,競技者csv変換!$1:$1,0),0)))</f>
        <v/>
      </c>
      <c r="T67" s="189" t="str">
        <f>IF(ISERROR(VLOOKUP($A67,競技者csv変換!$A:$AK,MATCH(T$1,競技者csv変換!$1:$1,0),0)),"",IF(VLOOKUP($A67,競技者csv変換!$A:$AK,MATCH(T$1,競技者csv変換!$1:$1,0),0)="","",VLOOKUP($A67,競技者csv変換!$A:$AK,MATCH(T$1,競技者csv変換!$1:$1,0),0)))</f>
        <v/>
      </c>
      <c r="U67" s="189" t="str">
        <f>IF(ISERROR(VLOOKUP($A67,競技者csv変換!$A:$AK,MATCH(U$1,競技者csv変換!$1:$1,0),0)),"",IF(VLOOKUP($A67,競技者csv変換!$A:$AK,MATCH(U$1,競技者csv変換!$1:$1,0),0)="","",VLOOKUP($A67,競技者csv変換!$A:$AK,MATCH(U$1,競技者csv変換!$1:$1,0),0)))</f>
        <v/>
      </c>
      <c r="V67" s="189" t="str">
        <f>IF(ISERROR(VLOOKUP($A67,競技者csv変換!$A:$AK,MATCH(V$1,競技者csv変換!$1:$1,0),0)),"",IF(VLOOKUP($A67,競技者csv変換!$A:$AK,MATCH(V$1,競技者csv変換!$1:$1,0),0)="","",VLOOKUP($A67,競技者csv変換!$A:$AK,MATCH(V$1,競技者csv変換!$1:$1,0),0)))</f>
        <v/>
      </c>
      <c r="W67" s="189" t="str">
        <f>IF(ISERROR(VLOOKUP($A67,競技者csv変換!$A:$AK,MATCH(W$1,競技者csv変換!$1:$1,0),0)),"",IF(VLOOKUP($A67,競技者csv変換!$A:$AK,MATCH(W$1,競技者csv変換!$1:$1,0),0)="","",VLOOKUP($A67,競技者csv変換!$A:$AK,MATCH(W$1,競技者csv変換!$1:$1,0),0)))</f>
        <v/>
      </c>
      <c r="X67" s="189" t="str">
        <f>IF(ISERROR(VLOOKUP($A67,競技者csv変換!$A:$AK,MATCH(X$1,競技者csv変換!$1:$1,0),0)),"",IF(VLOOKUP($A67,競技者csv変換!$A:$AK,MATCH(X$1,競技者csv変換!$1:$1,0),0)="","",VLOOKUP($A67,競技者csv変換!$A:$AK,MATCH(X$1,競技者csv変換!$1:$1,0),0)))</f>
        <v/>
      </c>
      <c r="Y67" s="189" t="str">
        <f>IF(ISERROR(VLOOKUP($A67,競技者csv変換!$A:$AK,MATCH(Y$1,競技者csv変換!$1:$1,0),0)),"",IF(VLOOKUP($A67,競技者csv変換!$A:$AK,MATCH(Y$1,競技者csv変換!$1:$1,0),0)="","",VLOOKUP($A67,競技者csv変換!$A:$AK,MATCH(Y$1,競技者csv変換!$1:$1,0),0)))</f>
        <v/>
      </c>
      <c r="Z67" s="189" t="str">
        <f>IF(ISERROR(VLOOKUP($A67,競技者csv変換!$A:$AK,MATCH(Z$1,競技者csv変換!$1:$1,0),0)),"",IF(VLOOKUP($A67,競技者csv変換!$A:$AK,MATCH(Z$1,競技者csv変換!$1:$1,0),0)="","",VLOOKUP($A67,競技者csv変換!$A:$AK,MATCH(Z$1,競技者csv変換!$1:$1,0),0)))</f>
        <v/>
      </c>
      <c r="AA67" s="189" t="str">
        <f>IF(ISERROR(VLOOKUP($A67,競技者csv変換!$A:$AK,MATCH(AA$1,競技者csv変換!$1:$1,0),0)),"",IF(VLOOKUP($A67,競技者csv変換!$A:$AK,MATCH(AA$1,競技者csv変換!$1:$1,0),0)="","",VLOOKUP($A67,競技者csv変換!$A:$AK,MATCH(AA$1,競技者csv変換!$1:$1,0),0)))</f>
        <v/>
      </c>
      <c r="AB67" s="189" t="str">
        <f>IF(ISERROR(VLOOKUP($A67,競技者csv変換!$A:$AK,MATCH(AB$1,競技者csv変換!$1:$1,0),0)),"",IF(VLOOKUP($A67,競技者csv変換!$A:$AK,MATCH(AB$1,競技者csv変換!$1:$1,0),0)="","",VLOOKUP($A67,競技者csv変換!$A:$AK,MATCH(AB$1,競技者csv変換!$1:$1,0),0)))</f>
        <v/>
      </c>
      <c r="AC67" s="189" t="str">
        <f>IF(ISERROR(VLOOKUP($A67,競技者csv変換!$A:$AK,MATCH(AC$1,競技者csv変換!$1:$1,0),0)),"",IF(VLOOKUP($A67,競技者csv変換!$A:$AK,MATCH(AC$1,競技者csv変換!$1:$1,0),0)="","",VLOOKUP($A67,競技者csv変換!$A:$AK,MATCH(AC$1,競技者csv変換!$1:$1,0),0)))</f>
        <v/>
      </c>
      <c r="AD67" s="76" t="str">
        <f>IF(ISERROR(VLOOKUP($A67,競技者csv変換!$A:$AK,MATCH(AD$1,競技者csv変換!$1:$1,0),0)),"",IF(VLOOKUP($A67,競技者csv変換!$A:$AK,MATCH(AD$1,競技者csv変換!$1:$1,0),0)="","",VLOOKUP($A67,競技者csv変換!$A:$AK,MATCH(AD$1,競技者csv変換!$1:$1,0),0)))</f>
        <v/>
      </c>
      <c r="AE67" s="76" t="str">
        <f>IF(ISERROR(VLOOKUP($A67,競技者csv変換!$A:$AK,MATCH(AE$1,競技者csv変換!$1:$1,0),0)),"",IF(VLOOKUP($A67,競技者csv変換!$A:$AK,MATCH(AE$1,競技者csv変換!$1:$1,0),0)="","",VLOOKUP($A67,競技者csv変換!$A:$AK,MATCH(AE$1,競技者csv変換!$1:$1,0),0)))</f>
        <v/>
      </c>
      <c r="AF67" s="76" t="str">
        <f>IF(ISERROR(VLOOKUP($A67,競技者csv変換!$A:$AK,MATCH(AF$1,競技者csv変換!$1:$1,0),0)),"",IF(VLOOKUP($A67,競技者csv変換!$A:$AK,MATCH(AF$1,競技者csv変換!$1:$1,0),0)="","",VLOOKUP($A67,競技者csv変換!$A:$AK,MATCH(AF$1,競技者csv変換!$1:$1,0),0)))</f>
        <v/>
      </c>
      <c r="AG67" s="76" t="str">
        <f>IF(ISERROR(VLOOKUP($A67,競技者csv変換!$A:$AK,MATCH(AG$1,競技者csv変換!$1:$1,0),0)),"",IF(VLOOKUP($A67,競技者csv変換!$A:$AK,MATCH(AG$1,競技者csv変換!$1:$1,0),0)="","",VLOOKUP($A67,競技者csv変換!$A:$AK,MATCH(AG$1,競技者csv変換!$1:$1,0),0)))</f>
        <v/>
      </c>
      <c r="AH67" s="76" t="str">
        <f>IF(ISERROR(VLOOKUP($A67,競技者csv変換!$A:$AK,MATCH(AH$1,競技者csv変換!$1:$1,0),0)),"",IF(VLOOKUP($A67,競技者csv変換!$A:$AK,MATCH(AH$1,競技者csv変換!$1:$1,0),0)="","",VLOOKUP($A67,競技者csv変換!$A:$AK,MATCH(AH$1,競技者csv変換!$1:$1,0),0)))</f>
        <v/>
      </c>
      <c r="AI67" s="76" t="str">
        <f>IF(ISERROR(VLOOKUP($A67,競技者csv変換!$A:$AK,MATCH(AI$1,競技者csv変換!$1:$1,0),0)),"",IF(VLOOKUP($A67,競技者csv変換!$A:$AK,MATCH(AI$1,競技者csv変換!$1:$1,0),0)="","",VLOOKUP($A67,競技者csv変換!$A:$AK,MATCH(AI$1,競技者csv変換!$1:$1,0),0)))</f>
        <v/>
      </c>
      <c r="AJ67" s="76" t="str">
        <f>IF(ISERROR(VLOOKUP($A67,競技者csv変換!$A:$AK,MATCH(AJ$1,競技者csv変換!$1:$1,0),0)),"",IF(VLOOKUP($A67,競技者csv変換!$A:$AK,MATCH(AJ$1,競技者csv変換!$1:$1,0),0)="","",VLOOKUP($A67,競技者csv変換!$A:$AK,MATCH(AJ$1,競技者csv変換!$1:$1,0),0)))</f>
        <v/>
      </c>
      <c r="AK67" s="76" t="str">
        <f>IF(ISERROR(VLOOKUP($A67,競技者csv変換!$A:$AK,MATCH(AK$1,競技者csv変換!$1:$1,0),0)),"",IF(VLOOKUP($A67,競技者csv変換!$A:$AK,MATCH(AK$1,競技者csv変換!$1:$1,0),0)="","",VLOOKUP($A67,競技者csv変換!$A:$AK,MATCH(AK$1,競技者csv変換!$1:$1,0),0)))</f>
        <v/>
      </c>
    </row>
    <row r="68" spans="1:37" ht="18" customHeight="1">
      <c r="A68" s="76" t="str">
        <f t="shared" si="0"/>
        <v/>
      </c>
      <c r="B68" s="189" t="str">
        <f>IF(ISERROR(VLOOKUP($A68,競技者csv変換!$A:$AK,MATCH(B$1,競技者csv変換!$1:$1,0),0)),"",IF(VLOOKUP($A68,競技者csv変換!$A:$AK,MATCH(B$1,競技者csv変換!$1:$1,0),0)="","",VLOOKUP($A68,競技者csv変換!$A:$AK,MATCH(B$1,競技者csv変換!$1:$1,0),0)))</f>
        <v/>
      </c>
      <c r="C68" s="189" t="str">
        <f>IF(ISERROR(VLOOKUP($A68,競技者csv変換!$A:$AK,MATCH(C$1,競技者csv変換!$1:$1,0),0)),"",IF(VLOOKUP($A68,競技者csv変換!$A:$AK,MATCH(C$1,競技者csv変換!$1:$1,0),0)="","",VLOOKUP($A68,競技者csv変換!$A:$AK,MATCH(C$1,競技者csv変換!$1:$1,0),0)))</f>
        <v/>
      </c>
      <c r="D68" s="189" t="str">
        <f>IF(ISERROR(VLOOKUP($A68,競技者csv変換!$A:$AK,MATCH(D$1,競技者csv変換!$1:$1,0),0)),"",IF(VLOOKUP($A68,競技者csv変換!$A:$AK,MATCH(D$1,競技者csv変換!$1:$1,0),0)="","",VLOOKUP($A68,競技者csv変換!$A:$AK,MATCH(D$1,競技者csv変換!$1:$1,0),0)))</f>
        <v/>
      </c>
      <c r="E68" s="189" t="str">
        <f>IF(ISERROR(VLOOKUP($A68,競技者csv変換!$A:$AK,MATCH(E$1,競技者csv変換!$1:$1,0),0)),"",IF(VLOOKUP($A68,競技者csv変換!$A:$AK,MATCH(E$1,競技者csv変換!$1:$1,0),0)="","",VLOOKUP($A68,競技者csv変換!$A:$AK,MATCH(E$1,競技者csv変換!$1:$1,0),0)))</f>
        <v/>
      </c>
      <c r="F68" s="189" t="str">
        <f>IF(ISERROR(VLOOKUP($A68,競技者csv変換!$A:$AK,MATCH(F$1,競技者csv変換!$1:$1,0),0)),"",IF(VLOOKUP($A68,競技者csv変換!$A:$AK,MATCH(F$1,競技者csv変換!$1:$1,0),0)="","",VLOOKUP($A68,競技者csv変換!$A:$AK,MATCH(F$1,競技者csv変換!$1:$1,0),0)))</f>
        <v/>
      </c>
      <c r="G68" s="189" t="str">
        <f>IF(ISERROR(VLOOKUP($A68,競技者csv変換!$A:$AK,MATCH(G$1,競技者csv変換!$1:$1,0),0)),"",IF(VLOOKUP($A68,競技者csv変換!$A:$AK,MATCH(G$1,競技者csv変換!$1:$1,0),0)="","",VLOOKUP($A68,競技者csv変換!$A:$AK,MATCH(G$1,競技者csv変換!$1:$1,0),0)))</f>
        <v/>
      </c>
      <c r="H68" s="189" t="str">
        <f>IF(ISERROR(VLOOKUP($A68,競技者csv変換!$A:$AK,MATCH(H$1,競技者csv変換!$1:$1,0),0)),"",IF(VLOOKUP($A68,競技者csv変換!$A:$AK,MATCH(H$1,競技者csv変換!$1:$1,0),0)="","",VLOOKUP($A68,競技者csv変換!$A:$AK,MATCH(H$1,競技者csv変換!$1:$1,0),0)))</f>
        <v/>
      </c>
      <c r="I68" s="189" t="str">
        <f>IF(ISERROR(VLOOKUP($A68,競技者csv変換!$A:$AK,MATCH(I$1,競技者csv変換!$1:$1,0),0)),"",IF(VLOOKUP($A68,競技者csv変換!$A:$AK,MATCH(I$1,競技者csv変換!$1:$1,0),0)="","",VLOOKUP($A68,競技者csv変換!$A:$AK,MATCH(I$1,競技者csv変換!$1:$1,0),0)))</f>
        <v/>
      </c>
      <c r="J68" s="189" t="str">
        <f>IF(ISERROR(VLOOKUP($A68,競技者csv変換!$A:$AK,MATCH(J$1,競技者csv変換!$1:$1,0),0)),"",IF(VLOOKUP($A68,競技者csv変換!$A:$AK,MATCH(J$1,競技者csv変換!$1:$1,0),0)="","",VLOOKUP($A68,競技者csv変換!$A:$AK,MATCH(J$1,競技者csv変換!$1:$1,0),0)))</f>
        <v/>
      </c>
      <c r="K68" s="189" t="str">
        <f>IF(ISERROR(VLOOKUP($A68,競技者csv変換!$A:$AK,MATCH(K$1,競技者csv変換!$1:$1,0),0)),"",IF(VLOOKUP($A68,競技者csv変換!$A:$AK,MATCH(K$1,競技者csv変換!$1:$1,0),0)="","",VLOOKUP($A68,競技者csv変換!$A:$AK,MATCH(K$1,競技者csv変換!$1:$1,0),0)))</f>
        <v/>
      </c>
      <c r="L68" s="189" t="str">
        <f>IF(ISERROR(VLOOKUP($A68,競技者csv変換!$A:$AK,MATCH(L$1,競技者csv変換!$1:$1,0),0)),"",IF(VLOOKUP($A68,競技者csv変換!$A:$AK,MATCH(L$1,競技者csv変換!$1:$1,0),0)="","",VLOOKUP($A68,競技者csv変換!$A:$AK,MATCH(L$1,競技者csv変換!$1:$1,0),0)))</f>
        <v/>
      </c>
      <c r="M68" s="189" t="str">
        <f>IF(ISERROR(VLOOKUP($A68,競技者csv変換!$A:$AK,MATCH(M$1,競技者csv変換!$1:$1,0),0)),"",IF(VLOOKUP($A68,競技者csv変換!$A:$AK,MATCH(M$1,競技者csv変換!$1:$1,0),0)="","",VLOOKUP($A68,競技者csv変換!$A:$AK,MATCH(M$1,競技者csv変換!$1:$1,0),0)))</f>
        <v/>
      </c>
      <c r="N68" s="189" t="str">
        <f>IF(ISERROR(VLOOKUP($A68,競技者csv変換!$A:$AK,MATCH(N$1,競技者csv変換!$1:$1,0),0)),"",IF(VLOOKUP($A68,競技者csv変換!$A:$AK,MATCH(N$1,競技者csv変換!$1:$1,0),0)="","",VLOOKUP($A68,競技者csv変換!$A:$AK,MATCH(N$1,競技者csv変換!$1:$1,0),0)))</f>
        <v/>
      </c>
      <c r="O68" s="189" t="str">
        <f>IF(ISERROR(VLOOKUP($A68,競技者csv変換!$A:$AK,MATCH(O$1,競技者csv変換!$1:$1,0),0)),"",IF(VLOOKUP($A68,競技者csv変換!$A:$AK,MATCH(O$1,競技者csv変換!$1:$1,0),0)="","",VLOOKUP($A68,競技者csv変換!$A:$AK,MATCH(O$1,競技者csv変換!$1:$1,0),0)))</f>
        <v/>
      </c>
      <c r="P68" s="189" t="str">
        <f>IF(ISERROR(VLOOKUP($A68,競技者csv変換!$A:$AK,MATCH(P$1,競技者csv変換!$1:$1,0),0)),"",IF(VLOOKUP($A68,競技者csv変換!$A:$AK,MATCH(P$1,競技者csv変換!$1:$1,0),0)="","",VLOOKUP($A68,競技者csv変換!$A:$AK,MATCH(P$1,競技者csv変換!$1:$1,0),0)))</f>
        <v/>
      </c>
      <c r="Q68" s="189" t="str">
        <f>IF(ISERROR(VLOOKUP($A68,競技者csv変換!$A:$AK,MATCH(Q$1,競技者csv変換!$1:$1,0),0)),"",IF(VLOOKUP($A68,競技者csv変換!$A:$AK,MATCH(Q$1,競技者csv変換!$1:$1,0),0)="","",VLOOKUP($A68,競技者csv変換!$A:$AK,MATCH(Q$1,競技者csv変換!$1:$1,0),0)))</f>
        <v/>
      </c>
      <c r="R68" s="189" t="str">
        <f>IF(ISERROR(VLOOKUP($A68,競技者csv変換!$A:$AK,MATCH(R$1,競技者csv変換!$1:$1,0),0)),"",IF(VLOOKUP($A68,競技者csv変換!$A:$AK,MATCH(R$1,競技者csv変換!$1:$1,0),0)="","",VLOOKUP($A68,競技者csv変換!$A:$AK,MATCH(R$1,競技者csv変換!$1:$1,0),0)))</f>
        <v/>
      </c>
      <c r="S68" s="189" t="str">
        <f>IF(ISERROR(VLOOKUP($A68,競技者csv変換!$A:$AK,MATCH(S$1,競技者csv変換!$1:$1,0),0)),"",IF(VLOOKUP($A68,競技者csv変換!$A:$AK,MATCH(S$1,競技者csv変換!$1:$1,0),0)="","",VLOOKUP($A68,競技者csv変換!$A:$AK,MATCH(S$1,競技者csv変換!$1:$1,0),0)))</f>
        <v/>
      </c>
      <c r="T68" s="189" t="str">
        <f>IF(ISERROR(VLOOKUP($A68,競技者csv変換!$A:$AK,MATCH(T$1,競技者csv変換!$1:$1,0),0)),"",IF(VLOOKUP($A68,競技者csv変換!$A:$AK,MATCH(T$1,競技者csv変換!$1:$1,0),0)="","",VLOOKUP($A68,競技者csv変換!$A:$AK,MATCH(T$1,競技者csv変換!$1:$1,0),0)))</f>
        <v/>
      </c>
      <c r="U68" s="189" t="str">
        <f>IF(ISERROR(VLOOKUP($A68,競技者csv変換!$A:$AK,MATCH(U$1,競技者csv変換!$1:$1,0),0)),"",IF(VLOOKUP($A68,競技者csv変換!$A:$AK,MATCH(U$1,競技者csv変換!$1:$1,0),0)="","",VLOOKUP($A68,競技者csv変換!$A:$AK,MATCH(U$1,競技者csv変換!$1:$1,0),0)))</f>
        <v/>
      </c>
      <c r="V68" s="189" t="str">
        <f>IF(ISERROR(VLOOKUP($A68,競技者csv変換!$A:$AK,MATCH(V$1,競技者csv変換!$1:$1,0),0)),"",IF(VLOOKUP($A68,競技者csv変換!$A:$AK,MATCH(V$1,競技者csv変換!$1:$1,0),0)="","",VLOOKUP($A68,競技者csv変換!$A:$AK,MATCH(V$1,競技者csv変換!$1:$1,0),0)))</f>
        <v/>
      </c>
      <c r="W68" s="189" t="str">
        <f>IF(ISERROR(VLOOKUP($A68,競技者csv変換!$A:$AK,MATCH(W$1,競技者csv変換!$1:$1,0),0)),"",IF(VLOOKUP($A68,競技者csv変換!$A:$AK,MATCH(W$1,競技者csv変換!$1:$1,0),0)="","",VLOOKUP($A68,競技者csv変換!$A:$AK,MATCH(W$1,競技者csv変換!$1:$1,0),0)))</f>
        <v/>
      </c>
      <c r="X68" s="189" t="str">
        <f>IF(ISERROR(VLOOKUP($A68,競技者csv変換!$A:$AK,MATCH(X$1,競技者csv変換!$1:$1,0),0)),"",IF(VLOOKUP($A68,競技者csv変換!$A:$AK,MATCH(X$1,競技者csv変換!$1:$1,0),0)="","",VLOOKUP($A68,競技者csv変換!$A:$AK,MATCH(X$1,競技者csv変換!$1:$1,0),0)))</f>
        <v/>
      </c>
      <c r="Y68" s="189" t="str">
        <f>IF(ISERROR(VLOOKUP($A68,競技者csv変換!$A:$AK,MATCH(Y$1,競技者csv変換!$1:$1,0),0)),"",IF(VLOOKUP($A68,競技者csv変換!$A:$AK,MATCH(Y$1,競技者csv変換!$1:$1,0),0)="","",VLOOKUP($A68,競技者csv変換!$A:$AK,MATCH(Y$1,競技者csv変換!$1:$1,0),0)))</f>
        <v/>
      </c>
      <c r="Z68" s="189" t="str">
        <f>IF(ISERROR(VLOOKUP($A68,競技者csv変換!$A:$AK,MATCH(Z$1,競技者csv変換!$1:$1,0),0)),"",IF(VLOOKUP($A68,競技者csv変換!$A:$AK,MATCH(Z$1,競技者csv変換!$1:$1,0),0)="","",VLOOKUP($A68,競技者csv変換!$A:$AK,MATCH(Z$1,競技者csv変換!$1:$1,0),0)))</f>
        <v/>
      </c>
      <c r="AA68" s="189" t="str">
        <f>IF(ISERROR(VLOOKUP($A68,競技者csv変換!$A:$AK,MATCH(AA$1,競技者csv変換!$1:$1,0),0)),"",IF(VLOOKUP($A68,競技者csv変換!$A:$AK,MATCH(AA$1,競技者csv変換!$1:$1,0),0)="","",VLOOKUP($A68,競技者csv変換!$A:$AK,MATCH(AA$1,競技者csv変換!$1:$1,0),0)))</f>
        <v/>
      </c>
      <c r="AB68" s="189" t="str">
        <f>IF(ISERROR(VLOOKUP($A68,競技者csv変換!$A:$AK,MATCH(AB$1,競技者csv変換!$1:$1,0),0)),"",IF(VLOOKUP($A68,競技者csv変換!$A:$AK,MATCH(AB$1,競技者csv変換!$1:$1,0),0)="","",VLOOKUP($A68,競技者csv変換!$A:$AK,MATCH(AB$1,競技者csv変換!$1:$1,0),0)))</f>
        <v/>
      </c>
      <c r="AC68" s="189" t="str">
        <f>IF(ISERROR(VLOOKUP($A68,競技者csv変換!$A:$AK,MATCH(AC$1,競技者csv変換!$1:$1,0),0)),"",IF(VLOOKUP($A68,競技者csv変換!$A:$AK,MATCH(AC$1,競技者csv変換!$1:$1,0),0)="","",VLOOKUP($A68,競技者csv変換!$A:$AK,MATCH(AC$1,競技者csv変換!$1:$1,0),0)))</f>
        <v/>
      </c>
      <c r="AD68" s="76" t="str">
        <f>IF(ISERROR(VLOOKUP($A68,競技者csv変換!$A:$AK,MATCH(AD$1,競技者csv変換!$1:$1,0),0)),"",IF(VLOOKUP($A68,競技者csv変換!$A:$AK,MATCH(AD$1,競技者csv変換!$1:$1,0),0)="","",VLOOKUP($A68,競技者csv変換!$A:$AK,MATCH(AD$1,競技者csv変換!$1:$1,0),0)))</f>
        <v/>
      </c>
      <c r="AE68" s="76" t="str">
        <f>IF(ISERROR(VLOOKUP($A68,競技者csv変換!$A:$AK,MATCH(AE$1,競技者csv変換!$1:$1,0),0)),"",IF(VLOOKUP($A68,競技者csv変換!$A:$AK,MATCH(AE$1,競技者csv変換!$1:$1,0),0)="","",VLOOKUP($A68,競技者csv変換!$A:$AK,MATCH(AE$1,競技者csv変換!$1:$1,0),0)))</f>
        <v/>
      </c>
      <c r="AF68" s="76" t="str">
        <f>IF(ISERROR(VLOOKUP($A68,競技者csv変換!$A:$AK,MATCH(AF$1,競技者csv変換!$1:$1,0),0)),"",IF(VLOOKUP($A68,競技者csv変換!$A:$AK,MATCH(AF$1,競技者csv変換!$1:$1,0),0)="","",VLOOKUP($A68,競技者csv変換!$A:$AK,MATCH(AF$1,競技者csv変換!$1:$1,0),0)))</f>
        <v/>
      </c>
      <c r="AG68" s="76" t="str">
        <f>IF(ISERROR(VLOOKUP($A68,競技者csv変換!$A:$AK,MATCH(AG$1,競技者csv変換!$1:$1,0),0)),"",IF(VLOOKUP($A68,競技者csv変換!$A:$AK,MATCH(AG$1,競技者csv変換!$1:$1,0),0)="","",VLOOKUP($A68,競技者csv変換!$A:$AK,MATCH(AG$1,競技者csv変換!$1:$1,0),0)))</f>
        <v/>
      </c>
      <c r="AH68" s="76" t="str">
        <f>IF(ISERROR(VLOOKUP($A68,競技者csv変換!$A:$AK,MATCH(AH$1,競技者csv変換!$1:$1,0),0)),"",IF(VLOOKUP($A68,競技者csv変換!$A:$AK,MATCH(AH$1,競技者csv変換!$1:$1,0),0)="","",VLOOKUP($A68,競技者csv変換!$A:$AK,MATCH(AH$1,競技者csv変換!$1:$1,0),0)))</f>
        <v/>
      </c>
      <c r="AI68" s="76" t="str">
        <f>IF(ISERROR(VLOOKUP($A68,競技者csv変換!$A:$AK,MATCH(AI$1,競技者csv変換!$1:$1,0),0)),"",IF(VLOOKUP($A68,競技者csv変換!$A:$AK,MATCH(AI$1,競技者csv変換!$1:$1,0),0)="","",VLOOKUP($A68,競技者csv変換!$A:$AK,MATCH(AI$1,競技者csv変換!$1:$1,0),0)))</f>
        <v/>
      </c>
      <c r="AJ68" s="76" t="str">
        <f>IF(ISERROR(VLOOKUP($A68,競技者csv変換!$A:$AK,MATCH(AJ$1,競技者csv変換!$1:$1,0),0)),"",IF(VLOOKUP($A68,競技者csv変換!$A:$AK,MATCH(AJ$1,競技者csv変換!$1:$1,0),0)="","",VLOOKUP($A68,競技者csv変換!$A:$AK,MATCH(AJ$1,競技者csv変換!$1:$1,0),0)))</f>
        <v/>
      </c>
      <c r="AK68" s="76" t="str">
        <f>IF(ISERROR(VLOOKUP($A68,競技者csv変換!$A:$AK,MATCH(AK$1,競技者csv変換!$1:$1,0),0)),"",IF(VLOOKUP($A68,競技者csv変換!$A:$AK,MATCH(AK$1,競技者csv変換!$1:$1,0),0)="","",VLOOKUP($A68,競技者csv変換!$A:$AK,MATCH(AK$1,競技者csv変換!$1:$1,0),0)))</f>
        <v/>
      </c>
    </row>
    <row r="69" spans="1:37" ht="18" customHeight="1">
      <c r="A69" s="76" t="str">
        <f t="shared" si="0"/>
        <v/>
      </c>
      <c r="B69" s="189" t="str">
        <f>IF(ISERROR(VLOOKUP($A69,競技者csv変換!$A:$AK,MATCH(B$1,競技者csv変換!$1:$1,0),0)),"",IF(VLOOKUP($A69,競技者csv変換!$A:$AK,MATCH(B$1,競技者csv変換!$1:$1,0),0)="","",VLOOKUP($A69,競技者csv変換!$A:$AK,MATCH(B$1,競技者csv変換!$1:$1,0),0)))</f>
        <v/>
      </c>
      <c r="C69" s="189" t="str">
        <f>IF(ISERROR(VLOOKUP($A69,競技者csv変換!$A:$AK,MATCH(C$1,競技者csv変換!$1:$1,0),0)),"",IF(VLOOKUP($A69,競技者csv変換!$A:$AK,MATCH(C$1,競技者csv変換!$1:$1,0),0)="","",VLOOKUP($A69,競技者csv変換!$A:$AK,MATCH(C$1,競技者csv変換!$1:$1,0),0)))</f>
        <v/>
      </c>
      <c r="D69" s="189" t="str">
        <f>IF(ISERROR(VLOOKUP($A69,競技者csv変換!$A:$AK,MATCH(D$1,競技者csv変換!$1:$1,0),0)),"",IF(VLOOKUP($A69,競技者csv変換!$A:$AK,MATCH(D$1,競技者csv変換!$1:$1,0),0)="","",VLOOKUP($A69,競技者csv変換!$A:$AK,MATCH(D$1,競技者csv変換!$1:$1,0),0)))</f>
        <v/>
      </c>
      <c r="E69" s="189" t="str">
        <f>IF(ISERROR(VLOOKUP($A69,競技者csv変換!$A:$AK,MATCH(E$1,競技者csv変換!$1:$1,0),0)),"",IF(VLOOKUP($A69,競技者csv変換!$A:$AK,MATCH(E$1,競技者csv変換!$1:$1,0),0)="","",VLOOKUP($A69,競技者csv変換!$A:$AK,MATCH(E$1,競技者csv変換!$1:$1,0),0)))</f>
        <v/>
      </c>
      <c r="F69" s="189" t="str">
        <f>IF(ISERROR(VLOOKUP($A69,競技者csv変換!$A:$AK,MATCH(F$1,競技者csv変換!$1:$1,0),0)),"",IF(VLOOKUP($A69,競技者csv変換!$A:$AK,MATCH(F$1,競技者csv変換!$1:$1,0),0)="","",VLOOKUP($A69,競技者csv変換!$A:$AK,MATCH(F$1,競技者csv変換!$1:$1,0),0)))</f>
        <v/>
      </c>
      <c r="G69" s="189" t="str">
        <f>IF(ISERROR(VLOOKUP($A69,競技者csv変換!$A:$AK,MATCH(G$1,競技者csv変換!$1:$1,0),0)),"",IF(VLOOKUP($A69,競技者csv変換!$A:$AK,MATCH(G$1,競技者csv変換!$1:$1,0),0)="","",VLOOKUP($A69,競技者csv変換!$A:$AK,MATCH(G$1,競技者csv変換!$1:$1,0),0)))</f>
        <v/>
      </c>
      <c r="H69" s="189" t="str">
        <f>IF(ISERROR(VLOOKUP($A69,競技者csv変換!$A:$AK,MATCH(H$1,競技者csv変換!$1:$1,0),0)),"",IF(VLOOKUP($A69,競技者csv変換!$A:$AK,MATCH(H$1,競技者csv変換!$1:$1,0),0)="","",VLOOKUP($A69,競技者csv変換!$A:$AK,MATCH(H$1,競技者csv変換!$1:$1,0),0)))</f>
        <v/>
      </c>
      <c r="I69" s="189" t="str">
        <f>IF(ISERROR(VLOOKUP($A69,競技者csv変換!$A:$AK,MATCH(I$1,競技者csv変換!$1:$1,0),0)),"",IF(VLOOKUP($A69,競技者csv変換!$A:$AK,MATCH(I$1,競技者csv変換!$1:$1,0),0)="","",VLOOKUP($A69,競技者csv変換!$A:$AK,MATCH(I$1,競技者csv変換!$1:$1,0),0)))</f>
        <v/>
      </c>
      <c r="J69" s="189" t="str">
        <f>IF(ISERROR(VLOOKUP($A69,競技者csv変換!$A:$AK,MATCH(J$1,競技者csv変換!$1:$1,0),0)),"",IF(VLOOKUP($A69,競技者csv変換!$A:$AK,MATCH(J$1,競技者csv変換!$1:$1,0),0)="","",VLOOKUP($A69,競技者csv変換!$A:$AK,MATCH(J$1,競技者csv変換!$1:$1,0),0)))</f>
        <v/>
      </c>
      <c r="K69" s="189" t="str">
        <f>IF(ISERROR(VLOOKUP($A69,競技者csv変換!$A:$AK,MATCH(K$1,競技者csv変換!$1:$1,0),0)),"",IF(VLOOKUP($A69,競技者csv変換!$A:$AK,MATCH(K$1,競技者csv変換!$1:$1,0),0)="","",VLOOKUP($A69,競技者csv変換!$A:$AK,MATCH(K$1,競技者csv変換!$1:$1,0),0)))</f>
        <v/>
      </c>
      <c r="L69" s="189" t="str">
        <f>IF(ISERROR(VLOOKUP($A69,競技者csv変換!$A:$AK,MATCH(L$1,競技者csv変換!$1:$1,0),0)),"",IF(VLOOKUP($A69,競技者csv変換!$A:$AK,MATCH(L$1,競技者csv変換!$1:$1,0),0)="","",VLOOKUP($A69,競技者csv変換!$A:$AK,MATCH(L$1,競技者csv変換!$1:$1,0),0)))</f>
        <v/>
      </c>
      <c r="M69" s="189" t="str">
        <f>IF(ISERROR(VLOOKUP($A69,競技者csv変換!$A:$AK,MATCH(M$1,競技者csv変換!$1:$1,0),0)),"",IF(VLOOKUP($A69,競技者csv変換!$A:$AK,MATCH(M$1,競技者csv変換!$1:$1,0),0)="","",VLOOKUP($A69,競技者csv変換!$A:$AK,MATCH(M$1,競技者csv変換!$1:$1,0),0)))</f>
        <v/>
      </c>
      <c r="N69" s="189" t="str">
        <f>IF(ISERROR(VLOOKUP($A69,競技者csv変換!$A:$AK,MATCH(N$1,競技者csv変換!$1:$1,0),0)),"",IF(VLOOKUP($A69,競技者csv変換!$A:$AK,MATCH(N$1,競技者csv変換!$1:$1,0),0)="","",VLOOKUP($A69,競技者csv変換!$A:$AK,MATCH(N$1,競技者csv変換!$1:$1,0),0)))</f>
        <v/>
      </c>
      <c r="O69" s="189" t="str">
        <f>IF(ISERROR(VLOOKUP($A69,競技者csv変換!$A:$AK,MATCH(O$1,競技者csv変換!$1:$1,0),0)),"",IF(VLOOKUP($A69,競技者csv変換!$A:$AK,MATCH(O$1,競技者csv変換!$1:$1,0),0)="","",VLOOKUP($A69,競技者csv変換!$A:$AK,MATCH(O$1,競技者csv変換!$1:$1,0),0)))</f>
        <v/>
      </c>
      <c r="P69" s="189" t="str">
        <f>IF(ISERROR(VLOOKUP($A69,競技者csv変換!$A:$AK,MATCH(P$1,競技者csv変換!$1:$1,0),0)),"",IF(VLOOKUP($A69,競技者csv変換!$A:$AK,MATCH(P$1,競技者csv変換!$1:$1,0),0)="","",VLOOKUP($A69,競技者csv変換!$A:$AK,MATCH(P$1,競技者csv変換!$1:$1,0),0)))</f>
        <v/>
      </c>
      <c r="Q69" s="189" t="str">
        <f>IF(ISERROR(VLOOKUP($A69,競技者csv変換!$A:$AK,MATCH(Q$1,競技者csv変換!$1:$1,0),0)),"",IF(VLOOKUP($A69,競技者csv変換!$A:$AK,MATCH(Q$1,競技者csv変換!$1:$1,0),0)="","",VLOOKUP($A69,競技者csv変換!$A:$AK,MATCH(Q$1,競技者csv変換!$1:$1,0),0)))</f>
        <v/>
      </c>
      <c r="R69" s="189" t="str">
        <f>IF(ISERROR(VLOOKUP($A69,競技者csv変換!$A:$AK,MATCH(R$1,競技者csv変換!$1:$1,0),0)),"",IF(VLOOKUP($A69,競技者csv変換!$A:$AK,MATCH(R$1,競技者csv変換!$1:$1,0),0)="","",VLOOKUP($A69,競技者csv変換!$A:$AK,MATCH(R$1,競技者csv変換!$1:$1,0),0)))</f>
        <v/>
      </c>
      <c r="S69" s="189" t="str">
        <f>IF(ISERROR(VLOOKUP($A69,競技者csv変換!$A:$AK,MATCH(S$1,競技者csv変換!$1:$1,0),0)),"",IF(VLOOKUP($A69,競技者csv変換!$A:$AK,MATCH(S$1,競技者csv変換!$1:$1,0),0)="","",VLOOKUP($A69,競技者csv変換!$A:$AK,MATCH(S$1,競技者csv変換!$1:$1,0),0)))</f>
        <v/>
      </c>
      <c r="T69" s="189" t="str">
        <f>IF(ISERROR(VLOOKUP($A69,競技者csv変換!$A:$AK,MATCH(T$1,競技者csv変換!$1:$1,0),0)),"",IF(VLOOKUP($A69,競技者csv変換!$A:$AK,MATCH(T$1,競技者csv変換!$1:$1,0),0)="","",VLOOKUP($A69,競技者csv変換!$A:$AK,MATCH(T$1,競技者csv変換!$1:$1,0),0)))</f>
        <v/>
      </c>
      <c r="U69" s="189" t="str">
        <f>IF(ISERROR(VLOOKUP($A69,競技者csv変換!$A:$AK,MATCH(U$1,競技者csv変換!$1:$1,0),0)),"",IF(VLOOKUP($A69,競技者csv変換!$A:$AK,MATCH(U$1,競技者csv変換!$1:$1,0),0)="","",VLOOKUP($A69,競技者csv変換!$A:$AK,MATCH(U$1,競技者csv変換!$1:$1,0),0)))</f>
        <v/>
      </c>
      <c r="V69" s="189" t="str">
        <f>IF(ISERROR(VLOOKUP($A69,競技者csv変換!$A:$AK,MATCH(V$1,競技者csv変換!$1:$1,0),0)),"",IF(VLOOKUP($A69,競技者csv変換!$A:$AK,MATCH(V$1,競技者csv変換!$1:$1,0),0)="","",VLOOKUP($A69,競技者csv変換!$A:$AK,MATCH(V$1,競技者csv変換!$1:$1,0),0)))</f>
        <v/>
      </c>
      <c r="W69" s="189" t="str">
        <f>IF(ISERROR(VLOOKUP($A69,競技者csv変換!$A:$AK,MATCH(W$1,競技者csv変換!$1:$1,0),0)),"",IF(VLOOKUP($A69,競技者csv変換!$A:$AK,MATCH(W$1,競技者csv変換!$1:$1,0),0)="","",VLOOKUP($A69,競技者csv変換!$A:$AK,MATCH(W$1,競技者csv変換!$1:$1,0),0)))</f>
        <v/>
      </c>
      <c r="X69" s="189" t="str">
        <f>IF(ISERROR(VLOOKUP($A69,競技者csv変換!$A:$AK,MATCH(X$1,競技者csv変換!$1:$1,0),0)),"",IF(VLOOKUP($A69,競技者csv変換!$A:$AK,MATCH(X$1,競技者csv変換!$1:$1,0),0)="","",VLOOKUP($A69,競技者csv変換!$A:$AK,MATCH(X$1,競技者csv変換!$1:$1,0),0)))</f>
        <v/>
      </c>
      <c r="Y69" s="189" t="str">
        <f>IF(ISERROR(VLOOKUP($A69,競技者csv変換!$A:$AK,MATCH(Y$1,競技者csv変換!$1:$1,0),0)),"",IF(VLOOKUP($A69,競技者csv変換!$A:$AK,MATCH(Y$1,競技者csv変換!$1:$1,0),0)="","",VLOOKUP($A69,競技者csv変換!$A:$AK,MATCH(Y$1,競技者csv変換!$1:$1,0),0)))</f>
        <v/>
      </c>
      <c r="Z69" s="189" t="str">
        <f>IF(ISERROR(VLOOKUP($A69,競技者csv変換!$A:$AK,MATCH(Z$1,競技者csv変換!$1:$1,0),0)),"",IF(VLOOKUP($A69,競技者csv変換!$A:$AK,MATCH(Z$1,競技者csv変換!$1:$1,0),0)="","",VLOOKUP($A69,競技者csv変換!$A:$AK,MATCH(Z$1,競技者csv変換!$1:$1,0),0)))</f>
        <v/>
      </c>
      <c r="AA69" s="189" t="str">
        <f>IF(ISERROR(VLOOKUP($A69,競技者csv変換!$A:$AK,MATCH(AA$1,競技者csv変換!$1:$1,0),0)),"",IF(VLOOKUP($A69,競技者csv変換!$A:$AK,MATCH(AA$1,競技者csv変換!$1:$1,0),0)="","",VLOOKUP($A69,競技者csv変換!$A:$AK,MATCH(AA$1,競技者csv変換!$1:$1,0),0)))</f>
        <v/>
      </c>
      <c r="AB69" s="189" t="str">
        <f>IF(ISERROR(VLOOKUP($A69,競技者csv変換!$A:$AK,MATCH(AB$1,競技者csv変換!$1:$1,0),0)),"",IF(VLOOKUP($A69,競技者csv変換!$A:$AK,MATCH(AB$1,競技者csv変換!$1:$1,0),0)="","",VLOOKUP($A69,競技者csv変換!$A:$AK,MATCH(AB$1,競技者csv変換!$1:$1,0),0)))</f>
        <v/>
      </c>
      <c r="AC69" s="189" t="str">
        <f>IF(ISERROR(VLOOKUP($A69,競技者csv変換!$A:$AK,MATCH(AC$1,競技者csv変換!$1:$1,0),0)),"",IF(VLOOKUP($A69,競技者csv変換!$A:$AK,MATCH(AC$1,競技者csv変換!$1:$1,0),0)="","",VLOOKUP($A69,競技者csv変換!$A:$AK,MATCH(AC$1,競技者csv変換!$1:$1,0),0)))</f>
        <v/>
      </c>
      <c r="AD69" s="76" t="str">
        <f>IF(ISERROR(VLOOKUP($A69,競技者csv変換!$A:$AK,MATCH(AD$1,競技者csv変換!$1:$1,0),0)),"",IF(VLOOKUP($A69,競技者csv変換!$A:$AK,MATCH(AD$1,競技者csv変換!$1:$1,0),0)="","",VLOOKUP($A69,競技者csv変換!$A:$AK,MATCH(AD$1,競技者csv変換!$1:$1,0),0)))</f>
        <v/>
      </c>
      <c r="AE69" s="76" t="str">
        <f>IF(ISERROR(VLOOKUP($A69,競技者csv変換!$A:$AK,MATCH(AE$1,競技者csv変換!$1:$1,0),0)),"",IF(VLOOKUP($A69,競技者csv変換!$A:$AK,MATCH(AE$1,競技者csv変換!$1:$1,0),0)="","",VLOOKUP($A69,競技者csv変換!$A:$AK,MATCH(AE$1,競技者csv変換!$1:$1,0),0)))</f>
        <v/>
      </c>
      <c r="AF69" s="76" t="str">
        <f>IF(ISERROR(VLOOKUP($A69,競技者csv変換!$A:$AK,MATCH(AF$1,競技者csv変換!$1:$1,0),0)),"",IF(VLOOKUP($A69,競技者csv変換!$A:$AK,MATCH(AF$1,競技者csv変換!$1:$1,0),0)="","",VLOOKUP($A69,競技者csv変換!$A:$AK,MATCH(AF$1,競技者csv変換!$1:$1,0),0)))</f>
        <v/>
      </c>
      <c r="AG69" s="76" t="str">
        <f>IF(ISERROR(VLOOKUP($A69,競技者csv変換!$A:$AK,MATCH(AG$1,競技者csv変換!$1:$1,0),0)),"",IF(VLOOKUP($A69,競技者csv変換!$A:$AK,MATCH(AG$1,競技者csv変換!$1:$1,0),0)="","",VLOOKUP($A69,競技者csv変換!$A:$AK,MATCH(AG$1,競技者csv変換!$1:$1,0),0)))</f>
        <v/>
      </c>
      <c r="AH69" s="76" t="str">
        <f>IF(ISERROR(VLOOKUP($A69,競技者csv変換!$A:$AK,MATCH(AH$1,競技者csv変換!$1:$1,0),0)),"",IF(VLOOKUP($A69,競技者csv変換!$A:$AK,MATCH(AH$1,競技者csv変換!$1:$1,0),0)="","",VLOOKUP($A69,競技者csv変換!$A:$AK,MATCH(AH$1,競技者csv変換!$1:$1,0),0)))</f>
        <v/>
      </c>
      <c r="AI69" s="76" t="str">
        <f>IF(ISERROR(VLOOKUP($A69,競技者csv変換!$A:$AK,MATCH(AI$1,競技者csv変換!$1:$1,0),0)),"",IF(VLOOKUP($A69,競技者csv変換!$A:$AK,MATCH(AI$1,競技者csv変換!$1:$1,0),0)="","",VLOOKUP($A69,競技者csv変換!$A:$AK,MATCH(AI$1,競技者csv変換!$1:$1,0),0)))</f>
        <v/>
      </c>
      <c r="AJ69" s="76" t="str">
        <f>IF(ISERROR(VLOOKUP($A69,競技者csv変換!$A:$AK,MATCH(AJ$1,競技者csv変換!$1:$1,0),0)),"",IF(VLOOKUP($A69,競技者csv変換!$A:$AK,MATCH(AJ$1,競技者csv変換!$1:$1,0),0)="","",VLOOKUP($A69,競技者csv変換!$A:$AK,MATCH(AJ$1,競技者csv変換!$1:$1,0),0)))</f>
        <v/>
      </c>
      <c r="AK69" s="76" t="str">
        <f>IF(ISERROR(VLOOKUP($A69,競技者csv変換!$A:$AK,MATCH(AK$1,競技者csv変換!$1:$1,0),0)),"",IF(VLOOKUP($A69,競技者csv変換!$A:$AK,MATCH(AK$1,競技者csv変換!$1:$1,0),0)="","",VLOOKUP($A69,競技者csv変換!$A:$AK,MATCH(AK$1,競技者csv変換!$1:$1,0),0)))</f>
        <v/>
      </c>
    </row>
    <row r="70" spans="1:37" ht="18" customHeight="1">
      <c r="A70" s="76" t="str">
        <f t="shared" si="0"/>
        <v/>
      </c>
      <c r="B70" s="189" t="str">
        <f>IF(ISERROR(VLOOKUP($A70,競技者csv変換!$A:$AK,MATCH(B$1,競技者csv変換!$1:$1,0),0)),"",IF(VLOOKUP($A70,競技者csv変換!$A:$AK,MATCH(B$1,競技者csv変換!$1:$1,0),0)="","",VLOOKUP($A70,競技者csv変換!$A:$AK,MATCH(B$1,競技者csv変換!$1:$1,0),0)))</f>
        <v/>
      </c>
      <c r="C70" s="189" t="str">
        <f>IF(ISERROR(VLOOKUP($A70,競技者csv変換!$A:$AK,MATCH(C$1,競技者csv変換!$1:$1,0),0)),"",IF(VLOOKUP($A70,競技者csv変換!$A:$AK,MATCH(C$1,競技者csv変換!$1:$1,0),0)="","",VLOOKUP($A70,競技者csv変換!$A:$AK,MATCH(C$1,競技者csv変換!$1:$1,0),0)))</f>
        <v/>
      </c>
      <c r="D70" s="189" t="str">
        <f>IF(ISERROR(VLOOKUP($A70,競技者csv変換!$A:$AK,MATCH(D$1,競技者csv変換!$1:$1,0),0)),"",IF(VLOOKUP($A70,競技者csv変換!$A:$AK,MATCH(D$1,競技者csv変換!$1:$1,0),0)="","",VLOOKUP($A70,競技者csv変換!$A:$AK,MATCH(D$1,競技者csv変換!$1:$1,0),0)))</f>
        <v/>
      </c>
      <c r="E70" s="189" t="str">
        <f>IF(ISERROR(VLOOKUP($A70,競技者csv変換!$A:$AK,MATCH(E$1,競技者csv変換!$1:$1,0),0)),"",IF(VLOOKUP($A70,競技者csv変換!$A:$AK,MATCH(E$1,競技者csv変換!$1:$1,0),0)="","",VLOOKUP($A70,競技者csv変換!$A:$AK,MATCH(E$1,競技者csv変換!$1:$1,0),0)))</f>
        <v/>
      </c>
      <c r="F70" s="189" t="str">
        <f>IF(ISERROR(VLOOKUP($A70,競技者csv変換!$A:$AK,MATCH(F$1,競技者csv変換!$1:$1,0),0)),"",IF(VLOOKUP($A70,競技者csv変換!$A:$AK,MATCH(F$1,競技者csv変換!$1:$1,0),0)="","",VLOOKUP($A70,競技者csv変換!$A:$AK,MATCH(F$1,競技者csv変換!$1:$1,0),0)))</f>
        <v/>
      </c>
      <c r="G70" s="189" t="str">
        <f>IF(ISERROR(VLOOKUP($A70,競技者csv変換!$A:$AK,MATCH(G$1,競技者csv変換!$1:$1,0),0)),"",IF(VLOOKUP($A70,競技者csv変換!$A:$AK,MATCH(G$1,競技者csv変換!$1:$1,0),0)="","",VLOOKUP($A70,競技者csv変換!$A:$AK,MATCH(G$1,競技者csv変換!$1:$1,0),0)))</f>
        <v/>
      </c>
      <c r="H70" s="189" t="str">
        <f>IF(ISERROR(VLOOKUP($A70,競技者csv変換!$A:$AK,MATCH(H$1,競技者csv変換!$1:$1,0),0)),"",IF(VLOOKUP($A70,競技者csv変換!$A:$AK,MATCH(H$1,競技者csv変換!$1:$1,0),0)="","",VLOOKUP($A70,競技者csv変換!$A:$AK,MATCH(H$1,競技者csv変換!$1:$1,0),0)))</f>
        <v/>
      </c>
      <c r="I70" s="189" t="str">
        <f>IF(ISERROR(VLOOKUP($A70,競技者csv変換!$A:$AK,MATCH(I$1,競技者csv変換!$1:$1,0),0)),"",IF(VLOOKUP($A70,競技者csv変換!$A:$AK,MATCH(I$1,競技者csv変換!$1:$1,0),0)="","",VLOOKUP($A70,競技者csv変換!$A:$AK,MATCH(I$1,競技者csv変換!$1:$1,0),0)))</f>
        <v/>
      </c>
      <c r="J70" s="189" t="str">
        <f>IF(ISERROR(VLOOKUP($A70,競技者csv変換!$A:$AK,MATCH(J$1,競技者csv変換!$1:$1,0),0)),"",IF(VLOOKUP($A70,競技者csv変換!$A:$AK,MATCH(J$1,競技者csv変換!$1:$1,0),0)="","",VLOOKUP($A70,競技者csv変換!$A:$AK,MATCH(J$1,競技者csv変換!$1:$1,0),0)))</f>
        <v/>
      </c>
      <c r="K70" s="189" t="str">
        <f>IF(ISERROR(VLOOKUP($A70,競技者csv変換!$A:$AK,MATCH(K$1,競技者csv変換!$1:$1,0),0)),"",IF(VLOOKUP($A70,競技者csv変換!$A:$AK,MATCH(K$1,競技者csv変換!$1:$1,0),0)="","",VLOOKUP($A70,競技者csv変換!$A:$AK,MATCH(K$1,競技者csv変換!$1:$1,0),0)))</f>
        <v/>
      </c>
      <c r="L70" s="189" t="str">
        <f>IF(ISERROR(VLOOKUP($A70,競技者csv変換!$A:$AK,MATCH(L$1,競技者csv変換!$1:$1,0),0)),"",IF(VLOOKUP($A70,競技者csv変換!$A:$AK,MATCH(L$1,競技者csv変換!$1:$1,0),0)="","",VLOOKUP($A70,競技者csv変換!$A:$AK,MATCH(L$1,競技者csv変換!$1:$1,0),0)))</f>
        <v/>
      </c>
      <c r="M70" s="189" t="str">
        <f>IF(ISERROR(VLOOKUP($A70,競技者csv変換!$A:$AK,MATCH(M$1,競技者csv変換!$1:$1,0),0)),"",IF(VLOOKUP($A70,競技者csv変換!$A:$AK,MATCH(M$1,競技者csv変換!$1:$1,0),0)="","",VLOOKUP($A70,競技者csv変換!$A:$AK,MATCH(M$1,競技者csv変換!$1:$1,0),0)))</f>
        <v/>
      </c>
      <c r="N70" s="189" t="str">
        <f>IF(ISERROR(VLOOKUP($A70,競技者csv変換!$A:$AK,MATCH(N$1,競技者csv変換!$1:$1,0),0)),"",IF(VLOOKUP($A70,競技者csv変換!$A:$AK,MATCH(N$1,競技者csv変換!$1:$1,0),0)="","",VLOOKUP($A70,競技者csv変換!$A:$AK,MATCH(N$1,競技者csv変換!$1:$1,0),0)))</f>
        <v/>
      </c>
      <c r="O70" s="189" t="str">
        <f>IF(ISERROR(VLOOKUP($A70,競技者csv変換!$A:$AK,MATCH(O$1,競技者csv変換!$1:$1,0),0)),"",IF(VLOOKUP($A70,競技者csv変換!$A:$AK,MATCH(O$1,競技者csv変換!$1:$1,0),0)="","",VLOOKUP($A70,競技者csv変換!$A:$AK,MATCH(O$1,競技者csv変換!$1:$1,0),0)))</f>
        <v/>
      </c>
      <c r="P70" s="189" t="str">
        <f>IF(ISERROR(VLOOKUP($A70,競技者csv変換!$A:$AK,MATCH(P$1,競技者csv変換!$1:$1,0),0)),"",IF(VLOOKUP($A70,競技者csv変換!$A:$AK,MATCH(P$1,競技者csv変換!$1:$1,0),0)="","",VLOOKUP($A70,競技者csv変換!$A:$AK,MATCH(P$1,競技者csv変換!$1:$1,0),0)))</f>
        <v/>
      </c>
      <c r="Q70" s="189" t="str">
        <f>IF(ISERROR(VLOOKUP($A70,競技者csv変換!$A:$AK,MATCH(Q$1,競技者csv変換!$1:$1,0),0)),"",IF(VLOOKUP($A70,競技者csv変換!$A:$AK,MATCH(Q$1,競技者csv変換!$1:$1,0),0)="","",VLOOKUP($A70,競技者csv変換!$A:$AK,MATCH(Q$1,競技者csv変換!$1:$1,0),0)))</f>
        <v/>
      </c>
      <c r="R70" s="189" t="str">
        <f>IF(ISERROR(VLOOKUP($A70,競技者csv変換!$A:$AK,MATCH(R$1,競技者csv変換!$1:$1,0),0)),"",IF(VLOOKUP($A70,競技者csv変換!$A:$AK,MATCH(R$1,競技者csv変換!$1:$1,0),0)="","",VLOOKUP($A70,競技者csv変換!$A:$AK,MATCH(R$1,競技者csv変換!$1:$1,0),0)))</f>
        <v/>
      </c>
      <c r="S70" s="189" t="str">
        <f>IF(ISERROR(VLOOKUP($A70,競技者csv変換!$A:$AK,MATCH(S$1,競技者csv変換!$1:$1,0),0)),"",IF(VLOOKUP($A70,競技者csv変換!$A:$AK,MATCH(S$1,競技者csv変換!$1:$1,0),0)="","",VLOOKUP($A70,競技者csv変換!$A:$AK,MATCH(S$1,競技者csv変換!$1:$1,0),0)))</f>
        <v/>
      </c>
      <c r="T70" s="189" t="str">
        <f>IF(ISERROR(VLOOKUP($A70,競技者csv変換!$A:$AK,MATCH(T$1,競技者csv変換!$1:$1,0),0)),"",IF(VLOOKUP($A70,競技者csv変換!$A:$AK,MATCH(T$1,競技者csv変換!$1:$1,0),0)="","",VLOOKUP($A70,競技者csv変換!$A:$AK,MATCH(T$1,競技者csv変換!$1:$1,0),0)))</f>
        <v/>
      </c>
      <c r="U70" s="189" t="str">
        <f>IF(ISERROR(VLOOKUP($A70,競技者csv変換!$A:$AK,MATCH(U$1,競技者csv変換!$1:$1,0),0)),"",IF(VLOOKUP($A70,競技者csv変換!$A:$AK,MATCH(U$1,競技者csv変換!$1:$1,0),0)="","",VLOOKUP($A70,競技者csv変換!$A:$AK,MATCH(U$1,競技者csv変換!$1:$1,0),0)))</f>
        <v/>
      </c>
      <c r="V70" s="189" t="str">
        <f>IF(ISERROR(VLOOKUP($A70,競技者csv変換!$A:$AK,MATCH(V$1,競技者csv変換!$1:$1,0),0)),"",IF(VLOOKUP($A70,競技者csv変換!$A:$AK,MATCH(V$1,競技者csv変換!$1:$1,0),0)="","",VLOOKUP($A70,競技者csv変換!$A:$AK,MATCH(V$1,競技者csv変換!$1:$1,0),0)))</f>
        <v/>
      </c>
      <c r="W70" s="189" t="str">
        <f>IF(ISERROR(VLOOKUP($A70,競技者csv変換!$A:$AK,MATCH(W$1,競技者csv変換!$1:$1,0),0)),"",IF(VLOOKUP($A70,競技者csv変換!$A:$AK,MATCH(W$1,競技者csv変換!$1:$1,0),0)="","",VLOOKUP($A70,競技者csv変換!$A:$AK,MATCH(W$1,競技者csv変換!$1:$1,0),0)))</f>
        <v/>
      </c>
      <c r="X70" s="189" t="str">
        <f>IF(ISERROR(VLOOKUP($A70,競技者csv変換!$A:$AK,MATCH(X$1,競技者csv変換!$1:$1,0),0)),"",IF(VLOOKUP($A70,競技者csv変換!$A:$AK,MATCH(X$1,競技者csv変換!$1:$1,0),0)="","",VLOOKUP($A70,競技者csv変換!$A:$AK,MATCH(X$1,競技者csv変換!$1:$1,0),0)))</f>
        <v/>
      </c>
      <c r="Y70" s="189" t="str">
        <f>IF(ISERROR(VLOOKUP($A70,競技者csv変換!$A:$AK,MATCH(Y$1,競技者csv変換!$1:$1,0),0)),"",IF(VLOOKUP($A70,競技者csv変換!$A:$AK,MATCH(Y$1,競技者csv変換!$1:$1,0),0)="","",VLOOKUP($A70,競技者csv変換!$A:$AK,MATCH(Y$1,競技者csv変換!$1:$1,0),0)))</f>
        <v/>
      </c>
      <c r="Z70" s="189" t="str">
        <f>IF(ISERROR(VLOOKUP($A70,競技者csv変換!$A:$AK,MATCH(Z$1,競技者csv変換!$1:$1,0),0)),"",IF(VLOOKUP($A70,競技者csv変換!$A:$AK,MATCH(Z$1,競技者csv変換!$1:$1,0),0)="","",VLOOKUP($A70,競技者csv変換!$A:$AK,MATCH(Z$1,競技者csv変換!$1:$1,0),0)))</f>
        <v/>
      </c>
      <c r="AA70" s="189" t="str">
        <f>IF(ISERROR(VLOOKUP($A70,競技者csv変換!$A:$AK,MATCH(AA$1,競技者csv変換!$1:$1,0),0)),"",IF(VLOOKUP($A70,競技者csv変換!$A:$AK,MATCH(AA$1,競技者csv変換!$1:$1,0),0)="","",VLOOKUP($A70,競技者csv変換!$A:$AK,MATCH(AA$1,競技者csv変換!$1:$1,0),0)))</f>
        <v/>
      </c>
      <c r="AB70" s="189" t="str">
        <f>IF(ISERROR(VLOOKUP($A70,競技者csv変換!$A:$AK,MATCH(AB$1,競技者csv変換!$1:$1,0),0)),"",IF(VLOOKUP($A70,競技者csv変換!$A:$AK,MATCH(AB$1,競技者csv変換!$1:$1,0),0)="","",VLOOKUP($A70,競技者csv変換!$A:$AK,MATCH(AB$1,競技者csv変換!$1:$1,0),0)))</f>
        <v/>
      </c>
      <c r="AC70" s="189" t="str">
        <f>IF(ISERROR(VLOOKUP($A70,競技者csv変換!$A:$AK,MATCH(AC$1,競技者csv変換!$1:$1,0),0)),"",IF(VLOOKUP($A70,競技者csv変換!$A:$AK,MATCH(AC$1,競技者csv変換!$1:$1,0),0)="","",VLOOKUP($A70,競技者csv変換!$A:$AK,MATCH(AC$1,競技者csv変換!$1:$1,0),0)))</f>
        <v/>
      </c>
      <c r="AD70" s="76" t="str">
        <f>IF(ISERROR(VLOOKUP($A70,競技者csv変換!$A:$AK,MATCH(AD$1,競技者csv変換!$1:$1,0),0)),"",IF(VLOOKUP($A70,競技者csv変換!$A:$AK,MATCH(AD$1,競技者csv変換!$1:$1,0),0)="","",VLOOKUP($A70,競技者csv変換!$A:$AK,MATCH(AD$1,競技者csv変換!$1:$1,0),0)))</f>
        <v/>
      </c>
      <c r="AE70" s="76" t="str">
        <f>IF(ISERROR(VLOOKUP($A70,競技者csv変換!$A:$AK,MATCH(AE$1,競技者csv変換!$1:$1,0),0)),"",IF(VLOOKUP($A70,競技者csv変換!$A:$AK,MATCH(AE$1,競技者csv変換!$1:$1,0),0)="","",VLOOKUP($A70,競技者csv変換!$A:$AK,MATCH(AE$1,競技者csv変換!$1:$1,0),0)))</f>
        <v/>
      </c>
      <c r="AF70" s="76" t="str">
        <f>IF(ISERROR(VLOOKUP($A70,競技者csv変換!$A:$AK,MATCH(AF$1,競技者csv変換!$1:$1,0),0)),"",IF(VLOOKUP($A70,競技者csv変換!$A:$AK,MATCH(AF$1,競技者csv変換!$1:$1,0),0)="","",VLOOKUP($A70,競技者csv変換!$A:$AK,MATCH(AF$1,競技者csv変換!$1:$1,0),0)))</f>
        <v/>
      </c>
      <c r="AG70" s="76" t="str">
        <f>IF(ISERROR(VLOOKUP($A70,競技者csv変換!$A:$AK,MATCH(AG$1,競技者csv変換!$1:$1,0),0)),"",IF(VLOOKUP($A70,競技者csv変換!$A:$AK,MATCH(AG$1,競技者csv変換!$1:$1,0),0)="","",VLOOKUP($A70,競技者csv変換!$A:$AK,MATCH(AG$1,競技者csv変換!$1:$1,0),0)))</f>
        <v/>
      </c>
      <c r="AH70" s="76" t="str">
        <f>IF(ISERROR(VLOOKUP($A70,競技者csv変換!$A:$AK,MATCH(AH$1,競技者csv変換!$1:$1,0),0)),"",IF(VLOOKUP($A70,競技者csv変換!$A:$AK,MATCH(AH$1,競技者csv変換!$1:$1,0),0)="","",VLOOKUP($A70,競技者csv変換!$A:$AK,MATCH(AH$1,競技者csv変換!$1:$1,0),0)))</f>
        <v/>
      </c>
      <c r="AI70" s="76" t="str">
        <f>IF(ISERROR(VLOOKUP($A70,競技者csv変換!$A:$AK,MATCH(AI$1,競技者csv変換!$1:$1,0),0)),"",IF(VLOOKUP($A70,競技者csv変換!$A:$AK,MATCH(AI$1,競技者csv変換!$1:$1,0),0)="","",VLOOKUP($A70,競技者csv変換!$A:$AK,MATCH(AI$1,競技者csv変換!$1:$1,0),0)))</f>
        <v/>
      </c>
      <c r="AJ70" s="76" t="str">
        <f>IF(ISERROR(VLOOKUP($A70,競技者csv変換!$A:$AK,MATCH(AJ$1,競技者csv変換!$1:$1,0),0)),"",IF(VLOOKUP($A70,競技者csv変換!$A:$AK,MATCH(AJ$1,競技者csv変換!$1:$1,0),0)="","",VLOOKUP($A70,競技者csv変換!$A:$AK,MATCH(AJ$1,競技者csv変換!$1:$1,0),0)))</f>
        <v/>
      </c>
      <c r="AK70" s="76" t="str">
        <f>IF(ISERROR(VLOOKUP($A70,競技者csv変換!$A:$AK,MATCH(AK$1,競技者csv変換!$1:$1,0),0)),"",IF(VLOOKUP($A70,競技者csv変換!$A:$AK,MATCH(AK$1,競技者csv変換!$1:$1,0),0)="","",VLOOKUP($A70,競技者csv変換!$A:$AK,MATCH(AK$1,競技者csv変換!$1:$1,0),0)))</f>
        <v/>
      </c>
    </row>
    <row r="71" spans="1:37" ht="18" customHeight="1">
      <c r="A71" s="76" t="str">
        <f t="shared" si="0"/>
        <v/>
      </c>
      <c r="B71" s="189" t="str">
        <f>IF(ISERROR(VLOOKUP($A71,競技者csv変換!$A:$AK,MATCH(B$1,競技者csv変換!$1:$1,0),0)),"",IF(VLOOKUP($A71,競技者csv変換!$A:$AK,MATCH(B$1,競技者csv変換!$1:$1,0),0)="","",VLOOKUP($A71,競技者csv変換!$A:$AK,MATCH(B$1,競技者csv変換!$1:$1,0),0)))</f>
        <v/>
      </c>
      <c r="C71" s="189" t="str">
        <f>IF(ISERROR(VLOOKUP($A71,競技者csv変換!$A:$AK,MATCH(C$1,競技者csv変換!$1:$1,0),0)),"",IF(VLOOKUP($A71,競技者csv変換!$A:$AK,MATCH(C$1,競技者csv変換!$1:$1,0),0)="","",VLOOKUP($A71,競技者csv変換!$A:$AK,MATCH(C$1,競技者csv変換!$1:$1,0),0)))</f>
        <v/>
      </c>
      <c r="D71" s="189" t="str">
        <f>IF(ISERROR(VLOOKUP($A71,競技者csv変換!$A:$AK,MATCH(D$1,競技者csv変換!$1:$1,0),0)),"",IF(VLOOKUP($A71,競技者csv変換!$A:$AK,MATCH(D$1,競技者csv変換!$1:$1,0),0)="","",VLOOKUP($A71,競技者csv変換!$A:$AK,MATCH(D$1,競技者csv変換!$1:$1,0),0)))</f>
        <v/>
      </c>
      <c r="E71" s="189" t="str">
        <f>IF(ISERROR(VLOOKUP($A71,競技者csv変換!$A:$AK,MATCH(E$1,競技者csv変換!$1:$1,0),0)),"",IF(VLOOKUP($A71,競技者csv変換!$A:$AK,MATCH(E$1,競技者csv変換!$1:$1,0),0)="","",VLOOKUP($A71,競技者csv変換!$A:$AK,MATCH(E$1,競技者csv変換!$1:$1,0),0)))</f>
        <v/>
      </c>
      <c r="F71" s="189" t="str">
        <f>IF(ISERROR(VLOOKUP($A71,競技者csv変換!$A:$AK,MATCH(F$1,競技者csv変換!$1:$1,0),0)),"",IF(VLOOKUP($A71,競技者csv変換!$A:$AK,MATCH(F$1,競技者csv変換!$1:$1,0),0)="","",VLOOKUP($A71,競技者csv変換!$A:$AK,MATCH(F$1,競技者csv変換!$1:$1,0),0)))</f>
        <v/>
      </c>
      <c r="G71" s="189" t="str">
        <f>IF(ISERROR(VLOOKUP($A71,競技者csv変換!$A:$AK,MATCH(G$1,競技者csv変換!$1:$1,0),0)),"",IF(VLOOKUP($A71,競技者csv変換!$A:$AK,MATCH(G$1,競技者csv変換!$1:$1,0),0)="","",VLOOKUP($A71,競技者csv変換!$A:$AK,MATCH(G$1,競技者csv変換!$1:$1,0),0)))</f>
        <v/>
      </c>
      <c r="H71" s="189" t="str">
        <f>IF(ISERROR(VLOOKUP($A71,競技者csv変換!$A:$AK,MATCH(H$1,競技者csv変換!$1:$1,0),0)),"",IF(VLOOKUP($A71,競技者csv変換!$A:$AK,MATCH(H$1,競技者csv変換!$1:$1,0),0)="","",VLOOKUP($A71,競技者csv変換!$A:$AK,MATCH(H$1,競技者csv変換!$1:$1,0),0)))</f>
        <v/>
      </c>
      <c r="I71" s="189" t="str">
        <f>IF(ISERROR(VLOOKUP($A71,競技者csv変換!$A:$AK,MATCH(I$1,競技者csv変換!$1:$1,0),0)),"",IF(VLOOKUP($A71,競技者csv変換!$A:$AK,MATCH(I$1,競技者csv変換!$1:$1,0),0)="","",VLOOKUP($A71,競技者csv変換!$A:$AK,MATCH(I$1,競技者csv変換!$1:$1,0),0)))</f>
        <v/>
      </c>
      <c r="J71" s="189" t="str">
        <f>IF(ISERROR(VLOOKUP($A71,競技者csv変換!$A:$AK,MATCH(J$1,競技者csv変換!$1:$1,0),0)),"",IF(VLOOKUP($A71,競技者csv変換!$A:$AK,MATCH(J$1,競技者csv変換!$1:$1,0),0)="","",VLOOKUP($A71,競技者csv変換!$A:$AK,MATCH(J$1,競技者csv変換!$1:$1,0),0)))</f>
        <v/>
      </c>
      <c r="K71" s="189" t="str">
        <f>IF(ISERROR(VLOOKUP($A71,競技者csv変換!$A:$AK,MATCH(K$1,競技者csv変換!$1:$1,0),0)),"",IF(VLOOKUP($A71,競技者csv変換!$A:$AK,MATCH(K$1,競技者csv変換!$1:$1,0),0)="","",VLOOKUP($A71,競技者csv変換!$A:$AK,MATCH(K$1,競技者csv変換!$1:$1,0),0)))</f>
        <v/>
      </c>
      <c r="L71" s="189" t="str">
        <f>IF(ISERROR(VLOOKUP($A71,競技者csv変換!$A:$AK,MATCH(L$1,競技者csv変換!$1:$1,0),0)),"",IF(VLOOKUP($A71,競技者csv変換!$A:$AK,MATCH(L$1,競技者csv変換!$1:$1,0),0)="","",VLOOKUP($A71,競技者csv変換!$A:$AK,MATCH(L$1,競技者csv変換!$1:$1,0),0)))</f>
        <v/>
      </c>
      <c r="M71" s="189" t="str">
        <f>IF(ISERROR(VLOOKUP($A71,競技者csv変換!$A:$AK,MATCH(M$1,競技者csv変換!$1:$1,0),0)),"",IF(VLOOKUP($A71,競技者csv変換!$A:$AK,MATCH(M$1,競技者csv変換!$1:$1,0),0)="","",VLOOKUP($A71,競技者csv変換!$A:$AK,MATCH(M$1,競技者csv変換!$1:$1,0),0)))</f>
        <v/>
      </c>
      <c r="N71" s="189" t="str">
        <f>IF(ISERROR(VLOOKUP($A71,競技者csv変換!$A:$AK,MATCH(N$1,競技者csv変換!$1:$1,0),0)),"",IF(VLOOKUP($A71,競技者csv変換!$A:$AK,MATCH(N$1,競技者csv変換!$1:$1,0),0)="","",VLOOKUP($A71,競技者csv変換!$A:$AK,MATCH(N$1,競技者csv変換!$1:$1,0),0)))</f>
        <v/>
      </c>
      <c r="O71" s="189" t="str">
        <f>IF(ISERROR(VLOOKUP($A71,競技者csv変換!$A:$AK,MATCH(O$1,競技者csv変換!$1:$1,0),0)),"",IF(VLOOKUP($A71,競技者csv変換!$A:$AK,MATCH(O$1,競技者csv変換!$1:$1,0),0)="","",VLOOKUP($A71,競技者csv変換!$A:$AK,MATCH(O$1,競技者csv変換!$1:$1,0),0)))</f>
        <v/>
      </c>
      <c r="P71" s="189" t="str">
        <f>IF(ISERROR(VLOOKUP($A71,競技者csv変換!$A:$AK,MATCH(P$1,競技者csv変換!$1:$1,0),0)),"",IF(VLOOKUP($A71,競技者csv変換!$A:$AK,MATCH(P$1,競技者csv変換!$1:$1,0),0)="","",VLOOKUP($A71,競技者csv変換!$A:$AK,MATCH(P$1,競技者csv変換!$1:$1,0),0)))</f>
        <v/>
      </c>
      <c r="Q71" s="189" t="str">
        <f>IF(ISERROR(VLOOKUP($A71,競技者csv変換!$A:$AK,MATCH(Q$1,競技者csv変換!$1:$1,0),0)),"",IF(VLOOKUP($A71,競技者csv変換!$A:$AK,MATCH(Q$1,競技者csv変換!$1:$1,0),0)="","",VLOOKUP($A71,競技者csv変換!$A:$AK,MATCH(Q$1,競技者csv変換!$1:$1,0),0)))</f>
        <v/>
      </c>
      <c r="R71" s="189" t="str">
        <f>IF(ISERROR(VLOOKUP($A71,競技者csv変換!$A:$AK,MATCH(R$1,競技者csv変換!$1:$1,0),0)),"",IF(VLOOKUP($A71,競技者csv変換!$A:$AK,MATCH(R$1,競技者csv変換!$1:$1,0),0)="","",VLOOKUP($A71,競技者csv変換!$A:$AK,MATCH(R$1,競技者csv変換!$1:$1,0),0)))</f>
        <v/>
      </c>
      <c r="S71" s="189" t="str">
        <f>IF(ISERROR(VLOOKUP($A71,競技者csv変換!$A:$AK,MATCH(S$1,競技者csv変換!$1:$1,0),0)),"",IF(VLOOKUP($A71,競技者csv変換!$A:$AK,MATCH(S$1,競技者csv変換!$1:$1,0),0)="","",VLOOKUP($A71,競技者csv変換!$A:$AK,MATCH(S$1,競技者csv変換!$1:$1,0),0)))</f>
        <v/>
      </c>
      <c r="T71" s="189" t="str">
        <f>IF(ISERROR(VLOOKUP($A71,競技者csv変換!$A:$AK,MATCH(T$1,競技者csv変換!$1:$1,0),0)),"",IF(VLOOKUP($A71,競技者csv変換!$A:$AK,MATCH(T$1,競技者csv変換!$1:$1,0),0)="","",VLOOKUP($A71,競技者csv変換!$A:$AK,MATCH(T$1,競技者csv変換!$1:$1,0),0)))</f>
        <v/>
      </c>
      <c r="U71" s="189" t="str">
        <f>IF(ISERROR(VLOOKUP($A71,競技者csv変換!$A:$AK,MATCH(U$1,競技者csv変換!$1:$1,0),0)),"",IF(VLOOKUP($A71,競技者csv変換!$A:$AK,MATCH(U$1,競技者csv変換!$1:$1,0),0)="","",VLOOKUP($A71,競技者csv変換!$A:$AK,MATCH(U$1,競技者csv変換!$1:$1,0),0)))</f>
        <v/>
      </c>
      <c r="V71" s="189" t="str">
        <f>IF(ISERROR(VLOOKUP($A71,競技者csv変換!$A:$AK,MATCH(V$1,競技者csv変換!$1:$1,0),0)),"",IF(VLOOKUP($A71,競技者csv変換!$A:$AK,MATCH(V$1,競技者csv変換!$1:$1,0),0)="","",VLOOKUP($A71,競技者csv変換!$A:$AK,MATCH(V$1,競技者csv変換!$1:$1,0),0)))</f>
        <v/>
      </c>
      <c r="W71" s="189" t="str">
        <f>IF(ISERROR(VLOOKUP($A71,競技者csv変換!$A:$AK,MATCH(W$1,競技者csv変換!$1:$1,0),0)),"",IF(VLOOKUP($A71,競技者csv変換!$A:$AK,MATCH(W$1,競技者csv変換!$1:$1,0),0)="","",VLOOKUP($A71,競技者csv変換!$A:$AK,MATCH(W$1,競技者csv変換!$1:$1,0),0)))</f>
        <v/>
      </c>
      <c r="X71" s="189" t="str">
        <f>IF(ISERROR(VLOOKUP($A71,競技者csv変換!$A:$AK,MATCH(X$1,競技者csv変換!$1:$1,0),0)),"",IF(VLOOKUP($A71,競技者csv変換!$A:$AK,MATCH(X$1,競技者csv変換!$1:$1,0),0)="","",VLOOKUP($A71,競技者csv変換!$A:$AK,MATCH(X$1,競技者csv変換!$1:$1,0),0)))</f>
        <v/>
      </c>
      <c r="Y71" s="189" t="str">
        <f>IF(ISERROR(VLOOKUP($A71,競技者csv変換!$A:$AK,MATCH(Y$1,競技者csv変換!$1:$1,0),0)),"",IF(VLOOKUP($A71,競技者csv変換!$A:$AK,MATCH(Y$1,競技者csv変換!$1:$1,0),0)="","",VLOOKUP($A71,競技者csv変換!$A:$AK,MATCH(Y$1,競技者csv変換!$1:$1,0),0)))</f>
        <v/>
      </c>
      <c r="Z71" s="189" t="str">
        <f>IF(ISERROR(VLOOKUP($A71,競技者csv変換!$A:$AK,MATCH(Z$1,競技者csv変換!$1:$1,0),0)),"",IF(VLOOKUP($A71,競技者csv変換!$A:$AK,MATCH(Z$1,競技者csv変換!$1:$1,0),0)="","",VLOOKUP($A71,競技者csv変換!$A:$AK,MATCH(Z$1,競技者csv変換!$1:$1,0),0)))</f>
        <v/>
      </c>
      <c r="AA71" s="189" t="str">
        <f>IF(ISERROR(VLOOKUP($A71,競技者csv変換!$A:$AK,MATCH(AA$1,競技者csv変換!$1:$1,0),0)),"",IF(VLOOKUP($A71,競技者csv変換!$A:$AK,MATCH(AA$1,競技者csv変換!$1:$1,0),0)="","",VLOOKUP($A71,競技者csv変換!$A:$AK,MATCH(AA$1,競技者csv変換!$1:$1,0),0)))</f>
        <v/>
      </c>
      <c r="AB71" s="189" t="str">
        <f>IF(ISERROR(VLOOKUP($A71,競技者csv変換!$A:$AK,MATCH(AB$1,競技者csv変換!$1:$1,0),0)),"",IF(VLOOKUP($A71,競技者csv変換!$A:$AK,MATCH(AB$1,競技者csv変換!$1:$1,0),0)="","",VLOOKUP($A71,競技者csv変換!$A:$AK,MATCH(AB$1,競技者csv変換!$1:$1,0),0)))</f>
        <v/>
      </c>
      <c r="AC71" s="189" t="str">
        <f>IF(ISERROR(VLOOKUP($A71,競技者csv変換!$A:$AK,MATCH(AC$1,競技者csv変換!$1:$1,0),0)),"",IF(VLOOKUP($A71,競技者csv変換!$A:$AK,MATCH(AC$1,競技者csv変換!$1:$1,0),0)="","",VLOOKUP($A71,競技者csv変換!$A:$AK,MATCH(AC$1,競技者csv変換!$1:$1,0),0)))</f>
        <v/>
      </c>
      <c r="AD71" s="76" t="str">
        <f>IF(ISERROR(VLOOKUP($A71,競技者csv変換!$A:$AK,MATCH(AD$1,競技者csv変換!$1:$1,0),0)),"",IF(VLOOKUP($A71,競技者csv変換!$A:$AK,MATCH(AD$1,競技者csv変換!$1:$1,0),0)="","",VLOOKUP($A71,競技者csv変換!$A:$AK,MATCH(AD$1,競技者csv変換!$1:$1,0),0)))</f>
        <v/>
      </c>
      <c r="AE71" s="76" t="str">
        <f>IF(ISERROR(VLOOKUP($A71,競技者csv変換!$A:$AK,MATCH(AE$1,競技者csv変換!$1:$1,0),0)),"",IF(VLOOKUP($A71,競技者csv変換!$A:$AK,MATCH(AE$1,競技者csv変換!$1:$1,0),0)="","",VLOOKUP($A71,競技者csv変換!$A:$AK,MATCH(AE$1,競技者csv変換!$1:$1,0),0)))</f>
        <v/>
      </c>
      <c r="AF71" s="76" t="str">
        <f>IF(ISERROR(VLOOKUP($A71,競技者csv変換!$A:$AK,MATCH(AF$1,競技者csv変換!$1:$1,0),0)),"",IF(VLOOKUP($A71,競技者csv変換!$A:$AK,MATCH(AF$1,競技者csv変換!$1:$1,0),0)="","",VLOOKUP($A71,競技者csv変換!$A:$AK,MATCH(AF$1,競技者csv変換!$1:$1,0),0)))</f>
        <v/>
      </c>
      <c r="AG71" s="76" t="str">
        <f>IF(ISERROR(VLOOKUP($A71,競技者csv変換!$A:$AK,MATCH(AG$1,競技者csv変換!$1:$1,0),0)),"",IF(VLOOKUP($A71,競技者csv変換!$A:$AK,MATCH(AG$1,競技者csv変換!$1:$1,0),0)="","",VLOOKUP($A71,競技者csv変換!$A:$AK,MATCH(AG$1,競技者csv変換!$1:$1,0),0)))</f>
        <v/>
      </c>
      <c r="AH71" s="76" t="str">
        <f>IF(ISERROR(VLOOKUP($A71,競技者csv変換!$A:$AK,MATCH(AH$1,競技者csv変換!$1:$1,0),0)),"",IF(VLOOKUP($A71,競技者csv変換!$A:$AK,MATCH(AH$1,競技者csv変換!$1:$1,0),0)="","",VLOOKUP($A71,競技者csv変換!$A:$AK,MATCH(AH$1,競技者csv変換!$1:$1,0),0)))</f>
        <v/>
      </c>
      <c r="AI71" s="76" t="str">
        <f>IF(ISERROR(VLOOKUP($A71,競技者csv変換!$A:$AK,MATCH(AI$1,競技者csv変換!$1:$1,0),0)),"",IF(VLOOKUP($A71,競技者csv変換!$A:$AK,MATCH(AI$1,競技者csv変換!$1:$1,0),0)="","",VLOOKUP($A71,競技者csv変換!$A:$AK,MATCH(AI$1,競技者csv変換!$1:$1,0),0)))</f>
        <v/>
      </c>
      <c r="AJ71" s="76" t="str">
        <f>IF(ISERROR(VLOOKUP($A71,競技者csv変換!$A:$AK,MATCH(AJ$1,競技者csv変換!$1:$1,0),0)),"",IF(VLOOKUP($A71,競技者csv変換!$A:$AK,MATCH(AJ$1,競技者csv変換!$1:$1,0),0)="","",VLOOKUP($A71,競技者csv変換!$A:$AK,MATCH(AJ$1,競技者csv変換!$1:$1,0),0)))</f>
        <v/>
      </c>
      <c r="AK71" s="76" t="str">
        <f>IF(ISERROR(VLOOKUP($A71,競技者csv変換!$A:$AK,MATCH(AK$1,競技者csv変換!$1:$1,0),0)),"",IF(VLOOKUP($A71,競技者csv変換!$A:$AK,MATCH(AK$1,競技者csv変換!$1:$1,0),0)="","",VLOOKUP($A71,競技者csv変換!$A:$AK,MATCH(AK$1,競技者csv変換!$1:$1,0),0)))</f>
        <v/>
      </c>
    </row>
    <row r="72" spans="1:37" ht="18" customHeight="1">
      <c r="A72" s="76" t="str">
        <f t="shared" si="0"/>
        <v/>
      </c>
      <c r="B72" s="189" t="str">
        <f>IF(ISERROR(VLOOKUP($A72,競技者csv変換!$A:$AK,MATCH(B$1,競技者csv変換!$1:$1,0),0)),"",IF(VLOOKUP($A72,競技者csv変換!$A:$AK,MATCH(B$1,競技者csv変換!$1:$1,0),0)="","",VLOOKUP($A72,競技者csv変換!$A:$AK,MATCH(B$1,競技者csv変換!$1:$1,0),0)))</f>
        <v/>
      </c>
      <c r="C72" s="189" t="str">
        <f>IF(ISERROR(VLOOKUP($A72,競技者csv変換!$A:$AK,MATCH(C$1,競技者csv変換!$1:$1,0),0)),"",IF(VLOOKUP($A72,競技者csv変換!$A:$AK,MATCH(C$1,競技者csv変換!$1:$1,0),0)="","",VLOOKUP($A72,競技者csv変換!$A:$AK,MATCH(C$1,競技者csv変換!$1:$1,0),0)))</f>
        <v/>
      </c>
      <c r="D72" s="189" t="str">
        <f>IF(ISERROR(VLOOKUP($A72,競技者csv変換!$A:$AK,MATCH(D$1,競技者csv変換!$1:$1,0),0)),"",IF(VLOOKUP($A72,競技者csv変換!$A:$AK,MATCH(D$1,競技者csv変換!$1:$1,0),0)="","",VLOOKUP($A72,競技者csv変換!$A:$AK,MATCH(D$1,競技者csv変換!$1:$1,0),0)))</f>
        <v/>
      </c>
      <c r="E72" s="189" t="str">
        <f>IF(ISERROR(VLOOKUP($A72,競技者csv変換!$A:$AK,MATCH(E$1,競技者csv変換!$1:$1,0),0)),"",IF(VLOOKUP($A72,競技者csv変換!$A:$AK,MATCH(E$1,競技者csv変換!$1:$1,0),0)="","",VLOOKUP($A72,競技者csv変換!$A:$AK,MATCH(E$1,競技者csv変換!$1:$1,0),0)))</f>
        <v/>
      </c>
      <c r="F72" s="189" t="str">
        <f>IF(ISERROR(VLOOKUP($A72,競技者csv変換!$A:$AK,MATCH(F$1,競技者csv変換!$1:$1,0),0)),"",IF(VLOOKUP($A72,競技者csv変換!$A:$AK,MATCH(F$1,競技者csv変換!$1:$1,0),0)="","",VLOOKUP($A72,競技者csv変換!$A:$AK,MATCH(F$1,競技者csv変換!$1:$1,0),0)))</f>
        <v/>
      </c>
      <c r="G72" s="189" t="str">
        <f>IF(ISERROR(VLOOKUP($A72,競技者csv変換!$A:$AK,MATCH(G$1,競技者csv変換!$1:$1,0),0)),"",IF(VLOOKUP($A72,競技者csv変換!$A:$AK,MATCH(G$1,競技者csv変換!$1:$1,0),0)="","",VLOOKUP($A72,競技者csv変換!$A:$AK,MATCH(G$1,競技者csv変換!$1:$1,0),0)))</f>
        <v/>
      </c>
      <c r="H72" s="189" t="str">
        <f>IF(ISERROR(VLOOKUP($A72,競技者csv変換!$A:$AK,MATCH(H$1,競技者csv変換!$1:$1,0),0)),"",IF(VLOOKUP($A72,競技者csv変換!$A:$AK,MATCH(H$1,競技者csv変換!$1:$1,0),0)="","",VLOOKUP($A72,競技者csv変換!$A:$AK,MATCH(H$1,競技者csv変換!$1:$1,0),0)))</f>
        <v/>
      </c>
      <c r="I72" s="189" t="str">
        <f>IF(ISERROR(VLOOKUP($A72,競技者csv変換!$A:$AK,MATCH(I$1,競技者csv変換!$1:$1,0),0)),"",IF(VLOOKUP($A72,競技者csv変換!$A:$AK,MATCH(I$1,競技者csv変換!$1:$1,0),0)="","",VLOOKUP($A72,競技者csv変換!$A:$AK,MATCH(I$1,競技者csv変換!$1:$1,0),0)))</f>
        <v/>
      </c>
      <c r="J72" s="189" t="str">
        <f>IF(ISERROR(VLOOKUP($A72,競技者csv変換!$A:$AK,MATCH(J$1,競技者csv変換!$1:$1,0),0)),"",IF(VLOOKUP($A72,競技者csv変換!$A:$AK,MATCH(J$1,競技者csv変換!$1:$1,0),0)="","",VLOOKUP($A72,競技者csv変換!$A:$AK,MATCH(J$1,競技者csv変換!$1:$1,0),0)))</f>
        <v/>
      </c>
      <c r="K72" s="189" t="str">
        <f>IF(ISERROR(VLOOKUP($A72,競技者csv変換!$A:$AK,MATCH(K$1,競技者csv変換!$1:$1,0),0)),"",IF(VLOOKUP($A72,競技者csv変換!$A:$AK,MATCH(K$1,競技者csv変換!$1:$1,0),0)="","",VLOOKUP($A72,競技者csv変換!$A:$AK,MATCH(K$1,競技者csv変換!$1:$1,0),0)))</f>
        <v/>
      </c>
      <c r="L72" s="189" t="str">
        <f>IF(ISERROR(VLOOKUP($A72,競技者csv変換!$A:$AK,MATCH(L$1,競技者csv変換!$1:$1,0),0)),"",IF(VLOOKUP($A72,競技者csv変換!$A:$AK,MATCH(L$1,競技者csv変換!$1:$1,0),0)="","",VLOOKUP($A72,競技者csv変換!$A:$AK,MATCH(L$1,競技者csv変換!$1:$1,0),0)))</f>
        <v/>
      </c>
      <c r="M72" s="189" t="str">
        <f>IF(ISERROR(VLOOKUP($A72,競技者csv変換!$A:$AK,MATCH(M$1,競技者csv変換!$1:$1,0),0)),"",IF(VLOOKUP($A72,競技者csv変換!$A:$AK,MATCH(M$1,競技者csv変換!$1:$1,0),0)="","",VLOOKUP($A72,競技者csv変換!$A:$AK,MATCH(M$1,競技者csv変換!$1:$1,0),0)))</f>
        <v/>
      </c>
      <c r="N72" s="189" t="str">
        <f>IF(ISERROR(VLOOKUP($A72,競技者csv変換!$A:$AK,MATCH(N$1,競技者csv変換!$1:$1,0),0)),"",IF(VLOOKUP($A72,競技者csv変換!$A:$AK,MATCH(N$1,競技者csv変換!$1:$1,0),0)="","",VLOOKUP($A72,競技者csv変換!$A:$AK,MATCH(N$1,競技者csv変換!$1:$1,0),0)))</f>
        <v/>
      </c>
      <c r="O72" s="189" t="str">
        <f>IF(ISERROR(VLOOKUP($A72,競技者csv変換!$A:$AK,MATCH(O$1,競技者csv変換!$1:$1,0),0)),"",IF(VLOOKUP($A72,競技者csv変換!$A:$AK,MATCH(O$1,競技者csv変換!$1:$1,0),0)="","",VLOOKUP($A72,競技者csv変換!$A:$AK,MATCH(O$1,競技者csv変換!$1:$1,0),0)))</f>
        <v/>
      </c>
      <c r="P72" s="189" t="str">
        <f>IF(ISERROR(VLOOKUP($A72,競技者csv変換!$A:$AK,MATCH(P$1,競技者csv変換!$1:$1,0),0)),"",IF(VLOOKUP($A72,競技者csv変換!$A:$AK,MATCH(P$1,競技者csv変換!$1:$1,0),0)="","",VLOOKUP($A72,競技者csv変換!$A:$AK,MATCH(P$1,競技者csv変換!$1:$1,0),0)))</f>
        <v/>
      </c>
      <c r="Q72" s="189" t="str">
        <f>IF(ISERROR(VLOOKUP($A72,競技者csv変換!$A:$AK,MATCH(Q$1,競技者csv変換!$1:$1,0),0)),"",IF(VLOOKUP($A72,競技者csv変換!$A:$AK,MATCH(Q$1,競技者csv変換!$1:$1,0),0)="","",VLOOKUP($A72,競技者csv変換!$A:$AK,MATCH(Q$1,競技者csv変換!$1:$1,0),0)))</f>
        <v/>
      </c>
      <c r="R72" s="189" t="str">
        <f>IF(ISERROR(VLOOKUP($A72,競技者csv変換!$A:$AK,MATCH(R$1,競技者csv変換!$1:$1,0),0)),"",IF(VLOOKUP($A72,競技者csv変換!$A:$AK,MATCH(R$1,競技者csv変換!$1:$1,0),0)="","",VLOOKUP($A72,競技者csv変換!$A:$AK,MATCH(R$1,競技者csv変換!$1:$1,0),0)))</f>
        <v/>
      </c>
      <c r="S72" s="189" t="str">
        <f>IF(ISERROR(VLOOKUP($A72,競技者csv変換!$A:$AK,MATCH(S$1,競技者csv変換!$1:$1,0),0)),"",IF(VLOOKUP($A72,競技者csv変換!$A:$AK,MATCH(S$1,競技者csv変換!$1:$1,0),0)="","",VLOOKUP($A72,競技者csv変換!$A:$AK,MATCH(S$1,競技者csv変換!$1:$1,0),0)))</f>
        <v/>
      </c>
      <c r="T72" s="189" t="str">
        <f>IF(ISERROR(VLOOKUP($A72,競技者csv変換!$A:$AK,MATCH(T$1,競技者csv変換!$1:$1,0),0)),"",IF(VLOOKUP($A72,競技者csv変換!$A:$AK,MATCH(T$1,競技者csv変換!$1:$1,0),0)="","",VLOOKUP($A72,競技者csv変換!$A:$AK,MATCH(T$1,競技者csv変換!$1:$1,0),0)))</f>
        <v/>
      </c>
      <c r="U72" s="189" t="str">
        <f>IF(ISERROR(VLOOKUP($A72,競技者csv変換!$A:$AK,MATCH(U$1,競技者csv変換!$1:$1,0),0)),"",IF(VLOOKUP($A72,競技者csv変換!$A:$AK,MATCH(U$1,競技者csv変換!$1:$1,0),0)="","",VLOOKUP($A72,競技者csv変換!$A:$AK,MATCH(U$1,競技者csv変換!$1:$1,0),0)))</f>
        <v/>
      </c>
      <c r="V72" s="189" t="str">
        <f>IF(ISERROR(VLOOKUP($A72,競技者csv変換!$A:$AK,MATCH(V$1,競技者csv変換!$1:$1,0),0)),"",IF(VLOOKUP($A72,競技者csv変換!$A:$AK,MATCH(V$1,競技者csv変換!$1:$1,0),0)="","",VLOOKUP($A72,競技者csv変換!$A:$AK,MATCH(V$1,競技者csv変換!$1:$1,0),0)))</f>
        <v/>
      </c>
      <c r="W72" s="189" t="str">
        <f>IF(ISERROR(VLOOKUP($A72,競技者csv変換!$A:$AK,MATCH(W$1,競技者csv変換!$1:$1,0),0)),"",IF(VLOOKUP($A72,競技者csv変換!$A:$AK,MATCH(W$1,競技者csv変換!$1:$1,0),0)="","",VLOOKUP($A72,競技者csv変換!$A:$AK,MATCH(W$1,競技者csv変換!$1:$1,0),0)))</f>
        <v/>
      </c>
      <c r="X72" s="189" t="str">
        <f>IF(ISERROR(VLOOKUP($A72,競技者csv変換!$A:$AK,MATCH(X$1,競技者csv変換!$1:$1,0),0)),"",IF(VLOOKUP($A72,競技者csv変換!$A:$AK,MATCH(X$1,競技者csv変換!$1:$1,0),0)="","",VLOOKUP($A72,競技者csv変換!$A:$AK,MATCH(X$1,競技者csv変換!$1:$1,0),0)))</f>
        <v/>
      </c>
      <c r="Y72" s="189" t="str">
        <f>IF(ISERROR(VLOOKUP($A72,競技者csv変換!$A:$AK,MATCH(Y$1,競技者csv変換!$1:$1,0),0)),"",IF(VLOOKUP($A72,競技者csv変換!$A:$AK,MATCH(Y$1,競技者csv変換!$1:$1,0),0)="","",VLOOKUP($A72,競技者csv変換!$A:$AK,MATCH(Y$1,競技者csv変換!$1:$1,0),0)))</f>
        <v/>
      </c>
      <c r="Z72" s="189" t="str">
        <f>IF(ISERROR(VLOOKUP($A72,競技者csv変換!$A:$AK,MATCH(Z$1,競技者csv変換!$1:$1,0),0)),"",IF(VLOOKUP($A72,競技者csv変換!$A:$AK,MATCH(Z$1,競技者csv変換!$1:$1,0),0)="","",VLOOKUP($A72,競技者csv変換!$A:$AK,MATCH(Z$1,競技者csv変換!$1:$1,0),0)))</f>
        <v/>
      </c>
      <c r="AA72" s="189" t="str">
        <f>IF(ISERROR(VLOOKUP($A72,競技者csv変換!$A:$AK,MATCH(AA$1,競技者csv変換!$1:$1,0),0)),"",IF(VLOOKUP($A72,競技者csv変換!$A:$AK,MATCH(AA$1,競技者csv変換!$1:$1,0),0)="","",VLOOKUP($A72,競技者csv変換!$A:$AK,MATCH(AA$1,競技者csv変換!$1:$1,0),0)))</f>
        <v/>
      </c>
      <c r="AB72" s="189" t="str">
        <f>IF(ISERROR(VLOOKUP($A72,競技者csv変換!$A:$AK,MATCH(AB$1,競技者csv変換!$1:$1,0),0)),"",IF(VLOOKUP($A72,競技者csv変換!$A:$AK,MATCH(AB$1,競技者csv変換!$1:$1,0),0)="","",VLOOKUP($A72,競技者csv変換!$A:$AK,MATCH(AB$1,競技者csv変換!$1:$1,0),0)))</f>
        <v/>
      </c>
      <c r="AC72" s="189" t="str">
        <f>IF(ISERROR(VLOOKUP($A72,競技者csv変換!$A:$AK,MATCH(AC$1,競技者csv変換!$1:$1,0),0)),"",IF(VLOOKUP($A72,競技者csv変換!$A:$AK,MATCH(AC$1,競技者csv変換!$1:$1,0),0)="","",VLOOKUP($A72,競技者csv変換!$A:$AK,MATCH(AC$1,競技者csv変換!$1:$1,0),0)))</f>
        <v/>
      </c>
      <c r="AD72" s="76" t="str">
        <f>IF(ISERROR(VLOOKUP($A72,競技者csv変換!$A:$AK,MATCH(AD$1,競技者csv変換!$1:$1,0),0)),"",IF(VLOOKUP($A72,競技者csv変換!$A:$AK,MATCH(AD$1,競技者csv変換!$1:$1,0),0)="","",VLOOKUP($A72,競技者csv変換!$A:$AK,MATCH(AD$1,競技者csv変換!$1:$1,0),0)))</f>
        <v/>
      </c>
      <c r="AE72" s="76" t="str">
        <f>IF(ISERROR(VLOOKUP($A72,競技者csv変換!$A:$AK,MATCH(AE$1,競技者csv変換!$1:$1,0),0)),"",IF(VLOOKUP($A72,競技者csv変換!$A:$AK,MATCH(AE$1,競技者csv変換!$1:$1,0),0)="","",VLOOKUP($A72,競技者csv変換!$A:$AK,MATCH(AE$1,競技者csv変換!$1:$1,0),0)))</f>
        <v/>
      </c>
      <c r="AF72" s="76" t="str">
        <f>IF(ISERROR(VLOOKUP($A72,競技者csv変換!$A:$AK,MATCH(AF$1,競技者csv変換!$1:$1,0),0)),"",IF(VLOOKUP($A72,競技者csv変換!$A:$AK,MATCH(AF$1,競技者csv変換!$1:$1,0),0)="","",VLOOKUP($A72,競技者csv変換!$A:$AK,MATCH(AF$1,競技者csv変換!$1:$1,0),0)))</f>
        <v/>
      </c>
      <c r="AG72" s="76" t="str">
        <f>IF(ISERROR(VLOOKUP($A72,競技者csv変換!$A:$AK,MATCH(AG$1,競技者csv変換!$1:$1,0),0)),"",IF(VLOOKUP($A72,競技者csv変換!$A:$AK,MATCH(AG$1,競技者csv変換!$1:$1,0),0)="","",VLOOKUP($A72,競技者csv変換!$A:$AK,MATCH(AG$1,競技者csv変換!$1:$1,0),0)))</f>
        <v/>
      </c>
      <c r="AH72" s="76" t="str">
        <f>IF(ISERROR(VLOOKUP($A72,競技者csv変換!$A:$AK,MATCH(AH$1,競技者csv変換!$1:$1,0),0)),"",IF(VLOOKUP($A72,競技者csv変換!$A:$AK,MATCH(AH$1,競技者csv変換!$1:$1,0),0)="","",VLOOKUP($A72,競技者csv変換!$A:$AK,MATCH(AH$1,競技者csv変換!$1:$1,0),0)))</f>
        <v/>
      </c>
      <c r="AI72" s="76" t="str">
        <f>IF(ISERROR(VLOOKUP($A72,競技者csv変換!$A:$AK,MATCH(AI$1,競技者csv変換!$1:$1,0),0)),"",IF(VLOOKUP($A72,競技者csv変換!$A:$AK,MATCH(AI$1,競技者csv変換!$1:$1,0),0)="","",VLOOKUP($A72,競技者csv変換!$A:$AK,MATCH(AI$1,競技者csv変換!$1:$1,0),0)))</f>
        <v/>
      </c>
      <c r="AJ72" s="76" t="str">
        <f>IF(ISERROR(VLOOKUP($A72,競技者csv変換!$A:$AK,MATCH(AJ$1,競技者csv変換!$1:$1,0),0)),"",IF(VLOOKUP($A72,競技者csv変換!$A:$AK,MATCH(AJ$1,競技者csv変換!$1:$1,0),0)="","",VLOOKUP($A72,競技者csv変換!$A:$AK,MATCH(AJ$1,競技者csv変換!$1:$1,0),0)))</f>
        <v/>
      </c>
      <c r="AK72" s="76" t="str">
        <f>IF(ISERROR(VLOOKUP($A72,競技者csv変換!$A:$AK,MATCH(AK$1,競技者csv変換!$1:$1,0),0)),"",IF(VLOOKUP($A72,競技者csv変換!$A:$AK,MATCH(AK$1,競技者csv変換!$1:$1,0),0)="","",VLOOKUP($A72,競技者csv変換!$A:$AK,MATCH(AK$1,競技者csv変換!$1:$1,0),0)))</f>
        <v/>
      </c>
    </row>
    <row r="73" spans="1:37" ht="18" customHeight="1">
      <c r="A73" s="76" t="str">
        <f t="shared" si="0"/>
        <v/>
      </c>
      <c r="B73" s="189" t="str">
        <f>IF(ISERROR(VLOOKUP($A73,競技者csv変換!$A:$AK,MATCH(B$1,競技者csv変換!$1:$1,0),0)),"",IF(VLOOKUP($A73,競技者csv変換!$A:$AK,MATCH(B$1,競技者csv変換!$1:$1,0),0)="","",VLOOKUP($A73,競技者csv変換!$A:$AK,MATCH(B$1,競技者csv変換!$1:$1,0),0)))</f>
        <v/>
      </c>
      <c r="C73" s="189" t="str">
        <f>IF(ISERROR(VLOOKUP($A73,競技者csv変換!$A:$AK,MATCH(C$1,競技者csv変換!$1:$1,0),0)),"",IF(VLOOKUP($A73,競技者csv変換!$A:$AK,MATCH(C$1,競技者csv変換!$1:$1,0),0)="","",VLOOKUP($A73,競技者csv変換!$A:$AK,MATCH(C$1,競技者csv変換!$1:$1,0),0)))</f>
        <v/>
      </c>
      <c r="D73" s="189" t="str">
        <f>IF(ISERROR(VLOOKUP($A73,競技者csv変換!$A:$AK,MATCH(D$1,競技者csv変換!$1:$1,0),0)),"",IF(VLOOKUP($A73,競技者csv変換!$A:$AK,MATCH(D$1,競技者csv変換!$1:$1,0),0)="","",VLOOKUP($A73,競技者csv変換!$A:$AK,MATCH(D$1,競技者csv変換!$1:$1,0),0)))</f>
        <v/>
      </c>
      <c r="E73" s="189" t="str">
        <f>IF(ISERROR(VLOOKUP($A73,競技者csv変換!$A:$AK,MATCH(E$1,競技者csv変換!$1:$1,0),0)),"",IF(VLOOKUP($A73,競技者csv変換!$A:$AK,MATCH(E$1,競技者csv変換!$1:$1,0),0)="","",VLOOKUP($A73,競技者csv変換!$A:$AK,MATCH(E$1,競技者csv変換!$1:$1,0),0)))</f>
        <v/>
      </c>
      <c r="F73" s="189" t="str">
        <f>IF(ISERROR(VLOOKUP($A73,競技者csv変換!$A:$AK,MATCH(F$1,競技者csv変換!$1:$1,0),0)),"",IF(VLOOKUP($A73,競技者csv変換!$A:$AK,MATCH(F$1,競技者csv変換!$1:$1,0),0)="","",VLOOKUP($A73,競技者csv変換!$A:$AK,MATCH(F$1,競技者csv変換!$1:$1,0),0)))</f>
        <v/>
      </c>
      <c r="G73" s="189" t="str">
        <f>IF(ISERROR(VLOOKUP($A73,競技者csv変換!$A:$AK,MATCH(G$1,競技者csv変換!$1:$1,0),0)),"",IF(VLOOKUP($A73,競技者csv変換!$A:$AK,MATCH(G$1,競技者csv変換!$1:$1,0),0)="","",VLOOKUP($A73,競技者csv変換!$A:$AK,MATCH(G$1,競技者csv変換!$1:$1,0),0)))</f>
        <v/>
      </c>
      <c r="H73" s="189" t="str">
        <f>IF(ISERROR(VLOOKUP($A73,競技者csv変換!$A:$AK,MATCH(H$1,競技者csv変換!$1:$1,0),0)),"",IF(VLOOKUP($A73,競技者csv変換!$A:$AK,MATCH(H$1,競技者csv変換!$1:$1,0),0)="","",VLOOKUP($A73,競技者csv変換!$A:$AK,MATCH(H$1,競技者csv変換!$1:$1,0),0)))</f>
        <v/>
      </c>
      <c r="I73" s="189" t="str">
        <f>IF(ISERROR(VLOOKUP($A73,競技者csv変換!$A:$AK,MATCH(I$1,競技者csv変換!$1:$1,0),0)),"",IF(VLOOKUP($A73,競技者csv変換!$A:$AK,MATCH(I$1,競技者csv変換!$1:$1,0),0)="","",VLOOKUP($A73,競技者csv変換!$A:$AK,MATCH(I$1,競技者csv変換!$1:$1,0),0)))</f>
        <v/>
      </c>
      <c r="J73" s="189" t="str">
        <f>IF(ISERROR(VLOOKUP($A73,競技者csv変換!$A:$AK,MATCH(J$1,競技者csv変換!$1:$1,0),0)),"",IF(VLOOKUP($A73,競技者csv変換!$A:$AK,MATCH(J$1,競技者csv変換!$1:$1,0),0)="","",VLOOKUP($A73,競技者csv変換!$A:$AK,MATCH(J$1,競技者csv変換!$1:$1,0),0)))</f>
        <v/>
      </c>
      <c r="K73" s="189" t="str">
        <f>IF(ISERROR(VLOOKUP($A73,競技者csv変換!$A:$AK,MATCH(K$1,競技者csv変換!$1:$1,0),0)),"",IF(VLOOKUP($A73,競技者csv変換!$A:$AK,MATCH(K$1,競技者csv変換!$1:$1,0),0)="","",VLOOKUP($A73,競技者csv変換!$A:$AK,MATCH(K$1,競技者csv変換!$1:$1,0),0)))</f>
        <v/>
      </c>
      <c r="L73" s="189" t="str">
        <f>IF(ISERROR(VLOOKUP($A73,競技者csv変換!$A:$AK,MATCH(L$1,競技者csv変換!$1:$1,0),0)),"",IF(VLOOKUP($A73,競技者csv変換!$A:$AK,MATCH(L$1,競技者csv変換!$1:$1,0),0)="","",VLOOKUP($A73,競技者csv変換!$A:$AK,MATCH(L$1,競技者csv変換!$1:$1,0),0)))</f>
        <v/>
      </c>
      <c r="M73" s="189" t="str">
        <f>IF(ISERROR(VLOOKUP($A73,競技者csv変換!$A:$AK,MATCH(M$1,競技者csv変換!$1:$1,0),0)),"",IF(VLOOKUP($A73,競技者csv変換!$A:$AK,MATCH(M$1,競技者csv変換!$1:$1,0),0)="","",VLOOKUP($A73,競技者csv変換!$A:$AK,MATCH(M$1,競技者csv変換!$1:$1,0),0)))</f>
        <v/>
      </c>
      <c r="N73" s="189" t="str">
        <f>IF(ISERROR(VLOOKUP($A73,競技者csv変換!$A:$AK,MATCH(N$1,競技者csv変換!$1:$1,0),0)),"",IF(VLOOKUP($A73,競技者csv変換!$A:$AK,MATCH(N$1,競技者csv変換!$1:$1,0),0)="","",VLOOKUP($A73,競技者csv変換!$A:$AK,MATCH(N$1,競技者csv変換!$1:$1,0),0)))</f>
        <v/>
      </c>
      <c r="O73" s="189" t="str">
        <f>IF(ISERROR(VLOOKUP($A73,競技者csv変換!$A:$AK,MATCH(O$1,競技者csv変換!$1:$1,0),0)),"",IF(VLOOKUP($A73,競技者csv変換!$A:$AK,MATCH(O$1,競技者csv変換!$1:$1,0),0)="","",VLOOKUP($A73,競技者csv変換!$A:$AK,MATCH(O$1,競技者csv変換!$1:$1,0),0)))</f>
        <v/>
      </c>
      <c r="P73" s="189" t="str">
        <f>IF(ISERROR(VLOOKUP($A73,競技者csv変換!$A:$AK,MATCH(P$1,競技者csv変換!$1:$1,0),0)),"",IF(VLOOKUP($A73,競技者csv変換!$A:$AK,MATCH(P$1,競技者csv変換!$1:$1,0),0)="","",VLOOKUP($A73,競技者csv変換!$A:$AK,MATCH(P$1,競技者csv変換!$1:$1,0),0)))</f>
        <v/>
      </c>
      <c r="Q73" s="189" t="str">
        <f>IF(ISERROR(VLOOKUP($A73,競技者csv変換!$A:$AK,MATCH(Q$1,競技者csv変換!$1:$1,0),0)),"",IF(VLOOKUP($A73,競技者csv変換!$A:$AK,MATCH(Q$1,競技者csv変換!$1:$1,0),0)="","",VLOOKUP($A73,競技者csv変換!$A:$AK,MATCH(Q$1,競技者csv変換!$1:$1,0),0)))</f>
        <v/>
      </c>
      <c r="R73" s="189" t="str">
        <f>IF(ISERROR(VLOOKUP($A73,競技者csv変換!$A:$AK,MATCH(R$1,競技者csv変換!$1:$1,0),0)),"",IF(VLOOKUP($A73,競技者csv変換!$A:$AK,MATCH(R$1,競技者csv変換!$1:$1,0),0)="","",VLOOKUP($A73,競技者csv変換!$A:$AK,MATCH(R$1,競技者csv変換!$1:$1,0),0)))</f>
        <v/>
      </c>
      <c r="S73" s="189" t="str">
        <f>IF(ISERROR(VLOOKUP($A73,競技者csv変換!$A:$AK,MATCH(S$1,競技者csv変換!$1:$1,0),0)),"",IF(VLOOKUP($A73,競技者csv変換!$A:$AK,MATCH(S$1,競技者csv変換!$1:$1,0),0)="","",VLOOKUP($A73,競技者csv変換!$A:$AK,MATCH(S$1,競技者csv変換!$1:$1,0),0)))</f>
        <v/>
      </c>
      <c r="T73" s="189" t="str">
        <f>IF(ISERROR(VLOOKUP($A73,競技者csv変換!$A:$AK,MATCH(T$1,競技者csv変換!$1:$1,0),0)),"",IF(VLOOKUP($A73,競技者csv変換!$A:$AK,MATCH(T$1,競技者csv変換!$1:$1,0),0)="","",VLOOKUP($A73,競技者csv変換!$A:$AK,MATCH(T$1,競技者csv変換!$1:$1,0),0)))</f>
        <v/>
      </c>
      <c r="U73" s="189" t="str">
        <f>IF(ISERROR(VLOOKUP($A73,競技者csv変換!$A:$AK,MATCH(U$1,競技者csv変換!$1:$1,0),0)),"",IF(VLOOKUP($A73,競技者csv変換!$A:$AK,MATCH(U$1,競技者csv変換!$1:$1,0),0)="","",VLOOKUP($A73,競技者csv変換!$A:$AK,MATCH(U$1,競技者csv変換!$1:$1,0),0)))</f>
        <v/>
      </c>
      <c r="V73" s="189" t="str">
        <f>IF(ISERROR(VLOOKUP($A73,競技者csv変換!$A:$AK,MATCH(V$1,競技者csv変換!$1:$1,0),0)),"",IF(VLOOKUP($A73,競技者csv変換!$A:$AK,MATCH(V$1,競技者csv変換!$1:$1,0),0)="","",VLOOKUP($A73,競技者csv変換!$A:$AK,MATCH(V$1,競技者csv変換!$1:$1,0),0)))</f>
        <v/>
      </c>
      <c r="W73" s="189" t="str">
        <f>IF(ISERROR(VLOOKUP($A73,競技者csv変換!$A:$AK,MATCH(W$1,競技者csv変換!$1:$1,0),0)),"",IF(VLOOKUP($A73,競技者csv変換!$A:$AK,MATCH(W$1,競技者csv変換!$1:$1,0),0)="","",VLOOKUP($A73,競技者csv変換!$A:$AK,MATCH(W$1,競技者csv変換!$1:$1,0),0)))</f>
        <v/>
      </c>
      <c r="X73" s="189" t="str">
        <f>IF(ISERROR(VLOOKUP($A73,競技者csv変換!$A:$AK,MATCH(X$1,競技者csv変換!$1:$1,0),0)),"",IF(VLOOKUP($A73,競技者csv変換!$A:$AK,MATCH(X$1,競技者csv変換!$1:$1,0),0)="","",VLOOKUP($A73,競技者csv変換!$A:$AK,MATCH(X$1,競技者csv変換!$1:$1,0),0)))</f>
        <v/>
      </c>
      <c r="Y73" s="189" t="str">
        <f>IF(ISERROR(VLOOKUP($A73,競技者csv変換!$A:$AK,MATCH(Y$1,競技者csv変換!$1:$1,0),0)),"",IF(VLOOKUP($A73,競技者csv変換!$A:$AK,MATCH(Y$1,競技者csv変換!$1:$1,0),0)="","",VLOOKUP($A73,競技者csv変換!$A:$AK,MATCH(Y$1,競技者csv変換!$1:$1,0),0)))</f>
        <v/>
      </c>
      <c r="Z73" s="189" t="str">
        <f>IF(ISERROR(VLOOKUP($A73,競技者csv変換!$A:$AK,MATCH(Z$1,競技者csv変換!$1:$1,0),0)),"",IF(VLOOKUP($A73,競技者csv変換!$A:$AK,MATCH(Z$1,競技者csv変換!$1:$1,0),0)="","",VLOOKUP($A73,競技者csv変換!$A:$AK,MATCH(Z$1,競技者csv変換!$1:$1,0),0)))</f>
        <v/>
      </c>
      <c r="AA73" s="189" t="str">
        <f>IF(ISERROR(VLOOKUP($A73,競技者csv変換!$A:$AK,MATCH(AA$1,競技者csv変換!$1:$1,0),0)),"",IF(VLOOKUP($A73,競技者csv変換!$A:$AK,MATCH(AA$1,競技者csv変換!$1:$1,0),0)="","",VLOOKUP($A73,競技者csv変換!$A:$AK,MATCH(AA$1,競技者csv変換!$1:$1,0),0)))</f>
        <v/>
      </c>
      <c r="AB73" s="189" t="str">
        <f>IF(ISERROR(VLOOKUP($A73,競技者csv変換!$A:$AK,MATCH(AB$1,競技者csv変換!$1:$1,0),0)),"",IF(VLOOKUP($A73,競技者csv変換!$A:$AK,MATCH(AB$1,競技者csv変換!$1:$1,0),0)="","",VLOOKUP($A73,競技者csv変換!$A:$AK,MATCH(AB$1,競技者csv変換!$1:$1,0),0)))</f>
        <v/>
      </c>
      <c r="AC73" s="189" t="str">
        <f>IF(ISERROR(VLOOKUP($A73,競技者csv変換!$A:$AK,MATCH(AC$1,競技者csv変換!$1:$1,0),0)),"",IF(VLOOKUP($A73,競技者csv変換!$A:$AK,MATCH(AC$1,競技者csv変換!$1:$1,0),0)="","",VLOOKUP($A73,競技者csv変換!$A:$AK,MATCH(AC$1,競技者csv変換!$1:$1,0),0)))</f>
        <v/>
      </c>
      <c r="AD73" s="76" t="str">
        <f>IF(ISERROR(VLOOKUP($A73,競技者csv変換!$A:$AK,MATCH(AD$1,競技者csv変換!$1:$1,0),0)),"",IF(VLOOKUP($A73,競技者csv変換!$A:$AK,MATCH(AD$1,競技者csv変換!$1:$1,0),0)="","",VLOOKUP($A73,競技者csv変換!$A:$AK,MATCH(AD$1,競技者csv変換!$1:$1,0),0)))</f>
        <v/>
      </c>
      <c r="AE73" s="76" t="str">
        <f>IF(ISERROR(VLOOKUP($A73,競技者csv変換!$A:$AK,MATCH(AE$1,競技者csv変換!$1:$1,0),0)),"",IF(VLOOKUP($A73,競技者csv変換!$A:$AK,MATCH(AE$1,競技者csv変換!$1:$1,0),0)="","",VLOOKUP($A73,競技者csv変換!$A:$AK,MATCH(AE$1,競技者csv変換!$1:$1,0),0)))</f>
        <v/>
      </c>
      <c r="AF73" s="76" t="str">
        <f>IF(ISERROR(VLOOKUP($A73,競技者csv変換!$A:$AK,MATCH(AF$1,競技者csv変換!$1:$1,0),0)),"",IF(VLOOKUP($A73,競技者csv変換!$A:$AK,MATCH(AF$1,競技者csv変換!$1:$1,0),0)="","",VLOOKUP($A73,競技者csv変換!$A:$AK,MATCH(AF$1,競技者csv変換!$1:$1,0),0)))</f>
        <v/>
      </c>
      <c r="AG73" s="76" t="str">
        <f>IF(ISERROR(VLOOKUP($A73,競技者csv変換!$A:$AK,MATCH(AG$1,競技者csv変換!$1:$1,0),0)),"",IF(VLOOKUP($A73,競技者csv変換!$A:$AK,MATCH(AG$1,競技者csv変換!$1:$1,0),0)="","",VLOOKUP($A73,競技者csv変換!$A:$AK,MATCH(AG$1,競技者csv変換!$1:$1,0),0)))</f>
        <v/>
      </c>
      <c r="AH73" s="76" t="str">
        <f>IF(ISERROR(VLOOKUP($A73,競技者csv変換!$A:$AK,MATCH(AH$1,競技者csv変換!$1:$1,0),0)),"",IF(VLOOKUP($A73,競技者csv変換!$A:$AK,MATCH(AH$1,競技者csv変換!$1:$1,0),0)="","",VLOOKUP($A73,競技者csv変換!$A:$AK,MATCH(AH$1,競技者csv変換!$1:$1,0),0)))</f>
        <v/>
      </c>
      <c r="AI73" s="76" t="str">
        <f>IF(ISERROR(VLOOKUP($A73,競技者csv変換!$A:$AK,MATCH(AI$1,競技者csv変換!$1:$1,0),0)),"",IF(VLOOKUP($A73,競技者csv変換!$A:$AK,MATCH(AI$1,競技者csv変換!$1:$1,0),0)="","",VLOOKUP($A73,競技者csv変換!$A:$AK,MATCH(AI$1,競技者csv変換!$1:$1,0),0)))</f>
        <v/>
      </c>
      <c r="AJ73" s="76" t="str">
        <f>IF(ISERROR(VLOOKUP($A73,競技者csv変換!$A:$AK,MATCH(AJ$1,競技者csv変換!$1:$1,0),0)),"",IF(VLOOKUP($A73,競技者csv変換!$A:$AK,MATCH(AJ$1,競技者csv変換!$1:$1,0),0)="","",VLOOKUP($A73,競技者csv変換!$A:$AK,MATCH(AJ$1,競技者csv変換!$1:$1,0),0)))</f>
        <v/>
      </c>
      <c r="AK73" s="76" t="str">
        <f>IF(ISERROR(VLOOKUP($A73,競技者csv変換!$A:$AK,MATCH(AK$1,競技者csv変換!$1:$1,0),0)),"",IF(VLOOKUP($A73,競技者csv変換!$A:$AK,MATCH(AK$1,競技者csv変換!$1:$1,0),0)="","",VLOOKUP($A73,競技者csv変換!$A:$AK,MATCH(AK$1,競技者csv変換!$1:$1,0),0)))</f>
        <v/>
      </c>
    </row>
    <row r="74" spans="1:37" ht="18" customHeight="1">
      <c r="A74" s="76" t="str">
        <f t="shared" si="0"/>
        <v/>
      </c>
      <c r="B74" s="189" t="str">
        <f>IF(ISERROR(VLOOKUP($A74,競技者csv変換!$A:$AK,MATCH(B$1,競技者csv変換!$1:$1,0),0)),"",IF(VLOOKUP($A74,競技者csv変換!$A:$AK,MATCH(B$1,競技者csv変換!$1:$1,0),0)="","",VLOOKUP($A74,競技者csv変換!$A:$AK,MATCH(B$1,競技者csv変換!$1:$1,0),0)))</f>
        <v/>
      </c>
      <c r="C74" s="189" t="str">
        <f>IF(ISERROR(VLOOKUP($A74,競技者csv変換!$A:$AK,MATCH(C$1,競技者csv変換!$1:$1,0),0)),"",IF(VLOOKUP($A74,競技者csv変換!$A:$AK,MATCH(C$1,競技者csv変換!$1:$1,0),0)="","",VLOOKUP($A74,競技者csv変換!$A:$AK,MATCH(C$1,競技者csv変換!$1:$1,0),0)))</f>
        <v/>
      </c>
      <c r="D74" s="189" t="str">
        <f>IF(ISERROR(VLOOKUP($A74,競技者csv変換!$A:$AK,MATCH(D$1,競技者csv変換!$1:$1,0),0)),"",IF(VLOOKUP($A74,競技者csv変換!$A:$AK,MATCH(D$1,競技者csv変換!$1:$1,0),0)="","",VLOOKUP($A74,競技者csv変換!$A:$AK,MATCH(D$1,競技者csv変換!$1:$1,0),0)))</f>
        <v/>
      </c>
      <c r="E74" s="189" t="str">
        <f>IF(ISERROR(VLOOKUP($A74,競技者csv変換!$A:$AK,MATCH(E$1,競技者csv変換!$1:$1,0),0)),"",IF(VLOOKUP($A74,競技者csv変換!$A:$AK,MATCH(E$1,競技者csv変換!$1:$1,0),0)="","",VLOOKUP($A74,競技者csv変換!$A:$AK,MATCH(E$1,競技者csv変換!$1:$1,0),0)))</f>
        <v/>
      </c>
      <c r="F74" s="189" t="str">
        <f>IF(ISERROR(VLOOKUP($A74,競技者csv変換!$A:$AK,MATCH(F$1,競技者csv変換!$1:$1,0),0)),"",IF(VLOOKUP($A74,競技者csv変換!$A:$AK,MATCH(F$1,競技者csv変換!$1:$1,0),0)="","",VLOOKUP($A74,競技者csv変換!$A:$AK,MATCH(F$1,競技者csv変換!$1:$1,0),0)))</f>
        <v/>
      </c>
      <c r="G74" s="189" t="str">
        <f>IF(ISERROR(VLOOKUP($A74,競技者csv変換!$A:$AK,MATCH(G$1,競技者csv変換!$1:$1,0),0)),"",IF(VLOOKUP($A74,競技者csv変換!$A:$AK,MATCH(G$1,競技者csv変換!$1:$1,0),0)="","",VLOOKUP($A74,競技者csv変換!$A:$AK,MATCH(G$1,競技者csv変換!$1:$1,0),0)))</f>
        <v/>
      </c>
      <c r="H74" s="189" t="str">
        <f>IF(ISERROR(VLOOKUP($A74,競技者csv変換!$A:$AK,MATCH(H$1,競技者csv変換!$1:$1,0),0)),"",IF(VLOOKUP($A74,競技者csv変換!$A:$AK,MATCH(H$1,競技者csv変換!$1:$1,0),0)="","",VLOOKUP($A74,競技者csv変換!$A:$AK,MATCH(H$1,競技者csv変換!$1:$1,0),0)))</f>
        <v/>
      </c>
      <c r="I74" s="189" t="str">
        <f>IF(ISERROR(VLOOKUP($A74,競技者csv変換!$A:$AK,MATCH(I$1,競技者csv変換!$1:$1,0),0)),"",IF(VLOOKUP($A74,競技者csv変換!$A:$AK,MATCH(I$1,競技者csv変換!$1:$1,0),0)="","",VLOOKUP($A74,競技者csv変換!$A:$AK,MATCH(I$1,競技者csv変換!$1:$1,0),0)))</f>
        <v/>
      </c>
      <c r="J74" s="189" t="str">
        <f>IF(ISERROR(VLOOKUP($A74,競技者csv変換!$A:$AK,MATCH(J$1,競技者csv変換!$1:$1,0),0)),"",IF(VLOOKUP($A74,競技者csv変換!$A:$AK,MATCH(J$1,競技者csv変換!$1:$1,0),0)="","",VLOOKUP($A74,競技者csv変換!$A:$AK,MATCH(J$1,競技者csv変換!$1:$1,0),0)))</f>
        <v/>
      </c>
      <c r="K74" s="189" t="str">
        <f>IF(ISERROR(VLOOKUP($A74,競技者csv変換!$A:$AK,MATCH(K$1,競技者csv変換!$1:$1,0),0)),"",IF(VLOOKUP($A74,競技者csv変換!$A:$AK,MATCH(K$1,競技者csv変換!$1:$1,0),0)="","",VLOOKUP($A74,競技者csv変換!$A:$AK,MATCH(K$1,競技者csv変換!$1:$1,0),0)))</f>
        <v/>
      </c>
      <c r="L74" s="189" t="str">
        <f>IF(ISERROR(VLOOKUP($A74,競技者csv変換!$A:$AK,MATCH(L$1,競技者csv変換!$1:$1,0),0)),"",IF(VLOOKUP($A74,競技者csv変換!$A:$AK,MATCH(L$1,競技者csv変換!$1:$1,0),0)="","",VLOOKUP($A74,競技者csv変換!$A:$AK,MATCH(L$1,競技者csv変換!$1:$1,0),0)))</f>
        <v/>
      </c>
      <c r="M74" s="189" t="str">
        <f>IF(ISERROR(VLOOKUP($A74,競技者csv変換!$A:$AK,MATCH(M$1,競技者csv変換!$1:$1,0),0)),"",IF(VLOOKUP($A74,競技者csv変換!$A:$AK,MATCH(M$1,競技者csv変換!$1:$1,0),0)="","",VLOOKUP($A74,競技者csv変換!$A:$AK,MATCH(M$1,競技者csv変換!$1:$1,0),0)))</f>
        <v/>
      </c>
      <c r="N74" s="189" t="str">
        <f>IF(ISERROR(VLOOKUP($A74,競技者csv変換!$A:$AK,MATCH(N$1,競技者csv変換!$1:$1,0),0)),"",IF(VLOOKUP($A74,競技者csv変換!$A:$AK,MATCH(N$1,競技者csv変換!$1:$1,0),0)="","",VLOOKUP($A74,競技者csv変換!$A:$AK,MATCH(N$1,競技者csv変換!$1:$1,0),0)))</f>
        <v/>
      </c>
      <c r="O74" s="189" t="str">
        <f>IF(ISERROR(VLOOKUP($A74,競技者csv変換!$A:$AK,MATCH(O$1,競技者csv変換!$1:$1,0),0)),"",IF(VLOOKUP($A74,競技者csv変換!$A:$AK,MATCH(O$1,競技者csv変換!$1:$1,0),0)="","",VLOOKUP($A74,競技者csv変換!$A:$AK,MATCH(O$1,競技者csv変換!$1:$1,0),0)))</f>
        <v/>
      </c>
      <c r="P74" s="189" t="str">
        <f>IF(ISERROR(VLOOKUP($A74,競技者csv変換!$A:$AK,MATCH(P$1,競技者csv変換!$1:$1,0),0)),"",IF(VLOOKUP($A74,競技者csv変換!$A:$AK,MATCH(P$1,競技者csv変換!$1:$1,0),0)="","",VLOOKUP($A74,競技者csv変換!$A:$AK,MATCH(P$1,競技者csv変換!$1:$1,0),0)))</f>
        <v/>
      </c>
      <c r="Q74" s="189" t="str">
        <f>IF(ISERROR(VLOOKUP($A74,競技者csv変換!$A:$AK,MATCH(Q$1,競技者csv変換!$1:$1,0),0)),"",IF(VLOOKUP($A74,競技者csv変換!$A:$AK,MATCH(Q$1,競技者csv変換!$1:$1,0),0)="","",VLOOKUP($A74,競技者csv変換!$A:$AK,MATCH(Q$1,競技者csv変換!$1:$1,0),0)))</f>
        <v/>
      </c>
      <c r="R74" s="189" t="str">
        <f>IF(ISERROR(VLOOKUP($A74,競技者csv変換!$A:$AK,MATCH(R$1,競技者csv変換!$1:$1,0),0)),"",IF(VLOOKUP($A74,競技者csv変換!$A:$AK,MATCH(R$1,競技者csv変換!$1:$1,0),0)="","",VLOOKUP($A74,競技者csv変換!$A:$AK,MATCH(R$1,競技者csv変換!$1:$1,0),0)))</f>
        <v/>
      </c>
      <c r="S74" s="189" t="str">
        <f>IF(ISERROR(VLOOKUP($A74,競技者csv変換!$A:$AK,MATCH(S$1,競技者csv変換!$1:$1,0),0)),"",IF(VLOOKUP($A74,競技者csv変換!$A:$AK,MATCH(S$1,競技者csv変換!$1:$1,0),0)="","",VLOOKUP($A74,競技者csv変換!$A:$AK,MATCH(S$1,競技者csv変換!$1:$1,0),0)))</f>
        <v/>
      </c>
      <c r="T74" s="189" t="str">
        <f>IF(ISERROR(VLOOKUP($A74,競技者csv変換!$A:$AK,MATCH(T$1,競技者csv変換!$1:$1,0),0)),"",IF(VLOOKUP($A74,競技者csv変換!$A:$AK,MATCH(T$1,競技者csv変換!$1:$1,0),0)="","",VLOOKUP($A74,競技者csv変換!$A:$AK,MATCH(T$1,競技者csv変換!$1:$1,0),0)))</f>
        <v/>
      </c>
      <c r="U74" s="189" t="str">
        <f>IF(ISERROR(VLOOKUP($A74,競技者csv変換!$A:$AK,MATCH(U$1,競技者csv変換!$1:$1,0),0)),"",IF(VLOOKUP($A74,競技者csv変換!$A:$AK,MATCH(U$1,競技者csv変換!$1:$1,0),0)="","",VLOOKUP($A74,競技者csv変換!$A:$AK,MATCH(U$1,競技者csv変換!$1:$1,0),0)))</f>
        <v/>
      </c>
      <c r="V74" s="189" t="str">
        <f>IF(ISERROR(VLOOKUP($A74,競技者csv変換!$A:$AK,MATCH(V$1,競技者csv変換!$1:$1,0),0)),"",IF(VLOOKUP($A74,競技者csv変換!$A:$AK,MATCH(V$1,競技者csv変換!$1:$1,0),0)="","",VLOOKUP($A74,競技者csv変換!$A:$AK,MATCH(V$1,競技者csv変換!$1:$1,0),0)))</f>
        <v/>
      </c>
      <c r="W74" s="189" t="str">
        <f>IF(ISERROR(VLOOKUP($A74,競技者csv変換!$A:$AK,MATCH(W$1,競技者csv変換!$1:$1,0),0)),"",IF(VLOOKUP($A74,競技者csv変換!$A:$AK,MATCH(W$1,競技者csv変換!$1:$1,0),0)="","",VLOOKUP($A74,競技者csv変換!$A:$AK,MATCH(W$1,競技者csv変換!$1:$1,0),0)))</f>
        <v/>
      </c>
      <c r="X74" s="189" t="str">
        <f>IF(ISERROR(VLOOKUP($A74,競技者csv変換!$A:$AK,MATCH(X$1,競技者csv変換!$1:$1,0),0)),"",IF(VLOOKUP($A74,競技者csv変換!$A:$AK,MATCH(X$1,競技者csv変換!$1:$1,0),0)="","",VLOOKUP($A74,競技者csv変換!$A:$AK,MATCH(X$1,競技者csv変換!$1:$1,0),0)))</f>
        <v/>
      </c>
      <c r="Y74" s="189" t="str">
        <f>IF(ISERROR(VLOOKUP($A74,競技者csv変換!$A:$AK,MATCH(Y$1,競技者csv変換!$1:$1,0),0)),"",IF(VLOOKUP($A74,競技者csv変換!$A:$AK,MATCH(Y$1,競技者csv変換!$1:$1,0),0)="","",VLOOKUP($A74,競技者csv変換!$A:$AK,MATCH(Y$1,競技者csv変換!$1:$1,0),0)))</f>
        <v/>
      </c>
      <c r="Z74" s="189" t="str">
        <f>IF(ISERROR(VLOOKUP($A74,競技者csv変換!$A:$AK,MATCH(Z$1,競技者csv変換!$1:$1,0),0)),"",IF(VLOOKUP($A74,競技者csv変換!$A:$AK,MATCH(Z$1,競技者csv変換!$1:$1,0),0)="","",VLOOKUP($A74,競技者csv変換!$A:$AK,MATCH(Z$1,競技者csv変換!$1:$1,0),0)))</f>
        <v/>
      </c>
      <c r="AA74" s="189" t="str">
        <f>IF(ISERROR(VLOOKUP($A74,競技者csv変換!$A:$AK,MATCH(AA$1,競技者csv変換!$1:$1,0),0)),"",IF(VLOOKUP($A74,競技者csv変換!$A:$AK,MATCH(AA$1,競技者csv変換!$1:$1,0),0)="","",VLOOKUP($A74,競技者csv変換!$A:$AK,MATCH(AA$1,競技者csv変換!$1:$1,0),0)))</f>
        <v/>
      </c>
      <c r="AB74" s="189" t="str">
        <f>IF(ISERROR(VLOOKUP($A74,競技者csv変換!$A:$AK,MATCH(AB$1,競技者csv変換!$1:$1,0),0)),"",IF(VLOOKUP($A74,競技者csv変換!$A:$AK,MATCH(AB$1,競技者csv変換!$1:$1,0),0)="","",VLOOKUP($A74,競技者csv変換!$A:$AK,MATCH(AB$1,競技者csv変換!$1:$1,0),0)))</f>
        <v/>
      </c>
      <c r="AC74" s="189" t="str">
        <f>IF(ISERROR(VLOOKUP($A74,競技者csv変換!$A:$AK,MATCH(AC$1,競技者csv変換!$1:$1,0),0)),"",IF(VLOOKUP($A74,競技者csv変換!$A:$AK,MATCH(AC$1,競技者csv変換!$1:$1,0),0)="","",VLOOKUP($A74,競技者csv変換!$A:$AK,MATCH(AC$1,競技者csv変換!$1:$1,0),0)))</f>
        <v/>
      </c>
      <c r="AD74" s="76" t="str">
        <f>IF(ISERROR(VLOOKUP($A74,競技者csv変換!$A:$AK,MATCH(AD$1,競技者csv変換!$1:$1,0),0)),"",IF(VLOOKUP($A74,競技者csv変換!$A:$AK,MATCH(AD$1,競技者csv変換!$1:$1,0),0)="","",VLOOKUP($A74,競技者csv変換!$A:$AK,MATCH(AD$1,競技者csv変換!$1:$1,0),0)))</f>
        <v/>
      </c>
      <c r="AE74" s="76" t="str">
        <f>IF(ISERROR(VLOOKUP($A74,競技者csv変換!$A:$AK,MATCH(AE$1,競技者csv変換!$1:$1,0),0)),"",IF(VLOOKUP($A74,競技者csv変換!$A:$AK,MATCH(AE$1,競技者csv変換!$1:$1,0),0)="","",VLOOKUP($A74,競技者csv変換!$A:$AK,MATCH(AE$1,競技者csv変換!$1:$1,0),0)))</f>
        <v/>
      </c>
      <c r="AF74" s="76" t="str">
        <f>IF(ISERROR(VLOOKUP($A74,競技者csv変換!$A:$AK,MATCH(AF$1,競技者csv変換!$1:$1,0),0)),"",IF(VLOOKUP($A74,競技者csv変換!$A:$AK,MATCH(AF$1,競技者csv変換!$1:$1,0),0)="","",VLOOKUP($A74,競技者csv変換!$A:$AK,MATCH(AF$1,競技者csv変換!$1:$1,0),0)))</f>
        <v/>
      </c>
      <c r="AG74" s="76" t="str">
        <f>IF(ISERROR(VLOOKUP($A74,競技者csv変換!$A:$AK,MATCH(AG$1,競技者csv変換!$1:$1,0),0)),"",IF(VLOOKUP($A74,競技者csv変換!$A:$AK,MATCH(AG$1,競技者csv変換!$1:$1,0),0)="","",VLOOKUP($A74,競技者csv変換!$A:$AK,MATCH(AG$1,競技者csv変換!$1:$1,0),0)))</f>
        <v/>
      </c>
      <c r="AH74" s="76" t="str">
        <f>IF(ISERROR(VLOOKUP($A74,競技者csv変換!$A:$AK,MATCH(AH$1,競技者csv変換!$1:$1,0),0)),"",IF(VLOOKUP($A74,競技者csv変換!$A:$AK,MATCH(AH$1,競技者csv変換!$1:$1,0),0)="","",VLOOKUP($A74,競技者csv変換!$A:$AK,MATCH(AH$1,競技者csv変換!$1:$1,0),0)))</f>
        <v/>
      </c>
      <c r="AI74" s="76" t="str">
        <f>IF(ISERROR(VLOOKUP($A74,競技者csv変換!$A:$AK,MATCH(AI$1,競技者csv変換!$1:$1,0),0)),"",IF(VLOOKUP($A74,競技者csv変換!$A:$AK,MATCH(AI$1,競技者csv変換!$1:$1,0),0)="","",VLOOKUP($A74,競技者csv変換!$A:$AK,MATCH(AI$1,競技者csv変換!$1:$1,0),0)))</f>
        <v/>
      </c>
      <c r="AJ74" s="76" t="str">
        <f>IF(ISERROR(VLOOKUP($A74,競技者csv変換!$A:$AK,MATCH(AJ$1,競技者csv変換!$1:$1,0),0)),"",IF(VLOOKUP($A74,競技者csv変換!$A:$AK,MATCH(AJ$1,競技者csv変換!$1:$1,0),0)="","",VLOOKUP($A74,競技者csv変換!$A:$AK,MATCH(AJ$1,競技者csv変換!$1:$1,0),0)))</f>
        <v/>
      </c>
      <c r="AK74" s="76" t="str">
        <f>IF(ISERROR(VLOOKUP($A74,競技者csv変換!$A:$AK,MATCH(AK$1,競技者csv変換!$1:$1,0),0)),"",IF(VLOOKUP($A74,競技者csv変換!$A:$AK,MATCH(AK$1,競技者csv変換!$1:$1,0),0)="","",VLOOKUP($A74,競技者csv変換!$A:$AK,MATCH(AK$1,競技者csv変換!$1:$1,0),0)))</f>
        <v/>
      </c>
    </row>
    <row r="75" spans="1:37" ht="18" customHeight="1">
      <c r="A75" s="76" t="str">
        <f t="shared" si="0"/>
        <v/>
      </c>
      <c r="B75" s="189" t="str">
        <f>IF(ISERROR(VLOOKUP($A75,競技者csv変換!$A:$AK,MATCH(B$1,競技者csv変換!$1:$1,0),0)),"",IF(VLOOKUP($A75,競技者csv変換!$A:$AK,MATCH(B$1,競技者csv変換!$1:$1,0),0)="","",VLOOKUP($A75,競技者csv変換!$A:$AK,MATCH(B$1,競技者csv変換!$1:$1,0),0)))</f>
        <v/>
      </c>
      <c r="C75" s="189" t="str">
        <f>IF(ISERROR(VLOOKUP($A75,競技者csv変換!$A:$AK,MATCH(C$1,競技者csv変換!$1:$1,0),0)),"",IF(VLOOKUP($A75,競技者csv変換!$A:$AK,MATCH(C$1,競技者csv変換!$1:$1,0),0)="","",VLOOKUP($A75,競技者csv変換!$A:$AK,MATCH(C$1,競技者csv変換!$1:$1,0),0)))</f>
        <v/>
      </c>
      <c r="D75" s="189" t="str">
        <f>IF(ISERROR(VLOOKUP($A75,競技者csv変換!$A:$AK,MATCH(D$1,競技者csv変換!$1:$1,0),0)),"",IF(VLOOKUP($A75,競技者csv変換!$A:$AK,MATCH(D$1,競技者csv変換!$1:$1,0),0)="","",VLOOKUP($A75,競技者csv変換!$A:$AK,MATCH(D$1,競技者csv変換!$1:$1,0),0)))</f>
        <v/>
      </c>
      <c r="E75" s="189" t="str">
        <f>IF(ISERROR(VLOOKUP($A75,競技者csv変換!$A:$AK,MATCH(E$1,競技者csv変換!$1:$1,0),0)),"",IF(VLOOKUP($A75,競技者csv変換!$A:$AK,MATCH(E$1,競技者csv変換!$1:$1,0),0)="","",VLOOKUP($A75,競技者csv変換!$A:$AK,MATCH(E$1,競技者csv変換!$1:$1,0),0)))</f>
        <v/>
      </c>
      <c r="F75" s="189" t="str">
        <f>IF(ISERROR(VLOOKUP($A75,競技者csv変換!$A:$AK,MATCH(F$1,競技者csv変換!$1:$1,0),0)),"",IF(VLOOKUP($A75,競技者csv変換!$A:$AK,MATCH(F$1,競技者csv変換!$1:$1,0),0)="","",VLOOKUP($A75,競技者csv変換!$A:$AK,MATCH(F$1,競技者csv変換!$1:$1,0),0)))</f>
        <v/>
      </c>
      <c r="G75" s="189" t="str">
        <f>IF(ISERROR(VLOOKUP($A75,競技者csv変換!$A:$AK,MATCH(G$1,競技者csv変換!$1:$1,0),0)),"",IF(VLOOKUP($A75,競技者csv変換!$A:$AK,MATCH(G$1,競技者csv変換!$1:$1,0),0)="","",VLOOKUP($A75,競技者csv変換!$A:$AK,MATCH(G$1,競技者csv変換!$1:$1,0),0)))</f>
        <v/>
      </c>
      <c r="H75" s="189" t="str">
        <f>IF(ISERROR(VLOOKUP($A75,競技者csv変換!$A:$AK,MATCH(H$1,競技者csv変換!$1:$1,0),0)),"",IF(VLOOKUP($A75,競技者csv変換!$A:$AK,MATCH(H$1,競技者csv変換!$1:$1,0),0)="","",VLOOKUP($A75,競技者csv変換!$A:$AK,MATCH(H$1,競技者csv変換!$1:$1,0),0)))</f>
        <v/>
      </c>
      <c r="I75" s="189" t="str">
        <f>IF(ISERROR(VLOOKUP($A75,競技者csv変換!$A:$AK,MATCH(I$1,競技者csv変換!$1:$1,0),0)),"",IF(VLOOKUP($A75,競技者csv変換!$A:$AK,MATCH(I$1,競技者csv変換!$1:$1,0),0)="","",VLOOKUP($A75,競技者csv変換!$A:$AK,MATCH(I$1,競技者csv変換!$1:$1,0),0)))</f>
        <v/>
      </c>
      <c r="J75" s="189" t="str">
        <f>IF(ISERROR(VLOOKUP($A75,競技者csv変換!$A:$AK,MATCH(J$1,競技者csv変換!$1:$1,0),0)),"",IF(VLOOKUP($A75,競技者csv変換!$A:$AK,MATCH(J$1,競技者csv変換!$1:$1,0),0)="","",VLOOKUP($A75,競技者csv変換!$A:$AK,MATCH(J$1,競技者csv変換!$1:$1,0),0)))</f>
        <v/>
      </c>
      <c r="K75" s="189" t="str">
        <f>IF(ISERROR(VLOOKUP($A75,競技者csv変換!$A:$AK,MATCH(K$1,競技者csv変換!$1:$1,0),0)),"",IF(VLOOKUP($A75,競技者csv変換!$A:$AK,MATCH(K$1,競技者csv変換!$1:$1,0),0)="","",VLOOKUP($A75,競技者csv変換!$A:$AK,MATCH(K$1,競技者csv変換!$1:$1,0),0)))</f>
        <v/>
      </c>
      <c r="L75" s="189" t="str">
        <f>IF(ISERROR(VLOOKUP($A75,競技者csv変換!$A:$AK,MATCH(L$1,競技者csv変換!$1:$1,0),0)),"",IF(VLOOKUP($A75,競技者csv変換!$A:$AK,MATCH(L$1,競技者csv変換!$1:$1,0),0)="","",VLOOKUP($A75,競技者csv変換!$A:$AK,MATCH(L$1,競技者csv変換!$1:$1,0),0)))</f>
        <v/>
      </c>
      <c r="M75" s="189" t="str">
        <f>IF(ISERROR(VLOOKUP($A75,競技者csv変換!$A:$AK,MATCH(M$1,競技者csv変換!$1:$1,0),0)),"",IF(VLOOKUP($A75,競技者csv変換!$A:$AK,MATCH(M$1,競技者csv変換!$1:$1,0),0)="","",VLOOKUP($A75,競技者csv変換!$A:$AK,MATCH(M$1,競技者csv変換!$1:$1,0),0)))</f>
        <v/>
      </c>
      <c r="N75" s="189" t="str">
        <f>IF(ISERROR(VLOOKUP($A75,競技者csv変換!$A:$AK,MATCH(N$1,競技者csv変換!$1:$1,0),0)),"",IF(VLOOKUP($A75,競技者csv変換!$A:$AK,MATCH(N$1,競技者csv変換!$1:$1,0),0)="","",VLOOKUP($A75,競技者csv変換!$A:$AK,MATCH(N$1,競技者csv変換!$1:$1,0),0)))</f>
        <v/>
      </c>
      <c r="O75" s="189" t="str">
        <f>IF(ISERROR(VLOOKUP($A75,競技者csv変換!$A:$AK,MATCH(O$1,競技者csv変換!$1:$1,0),0)),"",IF(VLOOKUP($A75,競技者csv変換!$A:$AK,MATCH(O$1,競技者csv変換!$1:$1,0),0)="","",VLOOKUP($A75,競技者csv変換!$A:$AK,MATCH(O$1,競技者csv変換!$1:$1,0),0)))</f>
        <v/>
      </c>
      <c r="P75" s="189" t="str">
        <f>IF(ISERROR(VLOOKUP($A75,競技者csv変換!$A:$AK,MATCH(P$1,競技者csv変換!$1:$1,0),0)),"",IF(VLOOKUP($A75,競技者csv変換!$A:$AK,MATCH(P$1,競技者csv変換!$1:$1,0),0)="","",VLOOKUP($A75,競技者csv変換!$A:$AK,MATCH(P$1,競技者csv変換!$1:$1,0),0)))</f>
        <v/>
      </c>
      <c r="Q75" s="189" t="str">
        <f>IF(ISERROR(VLOOKUP($A75,競技者csv変換!$A:$AK,MATCH(Q$1,競技者csv変換!$1:$1,0),0)),"",IF(VLOOKUP($A75,競技者csv変換!$A:$AK,MATCH(Q$1,競技者csv変換!$1:$1,0),0)="","",VLOOKUP($A75,競技者csv変換!$A:$AK,MATCH(Q$1,競技者csv変換!$1:$1,0),0)))</f>
        <v/>
      </c>
      <c r="R75" s="189" t="str">
        <f>IF(ISERROR(VLOOKUP($A75,競技者csv変換!$A:$AK,MATCH(R$1,競技者csv変換!$1:$1,0),0)),"",IF(VLOOKUP($A75,競技者csv変換!$A:$AK,MATCH(R$1,競技者csv変換!$1:$1,0),0)="","",VLOOKUP($A75,競技者csv変換!$A:$AK,MATCH(R$1,競技者csv変換!$1:$1,0),0)))</f>
        <v/>
      </c>
      <c r="S75" s="189" t="str">
        <f>IF(ISERROR(VLOOKUP($A75,競技者csv変換!$A:$AK,MATCH(S$1,競技者csv変換!$1:$1,0),0)),"",IF(VLOOKUP($A75,競技者csv変換!$A:$AK,MATCH(S$1,競技者csv変換!$1:$1,0),0)="","",VLOOKUP($A75,競技者csv変換!$A:$AK,MATCH(S$1,競技者csv変換!$1:$1,0),0)))</f>
        <v/>
      </c>
      <c r="T75" s="189" t="str">
        <f>IF(ISERROR(VLOOKUP($A75,競技者csv変換!$A:$AK,MATCH(T$1,競技者csv変換!$1:$1,0),0)),"",IF(VLOOKUP($A75,競技者csv変換!$A:$AK,MATCH(T$1,競技者csv変換!$1:$1,0),0)="","",VLOOKUP($A75,競技者csv変換!$A:$AK,MATCH(T$1,競技者csv変換!$1:$1,0),0)))</f>
        <v/>
      </c>
      <c r="U75" s="189" t="str">
        <f>IF(ISERROR(VLOOKUP($A75,競技者csv変換!$A:$AK,MATCH(U$1,競技者csv変換!$1:$1,0),0)),"",IF(VLOOKUP($A75,競技者csv変換!$A:$AK,MATCH(U$1,競技者csv変換!$1:$1,0),0)="","",VLOOKUP($A75,競技者csv変換!$A:$AK,MATCH(U$1,競技者csv変換!$1:$1,0),0)))</f>
        <v/>
      </c>
      <c r="V75" s="189" t="str">
        <f>IF(ISERROR(VLOOKUP($A75,競技者csv変換!$A:$AK,MATCH(V$1,競技者csv変換!$1:$1,0),0)),"",IF(VLOOKUP($A75,競技者csv変換!$A:$AK,MATCH(V$1,競技者csv変換!$1:$1,0),0)="","",VLOOKUP($A75,競技者csv変換!$A:$AK,MATCH(V$1,競技者csv変換!$1:$1,0),0)))</f>
        <v/>
      </c>
      <c r="W75" s="189" t="str">
        <f>IF(ISERROR(VLOOKUP($A75,競技者csv変換!$A:$AK,MATCH(W$1,競技者csv変換!$1:$1,0),0)),"",IF(VLOOKUP($A75,競技者csv変換!$A:$AK,MATCH(W$1,競技者csv変換!$1:$1,0),0)="","",VLOOKUP($A75,競技者csv変換!$A:$AK,MATCH(W$1,競技者csv変換!$1:$1,0),0)))</f>
        <v/>
      </c>
      <c r="X75" s="189" t="str">
        <f>IF(ISERROR(VLOOKUP($A75,競技者csv変換!$A:$AK,MATCH(X$1,競技者csv変換!$1:$1,0),0)),"",IF(VLOOKUP($A75,競技者csv変換!$A:$AK,MATCH(X$1,競技者csv変換!$1:$1,0),0)="","",VLOOKUP($A75,競技者csv変換!$A:$AK,MATCH(X$1,競技者csv変換!$1:$1,0),0)))</f>
        <v/>
      </c>
      <c r="Y75" s="189" t="str">
        <f>IF(ISERROR(VLOOKUP($A75,競技者csv変換!$A:$AK,MATCH(Y$1,競技者csv変換!$1:$1,0),0)),"",IF(VLOOKUP($A75,競技者csv変換!$A:$AK,MATCH(Y$1,競技者csv変換!$1:$1,0),0)="","",VLOOKUP($A75,競技者csv変換!$A:$AK,MATCH(Y$1,競技者csv変換!$1:$1,0),0)))</f>
        <v/>
      </c>
      <c r="Z75" s="189" t="str">
        <f>IF(ISERROR(VLOOKUP($A75,競技者csv変換!$A:$AK,MATCH(Z$1,競技者csv変換!$1:$1,0),0)),"",IF(VLOOKUP($A75,競技者csv変換!$A:$AK,MATCH(Z$1,競技者csv変換!$1:$1,0),0)="","",VLOOKUP($A75,競技者csv変換!$A:$AK,MATCH(Z$1,競技者csv変換!$1:$1,0),0)))</f>
        <v/>
      </c>
      <c r="AA75" s="189" t="str">
        <f>IF(ISERROR(VLOOKUP($A75,競技者csv変換!$A:$AK,MATCH(AA$1,競技者csv変換!$1:$1,0),0)),"",IF(VLOOKUP($A75,競技者csv変換!$A:$AK,MATCH(AA$1,競技者csv変換!$1:$1,0),0)="","",VLOOKUP($A75,競技者csv変換!$A:$AK,MATCH(AA$1,競技者csv変換!$1:$1,0),0)))</f>
        <v/>
      </c>
      <c r="AB75" s="189" t="str">
        <f>IF(ISERROR(VLOOKUP($A75,競技者csv変換!$A:$AK,MATCH(AB$1,競技者csv変換!$1:$1,0),0)),"",IF(VLOOKUP($A75,競技者csv変換!$A:$AK,MATCH(AB$1,競技者csv変換!$1:$1,0),0)="","",VLOOKUP($A75,競技者csv変換!$A:$AK,MATCH(AB$1,競技者csv変換!$1:$1,0),0)))</f>
        <v/>
      </c>
      <c r="AC75" s="189" t="str">
        <f>IF(ISERROR(VLOOKUP($A75,競技者csv変換!$A:$AK,MATCH(AC$1,競技者csv変換!$1:$1,0),0)),"",IF(VLOOKUP($A75,競技者csv変換!$A:$AK,MATCH(AC$1,競技者csv変換!$1:$1,0),0)="","",VLOOKUP($A75,競技者csv変換!$A:$AK,MATCH(AC$1,競技者csv変換!$1:$1,0),0)))</f>
        <v/>
      </c>
      <c r="AD75" s="76" t="str">
        <f>IF(ISERROR(VLOOKUP($A75,競技者csv変換!$A:$AK,MATCH(AD$1,競技者csv変換!$1:$1,0),0)),"",IF(VLOOKUP($A75,競技者csv変換!$A:$AK,MATCH(AD$1,競技者csv変換!$1:$1,0),0)="","",VLOOKUP($A75,競技者csv変換!$A:$AK,MATCH(AD$1,競技者csv変換!$1:$1,0),0)))</f>
        <v/>
      </c>
      <c r="AE75" s="76" t="str">
        <f>IF(ISERROR(VLOOKUP($A75,競技者csv変換!$A:$AK,MATCH(AE$1,競技者csv変換!$1:$1,0),0)),"",IF(VLOOKUP($A75,競技者csv変換!$A:$AK,MATCH(AE$1,競技者csv変換!$1:$1,0),0)="","",VLOOKUP($A75,競技者csv変換!$A:$AK,MATCH(AE$1,競技者csv変換!$1:$1,0),0)))</f>
        <v/>
      </c>
      <c r="AF75" s="76" t="str">
        <f>IF(ISERROR(VLOOKUP($A75,競技者csv変換!$A:$AK,MATCH(AF$1,競技者csv変換!$1:$1,0),0)),"",IF(VLOOKUP($A75,競技者csv変換!$A:$AK,MATCH(AF$1,競技者csv変換!$1:$1,0),0)="","",VLOOKUP($A75,競技者csv変換!$A:$AK,MATCH(AF$1,競技者csv変換!$1:$1,0),0)))</f>
        <v/>
      </c>
      <c r="AG75" s="76" t="str">
        <f>IF(ISERROR(VLOOKUP($A75,競技者csv変換!$A:$AK,MATCH(AG$1,競技者csv変換!$1:$1,0),0)),"",IF(VLOOKUP($A75,競技者csv変換!$A:$AK,MATCH(AG$1,競技者csv変換!$1:$1,0),0)="","",VLOOKUP($A75,競技者csv変換!$A:$AK,MATCH(AG$1,競技者csv変換!$1:$1,0),0)))</f>
        <v/>
      </c>
      <c r="AH75" s="76" t="str">
        <f>IF(ISERROR(VLOOKUP($A75,競技者csv変換!$A:$AK,MATCH(AH$1,競技者csv変換!$1:$1,0),0)),"",IF(VLOOKUP($A75,競技者csv変換!$A:$AK,MATCH(AH$1,競技者csv変換!$1:$1,0),0)="","",VLOOKUP($A75,競技者csv変換!$A:$AK,MATCH(AH$1,競技者csv変換!$1:$1,0),0)))</f>
        <v/>
      </c>
      <c r="AI75" s="76" t="str">
        <f>IF(ISERROR(VLOOKUP($A75,競技者csv変換!$A:$AK,MATCH(AI$1,競技者csv変換!$1:$1,0),0)),"",IF(VLOOKUP($A75,競技者csv変換!$A:$AK,MATCH(AI$1,競技者csv変換!$1:$1,0),0)="","",VLOOKUP($A75,競技者csv変換!$A:$AK,MATCH(AI$1,競技者csv変換!$1:$1,0),0)))</f>
        <v/>
      </c>
      <c r="AJ75" s="76" t="str">
        <f>IF(ISERROR(VLOOKUP($A75,競技者csv変換!$A:$AK,MATCH(AJ$1,競技者csv変換!$1:$1,0),0)),"",IF(VLOOKUP($A75,競技者csv変換!$A:$AK,MATCH(AJ$1,競技者csv変換!$1:$1,0),0)="","",VLOOKUP($A75,競技者csv変換!$A:$AK,MATCH(AJ$1,競技者csv変換!$1:$1,0),0)))</f>
        <v/>
      </c>
      <c r="AK75" s="76" t="str">
        <f>IF(ISERROR(VLOOKUP($A75,競技者csv変換!$A:$AK,MATCH(AK$1,競技者csv変換!$1:$1,0),0)),"",IF(VLOOKUP($A75,競技者csv変換!$A:$AK,MATCH(AK$1,競技者csv変換!$1:$1,0),0)="","",VLOOKUP($A75,競技者csv変換!$A:$AK,MATCH(AK$1,競技者csv変換!$1:$1,0),0)))</f>
        <v/>
      </c>
    </row>
    <row r="76" spans="1:37" ht="18" customHeight="1">
      <c r="A76" s="76" t="str">
        <f t="shared" si="0"/>
        <v/>
      </c>
      <c r="B76" s="189" t="str">
        <f>IF(ISERROR(VLOOKUP($A76,競技者csv変換!$A:$AK,MATCH(B$1,競技者csv変換!$1:$1,0),0)),"",IF(VLOOKUP($A76,競技者csv変換!$A:$AK,MATCH(B$1,競技者csv変換!$1:$1,0),0)="","",VLOOKUP($A76,競技者csv変換!$A:$AK,MATCH(B$1,競技者csv変換!$1:$1,0),0)))</f>
        <v/>
      </c>
      <c r="C76" s="189" t="str">
        <f>IF(ISERROR(VLOOKUP($A76,競技者csv変換!$A:$AK,MATCH(C$1,競技者csv変換!$1:$1,0),0)),"",IF(VLOOKUP($A76,競技者csv変換!$A:$AK,MATCH(C$1,競技者csv変換!$1:$1,0),0)="","",VLOOKUP($A76,競技者csv変換!$A:$AK,MATCH(C$1,競技者csv変換!$1:$1,0),0)))</f>
        <v/>
      </c>
      <c r="D76" s="189" t="str">
        <f>IF(ISERROR(VLOOKUP($A76,競技者csv変換!$A:$AK,MATCH(D$1,競技者csv変換!$1:$1,0),0)),"",IF(VLOOKUP($A76,競技者csv変換!$A:$AK,MATCH(D$1,競技者csv変換!$1:$1,0),0)="","",VLOOKUP($A76,競技者csv変換!$A:$AK,MATCH(D$1,競技者csv変換!$1:$1,0),0)))</f>
        <v/>
      </c>
      <c r="E76" s="189" t="str">
        <f>IF(ISERROR(VLOOKUP($A76,競技者csv変換!$A:$AK,MATCH(E$1,競技者csv変換!$1:$1,0),0)),"",IF(VLOOKUP($A76,競技者csv変換!$A:$AK,MATCH(E$1,競技者csv変換!$1:$1,0),0)="","",VLOOKUP($A76,競技者csv変換!$A:$AK,MATCH(E$1,競技者csv変換!$1:$1,0),0)))</f>
        <v/>
      </c>
      <c r="F76" s="189" t="str">
        <f>IF(ISERROR(VLOOKUP($A76,競技者csv変換!$A:$AK,MATCH(F$1,競技者csv変換!$1:$1,0),0)),"",IF(VLOOKUP($A76,競技者csv変換!$A:$AK,MATCH(F$1,競技者csv変換!$1:$1,0),0)="","",VLOOKUP($A76,競技者csv変換!$A:$AK,MATCH(F$1,競技者csv変換!$1:$1,0),0)))</f>
        <v/>
      </c>
      <c r="G76" s="189" t="str">
        <f>IF(ISERROR(VLOOKUP($A76,競技者csv変換!$A:$AK,MATCH(G$1,競技者csv変換!$1:$1,0),0)),"",IF(VLOOKUP($A76,競技者csv変換!$A:$AK,MATCH(G$1,競技者csv変換!$1:$1,0),0)="","",VLOOKUP($A76,競技者csv変換!$A:$AK,MATCH(G$1,競技者csv変換!$1:$1,0),0)))</f>
        <v/>
      </c>
      <c r="H76" s="189" t="str">
        <f>IF(ISERROR(VLOOKUP($A76,競技者csv変換!$A:$AK,MATCH(H$1,競技者csv変換!$1:$1,0),0)),"",IF(VLOOKUP($A76,競技者csv変換!$A:$AK,MATCH(H$1,競技者csv変換!$1:$1,0),0)="","",VLOOKUP($A76,競技者csv変換!$A:$AK,MATCH(H$1,競技者csv変換!$1:$1,0),0)))</f>
        <v/>
      </c>
      <c r="I76" s="189" t="str">
        <f>IF(ISERROR(VLOOKUP($A76,競技者csv変換!$A:$AK,MATCH(I$1,競技者csv変換!$1:$1,0),0)),"",IF(VLOOKUP($A76,競技者csv変換!$A:$AK,MATCH(I$1,競技者csv変換!$1:$1,0),0)="","",VLOOKUP($A76,競技者csv変換!$A:$AK,MATCH(I$1,競技者csv変換!$1:$1,0),0)))</f>
        <v/>
      </c>
      <c r="J76" s="189" t="str">
        <f>IF(ISERROR(VLOOKUP($A76,競技者csv変換!$A:$AK,MATCH(J$1,競技者csv変換!$1:$1,0),0)),"",IF(VLOOKUP($A76,競技者csv変換!$A:$AK,MATCH(J$1,競技者csv変換!$1:$1,0),0)="","",VLOOKUP($A76,競技者csv変換!$A:$AK,MATCH(J$1,競技者csv変換!$1:$1,0),0)))</f>
        <v/>
      </c>
      <c r="K76" s="189" t="str">
        <f>IF(ISERROR(VLOOKUP($A76,競技者csv変換!$A:$AK,MATCH(K$1,競技者csv変換!$1:$1,0),0)),"",IF(VLOOKUP($A76,競技者csv変換!$A:$AK,MATCH(K$1,競技者csv変換!$1:$1,0),0)="","",VLOOKUP($A76,競技者csv変換!$A:$AK,MATCH(K$1,競技者csv変換!$1:$1,0),0)))</f>
        <v/>
      </c>
      <c r="L76" s="189" t="str">
        <f>IF(ISERROR(VLOOKUP($A76,競技者csv変換!$A:$AK,MATCH(L$1,競技者csv変換!$1:$1,0),0)),"",IF(VLOOKUP($A76,競技者csv変換!$A:$AK,MATCH(L$1,競技者csv変換!$1:$1,0),0)="","",VLOOKUP($A76,競技者csv変換!$A:$AK,MATCH(L$1,競技者csv変換!$1:$1,0),0)))</f>
        <v/>
      </c>
      <c r="M76" s="189" t="str">
        <f>IF(ISERROR(VLOOKUP($A76,競技者csv変換!$A:$AK,MATCH(M$1,競技者csv変換!$1:$1,0),0)),"",IF(VLOOKUP($A76,競技者csv変換!$A:$AK,MATCH(M$1,競技者csv変換!$1:$1,0),0)="","",VLOOKUP($A76,競技者csv変換!$A:$AK,MATCH(M$1,競技者csv変換!$1:$1,0),0)))</f>
        <v/>
      </c>
      <c r="N76" s="189" t="str">
        <f>IF(ISERROR(VLOOKUP($A76,競技者csv変換!$A:$AK,MATCH(N$1,競技者csv変換!$1:$1,0),0)),"",IF(VLOOKUP($A76,競技者csv変換!$A:$AK,MATCH(N$1,競技者csv変換!$1:$1,0),0)="","",VLOOKUP($A76,競技者csv変換!$A:$AK,MATCH(N$1,競技者csv変換!$1:$1,0),0)))</f>
        <v/>
      </c>
      <c r="O76" s="189" t="str">
        <f>IF(ISERROR(VLOOKUP($A76,競技者csv変換!$A:$AK,MATCH(O$1,競技者csv変換!$1:$1,0),0)),"",IF(VLOOKUP($A76,競技者csv変換!$A:$AK,MATCH(O$1,競技者csv変換!$1:$1,0),0)="","",VLOOKUP($A76,競技者csv変換!$A:$AK,MATCH(O$1,競技者csv変換!$1:$1,0),0)))</f>
        <v/>
      </c>
      <c r="P76" s="189" t="str">
        <f>IF(ISERROR(VLOOKUP($A76,競技者csv変換!$A:$AK,MATCH(P$1,競技者csv変換!$1:$1,0),0)),"",IF(VLOOKUP($A76,競技者csv変換!$A:$AK,MATCH(P$1,競技者csv変換!$1:$1,0),0)="","",VLOOKUP($A76,競技者csv変換!$A:$AK,MATCH(P$1,競技者csv変換!$1:$1,0),0)))</f>
        <v/>
      </c>
      <c r="Q76" s="189" t="str">
        <f>IF(ISERROR(VLOOKUP($A76,競技者csv変換!$A:$AK,MATCH(Q$1,競技者csv変換!$1:$1,0),0)),"",IF(VLOOKUP($A76,競技者csv変換!$A:$AK,MATCH(Q$1,競技者csv変換!$1:$1,0),0)="","",VLOOKUP($A76,競技者csv変換!$A:$AK,MATCH(Q$1,競技者csv変換!$1:$1,0),0)))</f>
        <v/>
      </c>
      <c r="R76" s="189" t="str">
        <f>IF(ISERROR(VLOOKUP($A76,競技者csv変換!$A:$AK,MATCH(R$1,競技者csv変換!$1:$1,0),0)),"",IF(VLOOKUP($A76,競技者csv変換!$A:$AK,MATCH(R$1,競技者csv変換!$1:$1,0),0)="","",VLOOKUP($A76,競技者csv変換!$A:$AK,MATCH(R$1,競技者csv変換!$1:$1,0),0)))</f>
        <v/>
      </c>
      <c r="S76" s="189" t="str">
        <f>IF(ISERROR(VLOOKUP($A76,競技者csv変換!$A:$AK,MATCH(S$1,競技者csv変換!$1:$1,0),0)),"",IF(VLOOKUP($A76,競技者csv変換!$A:$AK,MATCH(S$1,競技者csv変換!$1:$1,0),0)="","",VLOOKUP($A76,競技者csv変換!$A:$AK,MATCH(S$1,競技者csv変換!$1:$1,0),0)))</f>
        <v/>
      </c>
      <c r="T76" s="189" t="str">
        <f>IF(ISERROR(VLOOKUP($A76,競技者csv変換!$A:$AK,MATCH(T$1,競技者csv変換!$1:$1,0),0)),"",IF(VLOOKUP($A76,競技者csv変換!$A:$AK,MATCH(T$1,競技者csv変換!$1:$1,0),0)="","",VLOOKUP($A76,競技者csv変換!$A:$AK,MATCH(T$1,競技者csv変換!$1:$1,0),0)))</f>
        <v/>
      </c>
      <c r="U76" s="189" t="str">
        <f>IF(ISERROR(VLOOKUP($A76,競技者csv変換!$A:$AK,MATCH(U$1,競技者csv変換!$1:$1,0),0)),"",IF(VLOOKUP($A76,競技者csv変換!$A:$AK,MATCH(U$1,競技者csv変換!$1:$1,0),0)="","",VLOOKUP($A76,競技者csv変換!$A:$AK,MATCH(U$1,競技者csv変換!$1:$1,0),0)))</f>
        <v/>
      </c>
      <c r="V76" s="189" t="str">
        <f>IF(ISERROR(VLOOKUP($A76,競技者csv変換!$A:$AK,MATCH(V$1,競技者csv変換!$1:$1,0),0)),"",IF(VLOOKUP($A76,競技者csv変換!$A:$AK,MATCH(V$1,競技者csv変換!$1:$1,0),0)="","",VLOOKUP($A76,競技者csv変換!$A:$AK,MATCH(V$1,競技者csv変換!$1:$1,0),0)))</f>
        <v/>
      </c>
      <c r="W76" s="189" t="str">
        <f>IF(ISERROR(VLOOKUP($A76,競技者csv変換!$A:$AK,MATCH(W$1,競技者csv変換!$1:$1,0),0)),"",IF(VLOOKUP($A76,競技者csv変換!$A:$AK,MATCH(W$1,競技者csv変換!$1:$1,0),0)="","",VLOOKUP($A76,競技者csv変換!$A:$AK,MATCH(W$1,競技者csv変換!$1:$1,0),0)))</f>
        <v/>
      </c>
      <c r="X76" s="189" t="str">
        <f>IF(ISERROR(VLOOKUP($A76,競技者csv変換!$A:$AK,MATCH(X$1,競技者csv変換!$1:$1,0),0)),"",IF(VLOOKUP($A76,競技者csv変換!$A:$AK,MATCH(X$1,競技者csv変換!$1:$1,0),0)="","",VLOOKUP($A76,競技者csv変換!$A:$AK,MATCH(X$1,競技者csv変換!$1:$1,0),0)))</f>
        <v/>
      </c>
      <c r="Y76" s="189" t="str">
        <f>IF(ISERROR(VLOOKUP($A76,競技者csv変換!$A:$AK,MATCH(Y$1,競技者csv変換!$1:$1,0),0)),"",IF(VLOOKUP($A76,競技者csv変換!$A:$AK,MATCH(Y$1,競技者csv変換!$1:$1,0),0)="","",VLOOKUP($A76,競技者csv変換!$A:$AK,MATCH(Y$1,競技者csv変換!$1:$1,0),0)))</f>
        <v/>
      </c>
      <c r="Z76" s="189" t="str">
        <f>IF(ISERROR(VLOOKUP($A76,競技者csv変換!$A:$AK,MATCH(Z$1,競技者csv変換!$1:$1,0),0)),"",IF(VLOOKUP($A76,競技者csv変換!$A:$AK,MATCH(Z$1,競技者csv変換!$1:$1,0),0)="","",VLOOKUP($A76,競技者csv変換!$A:$AK,MATCH(Z$1,競技者csv変換!$1:$1,0),0)))</f>
        <v/>
      </c>
      <c r="AA76" s="189" t="str">
        <f>IF(ISERROR(VLOOKUP($A76,競技者csv変換!$A:$AK,MATCH(AA$1,競技者csv変換!$1:$1,0),0)),"",IF(VLOOKUP($A76,競技者csv変換!$A:$AK,MATCH(AA$1,競技者csv変換!$1:$1,0),0)="","",VLOOKUP($A76,競技者csv変換!$A:$AK,MATCH(AA$1,競技者csv変換!$1:$1,0),0)))</f>
        <v/>
      </c>
      <c r="AB76" s="189" t="str">
        <f>IF(ISERROR(VLOOKUP($A76,競技者csv変換!$A:$AK,MATCH(AB$1,競技者csv変換!$1:$1,0),0)),"",IF(VLOOKUP($A76,競技者csv変換!$A:$AK,MATCH(AB$1,競技者csv変換!$1:$1,0),0)="","",VLOOKUP($A76,競技者csv変換!$A:$AK,MATCH(AB$1,競技者csv変換!$1:$1,0),0)))</f>
        <v/>
      </c>
      <c r="AC76" s="189" t="str">
        <f>IF(ISERROR(VLOOKUP($A76,競技者csv変換!$A:$AK,MATCH(AC$1,競技者csv変換!$1:$1,0),0)),"",IF(VLOOKUP($A76,競技者csv変換!$A:$AK,MATCH(AC$1,競技者csv変換!$1:$1,0),0)="","",VLOOKUP($A76,競技者csv変換!$A:$AK,MATCH(AC$1,競技者csv変換!$1:$1,0),0)))</f>
        <v/>
      </c>
      <c r="AD76" s="76" t="str">
        <f>IF(ISERROR(VLOOKUP($A76,競技者csv変換!$A:$AK,MATCH(AD$1,競技者csv変換!$1:$1,0),0)),"",IF(VLOOKUP($A76,競技者csv変換!$A:$AK,MATCH(AD$1,競技者csv変換!$1:$1,0),0)="","",VLOOKUP($A76,競技者csv変換!$A:$AK,MATCH(AD$1,競技者csv変換!$1:$1,0),0)))</f>
        <v/>
      </c>
      <c r="AE76" s="76" t="str">
        <f>IF(ISERROR(VLOOKUP($A76,競技者csv変換!$A:$AK,MATCH(AE$1,競技者csv変換!$1:$1,0),0)),"",IF(VLOOKUP($A76,競技者csv変換!$A:$AK,MATCH(AE$1,競技者csv変換!$1:$1,0),0)="","",VLOOKUP($A76,競技者csv変換!$A:$AK,MATCH(AE$1,競技者csv変換!$1:$1,0),0)))</f>
        <v/>
      </c>
      <c r="AF76" s="76" t="str">
        <f>IF(ISERROR(VLOOKUP($A76,競技者csv変換!$A:$AK,MATCH(AF$1,競技者csv変換!$1:$1,0),0)),"",IF(VLOOKUP($A76,競技者csv変換!$A:$AK,MATCH(AF$1,競技者csv変換!$1:$1,0),0)="","",VLOOKUP($A76,競技者csv変換!$A:$AK,MATCH(AF$1,競技者csv変換!$1:$1,0),0)))</f>
        <v/>
      </c>
      <c r="AG76" s="76" t="str">
        <f>IF(ISERROR(VLOOKUP($A76,競技者csv変換!$A:$AK,MATCH(AG$1,競技者csv変換!$1:$1,0),0)),"",IF(VLOOKUP($A76,競技者csv変換!$A:$AK,MATCH(AG$1,競技者csv変換!$1:$1,0),0)="","",VLOOKUP($A76,競技者csv変換!$A:$AK,MATCH(AG$1,競技者csv変換!$1:$1,0),0)))</f>
        <v/>
      </c>
      <c r="AH76" s="76" t="str">
        <f>IF(ISERROR(VLOOKUP($A76,競技者csv変換!$A:$AK,MATCH(AH$1,競技者csv変換!$1:$1,0),0)),"",IF(VLOOKUP($A76,競技者csv変換!$A:$AK,MATCH(AH$1,競技者csv変換!$1:$1,0),0)="","",VLOOKUP($A76,競技者csv変換!$A:$AK,MATCH(AH$1,競技者csv変換!$1:$1,0),0)))</f>
        <v/>
      </c>
      <c r="AI76" s="76" t="str">
        <f>IF(ISERROR(VLOOKUP($A76,競技者csv変換!$A:$AK,MATCH(AI$1,競技者csv変換!$1:$1,0),0)),"",IF(VLOOKUP($A76,競技者csv変換!$A:$AK,MATCH(AI$1,競技者csv変換!$1:$1,0),0)="","",VLOOKUP($A76,競技者csv変換!$A:$AK,MATCH(AI$1,競技者csv変換!$1:$1,0),0)))</f>
        <v/>
      </c>
      <c r="AJ76" s="76" t="str">
        <f>IF(ISERROR(VLOOKUP($A76,競技者csv変換!$A:$AK,MATCH(AJ$1,競技者csv変換!$1:$1,0),0)),"",IF(VLOOKUP($A76,競技者csv変換!$A:$AK,MATCH(AJ$1,競技者csv変換!$1:$1,0),0)="","",VLOOKUP($A76,競技者csv変換!$A:$AK,MATCH(AJ$1,競技者csv変換!$1:$1,0),0)))</f>
        <v/>
      </c>
      <c r="AK76" s="76" t="str">
        <f>IF(ISERROR(VLOOKUP($A76,競技者csv変換!$A:$AK,MATCH(AK$1,競技者csv変換!$1:$1,0),0)),"",IF(VLOOKUP($A76,競技者csv変換!$A:$AK,MATCH(AK$1,競技者csv変換!$1:$1,0),0)="","",VLOOKUP($A76,競技者csv変換!$A:$AK,MATCH(AK$1,競技者csv変換!$1:$1,0),0)))</f>
        <v/>
      </c>
    </row>
    <row r="77" spans="1:37" ht="18" customHeight="1">
      <c r="A77" s="76" t="str">
        <f t="shared" si="0"/>
        <v/>
      </c>
      <c r="B77" s="189" t="str">
        <f>IF(ISERROR(VLOOKUP($A77,競技者csv変換!$A:$AK,MATCH(B$1,競技者csv変換!$1:$1,0),0)),"",IF(VLOOKUP($A77,競技者csv変換!$A:$AK,MATCH(B$1,競技者csv変換!$1:$1,0),0)="","",VLOOKUP($A77,競技者csv変換!$A:$AK,MATCH(B$1,競技者csv変換!$1:$1,0),0)))</f>
        <v/>
      </c>
      <c r="C77" s="189" t="str">
        <f>IF(ISERROR(VLOOKUP($A77,競技者csv変換!$A:$AK,MATCH(C$1,競技者csv変換!$1:$1,0),0)),"",IF(VLOOKUP($A77,競技者csv変換!$A:$AK,MATCH(C$1,競技者csv変換!$1:$1,0),0)="","",VLOOKUP($A77,競技者csv変換!$A:$AK,MATCH(C$1,競技者csv変換!$1:$1,0),0)))</f>
        <v/>
      </c>
      <c r="D77" s="189" t="str">
        <f>IF(ISERROR(VLOOKUP($A77,競技者csv変換!$A:$AK,MATCH(D$1,競技者csv変換!$1:$1,0),0)),"",IF(VLOOKUP($A77,競技者csv変換!$A:$AK,MATCH(D$1,競技者csv変換!$1:$1,0),0)="","",VLOOKUP($A77,競技者csv変換!$A:$AK,MATCH(D$1,競技者csv変換!$1:$1,0),0)))</f>
        <v/>
      </c>
      <c r="E77" s="189" t="str">
        <f>IF(ISERROR(VLOOKUP($A77,競技者csv変換!$A:$AK,MATCH(E$1,競技者csv変換!$1:$1,0),0)),"",IF(VLOOKUP($A77,競技者csv変換!$A:$AK,MATCH(E$1,競技者csv変換!$1:$1,0),0)="","",VLOOKUP($A77,競技者csv変換!$A:$AK,MATCH(E$1,競技者csv変換!$1:$1,0),0)))</f>
        <v/>
      </c>
      <c r="F77" s="189" t="str">
        <f>IF(ISERROR(VLOOKUP($A77,競技者csv変換!$A:$AK,MATCH(F$1,競技者csv変換!$1:$1,0),0)),"",IF(VLOOKUP($A77,競技者csv変換!$A:$AK,MATCH(F$1,競技者csv変換!$1:$1,0),0)="","",VLOOKUP($A77,競技者csv変換!$A:$AK,MATCH(F$1,競技者csv変換!$1:$1,0),0)))</f>
        <v/>
      </c>
      <c r="G77" s="189" t="str">
        <f>IF(ISERROR(VLOOKUP($A77,競技者csv変換!$A:$AK,MATCH(G$1,競技者csv変換!$1:$1,0),0)),"",IF(VLOOKUP($A77,競技者csv変換!$A:$AK,MATCH(G$1,競技者csv変換!$1:$1,0),0)="","",VLOOKUP($A77,競技者csv変換!$A:$AK,MATCH(G$1,競技者csv変換!$1:$1,0),0)))</f>
        <v/>
      </c>
      <c r="H77" s="189" t="str">
        <f>IF(ISERROR(VLOOKUP($A77,競技者csv変換!$A:$AK,MATCH(H$1,競技者csv変換!$1:$1,0),0)),"",IF(VLOOKUP($A77,競技者csv変換!$A:$AK,MATCH(H$1,競技者csv変換!$1:$1,0),0)="","",VLOOKUP($A77,競技者csv変換!$A:$AK,MATCH(H$1,競技者csv変換!$1:$1,0),0)))</f>
        <v/>
      </c>
      <c r="I77" s="189" t="str">
        <f>IF(ISERROR(VLOOKUP($A77,競技者csv変換!$A:$AK,MATCH(I$1,競技者csv変換!$1:$1,0),0)),"",IF(VLOOKUP($A77,競技者csv変換!$A:$AK,MATCH(I$1,競技者csv変換!$1:$1,0),0)="","",VLOOKUP($A77,競技者csv変換!$A:$AK,MATCH(I$1,競技者csv変換!$1:$1,0),0)))</f>
        <v/>
      </c>
      <c r="J77" s="189" t="str">
        <f>IF(ISERROR(VLOOKUP($A77,競技者csv変換!$A:$AK,MATCH(J$1,競技者csv変換!$1:$1,0),0)),"",IF(VLOOKUP($A77,競技者csv変換!$A:$AK,MATCH(J$1,競技者csv変換!$1:$1,0),0)="","",VLOOKUP($A77,競技者csv変換!$A:$AK,MATCH(J$1,競技者csv変換!$1:$1,0),0)))</f>
        <v/>
      </c>
      <c r="K77" s="189" t="str">
        <f>IF(ISERROR(VLOOKUP($A77,競技者csv変換!$A:$AK,MATCH(K$1,競技者csv変換!$1:$1,0),0)),"",IF(VLOOKUP($A77,競技者csv変換!$A:$AK,MATCH(K$1,競技者csv変換!$1:$1,0),0)="","",VLOOKUP($A77,競技者csv変換!$A:$AK,MATCH(K$1,競技者csv変換!$1:$1,0),0)))</f>
        <v/>
      </c>
      <c r="L77" s="189" t="str">
        <f>IF(ISERROR(VLOOKUP($A77,競技者csv変換!$A:$AK,MATCH(L$1,競技者csv変換!$1:$1,0),0)),"",IF(VLOOKUP($A77,競技者csv変換!$A:$AK,MATCH(L$1,競技者csv変換!$1:$1,0),0)="","",VLOOKUP($A77,競技者csv変換!$A:$AK,MATCH(L$1,競技者csv変換!$1:$1,0),0)))</f>
        <v/>
      </c>
      <c r="M77" s="189" t="str">
        <f>IF(ISERROR(VLOOKUP($A77,競技者csv変換!$A:$AK,MATCH(M$1,競技者csv変換!$1:$1,0),0)),"",IF(VLOOKUP($A77,競技者csv変換!$A:$AK,MATCH(M$1,競技者csv変換!$1:$1,0),0)="","",VLOOKUP($A77,競技者csv変換!$A:$AK,MATCH(M$1,競技者csv変換!$1:$1,0),0)))</f>
        <v/>
      </c>
      <c r="N77" s="189" t="str">
        <f>IF(ISERROR(VLOOKUP($A77,競技者csv変換!$A:$AK,MATCH(N$1,競技者csv変換!$1:$1,0),0)),"",IF(VLOOKUP($A77,競技者csv変換!$A:$AK,MATCH(N$1,競技者csv変換!$1:$1,0),0)="","",VLOOKUP($A77,競技者csv変換!$A:$AK,MATCH(N$1,競技者csv変換!$1:$1,0),0)))</f>
        <v/>
      </c>
      <c r="O77" s="189" t="str">
        <f>IF(ISERROR(VLOOKUP($A77,競技者csv変換!$A:$AK,MATCH(O$1,競技者csv変換!$1:$1,0),0)),"",IF(VLOOKUP($A77,競技者csv変換!$A:$AK,MATCH(O$1,競技者csv変換!$1:$1,0),0)="","",VLOOKUP($A77,競技者csv変換!$A:$AK,MATCH(O$1,競技者csv変換!$1:$1,0),0)))</f>
        <v/>
      </c>
      <c r="P77" s="189" t="str">
        <f>IF(ISERROR(VLOOKUP($A77,競技者csv変換!$A:$AK,MATCH(P$1,競技者csv変換!$1:$1,0),0)),"",IF(VLOOKUP($A77,競技者csv変換!$A:$AK,MATCH(P$1,競技者csv変換!$1:$1,0),0)="","",VLOOKUP($A77,競技者csv変換!$A:$AK,MATCH(P$1,競技者csv変換!$1:$1,0),0)))</f>
        <v/>
      </c>
      <c r="Q77" s="189" t="str">
        <f>IF(ISERROR(VLOOKUP($A77,競技者csv変換!$A:$AK,MATCH(Q$1,競技者csv変換!$1:$1,0),0)),"",IF(VLOOKUP($A77,競技者csv変換!$A:$AK,MATCH(Q$1,競技者csv変換!$1:$1,0),0)="","",VLOOKUP($A77,競技者csv変換!$A:$AK,MATCH(Q$1,競技者csv変換!$1:$1,0),0)))</f>
        <v/>
      </c>
      <c r="R77" s="189" t="str">
        <f>IF(ISERROR(VLOOKUP($A77,競技者csv変換!$A:$AK,MATCH(R$1,競技者csv変換!$1:$1,0),0)),"",IF(VLOOKUP($A77,競技者csv変換!$A:$AK,MATCH(R$1,競技者csv変換!$1:$1,0),0)="","",VLOOKUP($A77,競技者csv変換!$A:$AK,MATCH(R$1,競技者csv変換!$1:$1,0),0)))</f>
        <v/>
      </c>
      <c r="S77" s="189" t="str">
        <f>IF(ISERROR(VLOOKUP($A77,競技者csv変換!$A:$AK,MATCH(S$1,競技者csv変換!$1:$1,0),0)),"",IF(VLOOKUP($A77,競技者csv変換!$A:$AK,MATCH(S$1,競技者csv変換!$1:$1,0),0)="","",VLOOKUP($A77,競技者csv変換!$A:$AK,MATCH(S$1,競技者csv変換!$1:$1,0),0)))</f>
        <v/>
      </c>
      <c r="T77" s="189" t="str">
        <f>IF(ISERROR(VLOOKUP($A77,競技者csv変換!$A:$AK,MATCH(T$1,競技者csv変換!$1:$1,0),0)),"",IF(VLOOKUP($A77,競技者csv変換!$A:$AK,MATCH(T$1,競技者csv変換!$1:$1,0),0)="","",VLOOKUP($A77,競技者csv変換!$A:$AK,MATCH(T$1,競技者csv変換!$1:$1,0),0)))</f>
        <v/>
      </c>
      <c r="U77" s="189" t="str">
        <f>IF(ISERROR(VLOOKUP($A77,競技者csv変換!$A:$AK,MATCH(U$1,競技者csv変換!$1:$1,0),0)),"",IF(VLOOKUP($A77,競技者csv変換!$A:$AK,MATCH(U$1,競技者csv変換!$1:$1,0),0)="","",VLOOKUP($A77,競技者csv変換!$A:$AK,MATCH(U$1,競技者csv変換!$1:$1,0),0)))</f>
        <v/>
      </c>
      <c r="V77" s="189" t="str">
        <f>IF(ISERROR(VLOOKUP($A77,競技者csv変換!$A:$AK,MATCH(V$1,競技者csv変換!$1:$1,0),0)),"",IF(VLOOKUP($A77,競技者csv変換!$A:$AK,MATCH(V$1,競技者csv変換!$1:$1,0),0)="","",VLOOKUP($A77,競技者csv変換!$A:$AK,MATCH(V$1,競技者csv変換!$1:$1,0),0)))</f>
        <v/>
      </c>
      <c r="W77" s="189" t="str">
        <f>IF(ISERROR(VLOOKUP($A77,競技者csv変換!$A:$AK,MATCH(W$1,競技者csv変換!$1:$1,0),0)),"",IF(VLOOKUP($A77,競技者csv変換!$A:$AK,MATCH(W$1,競技者csv変換!$1:$1,0),0)="","",VLOOKUP($A77,競技者csv変換!$A:$AK,MATCH(W$1,競技者csv変換!$1:$1,0),0)))</f>
        <v/>
      </c>
      <c r="X77" s="189" t="str">
        <f>IF(ISERROR(VLOOKUP($A77,競技者csv変換!$A:$AK,MATCH(X$1,競技者csv変換!$1:$1,0),0)),"",IF(VLOOKUP($A77,競技者csv変換!$A:$AK,MATCH(X$1,競技者csv変換!$1:$1,0),0)="","",VLOOKUP($A77,競技者csv変換!$A:$AK,MATCH(X$1,競技者csv変換!$1:$1,0),0)))</f>
        <v/>
      </c>
      <c r="Y77" s="189" t="str">
        <f>IF(ISERROR(VLOOKUP($A77,競技者csv変換!$A:$AK,MATCH(Y$1,競技者csv変換!$1:$1,0),0)),"",IF(VLOOKUP($A77,競技者csv変換!$A:$AK,MATCH(Y$1,競技者csv変換!$1:$1,0),0)="","",VLOOKUP($A77,競技者csv変換!$A:$AK,MATCH(Y$1,競技者csv変換!$1:$1,0),0)))</f>
        <v/>
      </c>
      <c r="Z77" s="189" t="str">
        <f>IF(ISERROR(VLOOKUP($A77,競技者csv変換!$A:$AK,MATCH(Z$1,競技者csv変換!$1:$1,0),0)),"",IF(VLOOKUP($A77,競技者csv変換!$A:$AK,MATCH(Z$1,競技者csv変換!$1:$1,0),0)="","",VLOOKUP($A77,競技者csv変換!$A:$AK,MATCH(Z$1,競技者csv変換!$1:$1,0),0)))</f>
        <v/>
      </c>
      <c r="AA77" s="189" t="str">
        <f>IF(ISERROR(VLOOKUP($A77,競技者csv変換!$A:$AK,MATCH(AA$1,競技者csv変換!$1:$1,0),0)),"",IF(VLOOKUP($A77,競技者csv変換!$A:$AK,MATCH(AA$1,競技者csv変換!$1:$1,0),0)="","",VLOOKUP($A77,競技者csv変換!$A:$AK,MATCH(AA$1,競技者csv変換!$1:$1,0),0)))</f>
        <v/>
      </c>
      <c r="AB77" s="189" t="str">
        <f>IF(ISERROR(VLOOKUP($A77,競技者csv変換!$A:$AK,MATCH(AB$1,競技者csv変換!$1:$1,0),0)),"",IF(VLOOKUP($A77,競技者csv変換!$A:$AK,MATCH(AB$1,競技者csv変換!$1:$1,0),0)="","",VLOOKUP($A77,競技者csv変換!$A:$AK,MATCH(AB$1,競技者csv変換!$1:$1,0),0)))</f>
        <v/>
      </c>
      <c r="AC77" s="189" t="str">
        <f>IF(ISERROR(VLOOKUP($A77,競技者csv変換!$A:$AK,MATCH(AC$1,競技者csv変換!$1:$1,0),0)),"",IF(VLOOKUP($A77,競技者csv変換!$A:$AK,MATCH(AC$1,競技者csv変換!$1:$1,0),0)="","",VLOOKUP($A77,競技者csv変換!$A:$AK,MATCH(AC$1,競技者csv変換!$1:$1,0),0)))</f>
        <v/>
      </c>
      <c r="AD77" s="76" t="str">
        <f>IF(ISERROR(VLOOKUP($A77,競技者csv変換!$A:$AK,MATCH(AD$1,競技者csv変換!$1:$1,0),0)),"",IF(VLOOKUP($A77,競技者csv変換!$A:$AK,MATCH(AD$1,競技者csv変換!$1:$1,0),0)="","",VLOOKUP($A77,競技者csv変換!$A:$AK,MATCH(AD$1,競技者csv変換!$1:$1,0),0)))</f>
        <v/>
      </c>
      <c r="AE77" s="76" t="str">
        <f>IF(ISERROR(VLOOKUP($A77,競技者csv変換!$A:$AK,MATCH(AE$1,競技者csv変換!$1:$1,0),0)),"",IF(VLOOKUP($A77,競技者csv変換!$A:$AK,MATCH(AE$1,競技者csv変換!$1:$1,0),0)="","",VLOOKUP($A77,競技者csv変換!$A:$AK,MATCH(AE$1,競技者csv変換!$1:$1,0),0)))</f>
        <v/>
      </c>
      <c r="AF77" s="76" t="str">
        <f>IF(ISERROR(VLOOKUP($A77,競技者csv変換!$A:$AK,MATCH(AF$1,競技者csv変換!$1:$1,0),0)),"",IF(VLOOKUP($A77,競技者csv変換!$A:$AK,MATCH(AF$1,競技者csv変換!$1:$1,0),0)="","",VLOOKUP($A77,競技者csv変換!$A:$AK,MATCH(AF$1,競技者csv変換!$1:$1,0),0)))</f>
        <v/>
      </c>
      <c r="AG77" s="76" t="str">
        <f>IF(ISERROR(VLOOKUP($A77,競技者csv変換!$A:$AK,MATCH(AG$1,競技者csv変換!$1:$1,0),0)),"",IF(VLOOKUP($A77,競技者csv変換!$A:$AK,MATCH(AG$1,競技者csv変換!$1:$1,0),0)="","",VLOOKUP($A77,競技者csv変換!$A:$AK,MATCH(AG$1,競技者csv変換!$1:$1,0),0)))</f>
        <v/>
      </c>
      <c r="AH77" s="76" t="str">
        <f>IF(ISERROR(VLOOKUP($A77,競技者csv変換!$A:$AK,MATCH(AH$1,競技者csv変換!$1:$1,0),0)),"",IF(VLOOKUP($A77,競技者csv変換!$A:$AK,MATCH(AH$1,競技者csv変換!$1:$1,0),0)="","",VLOOKUP($A77,競技者csv変換!$A:$AK,MATCH(AH$1,競技者csv変換!$1:$1,0),0)))</f>
        <v/>
      </c>
      <c r="AI77" s="76" t="str">
        <f>IF(ISERROR(VLOOKUP($A77,競技者csv変換!$A:$AK,MATCH(AI$1,競技者csv変換!$1:$1,0),0)),"",IF(VLOOKUP($A77,競技者csv変換!$A:$AK,MATCH(AI$1,競技者csv変換!$1:$1,0),0)="","",VLOOKUP($A77,競技者csv変換!$A:$AK,MATCH(AI$1,競技者csv変換!$1:$1,0),0)))</f>
        <v/>
      </c>
      <c r="AJ77" s="76" t="str">
        <f>IF(ISERROR(VLOOKUP($A77,競技者csv変換!$A:$AK,MATCH(AJ$1,競技者csv変換!$1:$1,0),0)),"",IF(VLOOKUP($A77,競技者csv変換!$A:$AK,MATCH(AJ$1,競技者csv変換!$1:$1,0),0)="","",VLOOKUP($A77,競技者csv変換!$A:$AK,MATCH(AJ$1,競技者csv変換!$1:$1,0),0)))</f>
        <v/>
      </c>
      <c r="AK77" s="76" t="str">
        <f>IF(ISERROR(VLOOKUP($A77,競技者csv変換!$A:$AK,MATCH(AK$1,競技者csv変換!$1:$1,0),0)),"",IF(VLOOKUP($A77,競技者csv変換!$A:$AK,MATCH(AK$1,競技者csv変換!$1:$1,0),0)="","",VLOOKUP($A77,競技者csv変換!$A:$AK,MATCH(AK$1,競技者csv変換!$1:$1,0),0)))</f>
        <v/>
      </c>
    </row>
    <row r="78" spans="1:37" ht="18" customHeight="1">
      <c r="A78" s="76" t="str">
        <f t="shared" si="0"/>
        <v/>
      </c>
      <c r="B78" s="189" t="str">
        <f>IF(ISERROR(VLOOKUP($A78,競技者csv変換!$A:$AK,MATCH(B$1,競技者csv変換!$1:$1,0),0)),"",IF(VLOOKUP($A78,競技者csv変換!$A:$AK,MATCH(B$1,競技者csv変換!$1:$1,0),0)="","",VLOOKUP($A78,競技者csv変換!$A:$AK,MATCH(B$1,競技者csv変換!$1:$1,0),0)))</f>
        <v/>
      </c>
      <c r="C78" s="189" t="str">
        <f>IF(ISERROR(VLOOKUP($A78,競技者csv変換!$A:$AK,MATCH(C$1,競技者csv変換!$1:$1,0),0)),"",IF(VLOOKUP($A78,競技者csv変換!$A:$AK,MATCH(C$1,競技者csv変換!$1:$1,0),0)="","",VLOOKUP($A78,競技者csv変換!$A:$AK,MATCH(C$1,競技者csv変換!$1:$1,0),0)))</f>
        <v/>
      </c>
      <c r="D78" s="189" t="str">
        <f>IF(ISERROR(VLOOKUP($A78,競技者csv変換!$A:$AK,MATCH(D$1,競技者csv変換!$1:$1,0),0)),"",IF(VLOOKUP($A78,競技者csv変換!$A:$AK,MATCH(D$1,競技者csv変換!$1:$1,0),0)="","",VLOOKUP($A78,競技者csv変換!$A:$AK,MATCH(D$1,競技者csv変換!$1:$1,0),0)))</f>
        <v/>
      </c>
      <c r="E78" s="189" t="str">
        <f>IF(ISERROR(VLOOKUP($A78,競技者csv変換!$A:$AK,MATCH(E$1,競技者csv変換!$1:$1,0),0)),"",IF(VLOOKUP($A78,競技者csv変換!$A:$AK,MATCH(E$1,競技者csv変換!$1:$1,0),0)="","",VLOOKUP($A78,競技者csv変換!$A:$AK,MATCH(E$1,競技者csv変換!$1:$1,0),0)))</f>
        <v/>
      </c>
      <c r="F78" s="189" t="str">
        <f>IF(ISERROR(VLOOKUP($A78,競技者csv変換!$A:$AK,MATCH(F$1,競技者csv変換!$1:$1,0),0)),"",IF(VLOOKUP($A78,競技者csv変換!$A:$AK,MATCH(F$1,競技者csv変換!$1:$1,0),0)="","",VLOOKUP($A78,競技者csv変換!$A:$AK,MATCH(F$1,競技者csv変換!$1:$1,0),0)))</f>
        <v/>
      </c>
      <c r="G78" s="189" t="str">
        <f>IF(ISERROR(VLOOKUP($A78,競技者csv変換!$A:$AK,MATCH(G$1,競技者csv変換!$1:$1,0),0)),"",IF(VLOOKUP($A78,競技者csv変換!$A:$AK,MATCH(G$1,競技者csv変換!$1:$1,0),0)="","",VLOOKUP($A78,競技者csv変換!$A:$AK,MATCH(G$1,競技者csv変換!$1:$1,0),0)))</f>
        <v/>
      </c>
      <c r="H78" s="189" t="str">
        <f>IF(ISERROR(VLOOKUP($A78,競技者csv変換!$A:$AK,MATCH(H$1,競技者csv変換!$1:$1,0),0)),"",IF(VLOOKUP($A78,競技者csv変換!$A:$AK,MATCH(H$1,競技者csv変換!$1:$1,0),0)="","",VLOOKUP($A78,競技者csv変換!$A:$AK,MATCH(H$1,競技者csv変換!$1:$1,0),0)))</f>
        <v/>
      </c>
      <c r="I78" s="189" t="str">
        <f>IF(ISERROR(VLOOKUP($A78,競技者csv変換!$A:$AK,MATCH(I$1,競技者csv変換!$1:$1,0),0)),"",IF(VLOOKUP($A78,競技者csv変換!$A:$AK,MATCH(I$1,競技者csv変換!$1:$1,0),0)="","",VLOOKUP($A78,競技者csv変換!$A:$AK,MATCH(I$1,競技者csv変換!$1:$1,0),0)))</f>
        <v/>
      </c>
      <c r="J78" s="189" t="str">
        <f>IF(ISERROR(VLOOKUP($A78,競技者csv変換!$A:$AK,MATCH(J$1,競技者csv変換!$1:$1,0),0)),"",IF(VLOOKUP($A78,競技者csv変換!$A:$AK,MATCH(J$1,競技者csv変換!$1:$1,0),0)="","",VLOOKUP($A78,競技者csv変換!$A:$AK,MATCH(J$1,競技者csv変換!$1:$1,0),0)))</f>
        <v/>
      </c>
      <c r="K78" s="189" t="str">
        <f>IF(ISERROR(VLOOKUP($A78,競技者csv変換!$A:$AK,MATCH(K$1,競技者csv変換!$1:$1,0),0)),"",IF(VLOOKUP($A78,競技者csv変換!$A:$AK,MATCH(K$1,競技者csv変換!$1:$1,0),0)="","",VLOOKUP($A78,競技者csv変換!$A:$AK,MATCH(K$1,競技者csv変換!$1:$1,0),0)))</f>
        <v/>
      </c>
      <c r="L78" s="189" t="str">
        <f>IF(ISERROR(VLOOKUP($A78,競技者csv変換!$A:$AK,MATCH(L$1,競技者csv変換!$1:$1,0),0)),"",IF(VLOOKUP($A78,競技者csv変換!$A:$AK,MATCH(L$1,競技者csv変換!$1:$1,0),0)="","",VLOOKUP($A78,競技者csv変換!$A:$AK,MATCH(L$1,競技者csv変換!$1:$1,0),0)))</f>
        <v/>
      </c>
      <c r="M78" s="189" t="str">
        <f>IF(ISERROR(VLOOKUP($A78,競技者csv変換!$A:$AK,MATCH(M$1,競技者csv変換!$1:$1,0),0)),"",IF(VLOOKUP($A78,競技者csv変換!$A:$AK,MATCH(M$1,競技者csv変換!$1:$1,0),0)="","",VLOOKUP($A78,競技者csv変換!$A:$AK,MATCH(M$1,競技者csv変換!$1:$1,0),0)))</f>
        <v/>
      </c>
      <c r="N78" s="189" t="str">
        <f>IF(ISERROR(VLOOKUP($A78,競技者csv変換!$A:$AK,MATCH(N$1,競技者csv変換!$1:$1,0),0)),"",IF(VLOOKUP($A78,競技者csv変換!$A:$AK,MATCH(N$1,競技者csv変換!$1:$1,0),0)="","",VLOOKUP($A78,競技者csv変換!$A:$AK,MATCH(N$1,競技者csv変換!$1:$1,0),0)))</f>
        <v/>
      </c>
      <c r="O78" s="189" t="str">
        <f>IF(ISERROR(VLOOKUP($A78,競技者csv変換!$A:$AK,MATCH(O$1,競技者csv変換!$1:$1,0),0)),"",IF(VLOOKUP($A78,競技者csv変換!$A:$AK,MATCH(O$1,競技者csv変換!$1:$1,0),0)="","",VLOOKUP($A78,競技者csv変換!$A:$AK,MATCH(O$1,競技者csv変換!$1:$1,0),0)))</f>
        <v/>
      </c>
      <c r="P78" s="189" t="str">
        <f>IF(ISERROR(VLOOKUP($A78,競技者csv変換!$A:$AK,MATCH(P$1,競技者csv変換!$1:$1,0),0)),"",IF(VLOOKUP($A78,競技者csv変換!$A:$AK,MATCH(P$1,競技者csv変換!$1:$1,0),0)="","",VLOOKUP($A78,競技者csv変換!$A:$AK,MATCH(P$1,競技者csv変換!$1:$1,0),0)))</f>
        <v/>
      </c>
      <c r="Q78" s="189" t="str">
        <f>IF(ISERROR(VLOOKUP($A78,競技者csv変換!$A:$AK,MATCH(Q$1,競技者csv変換!$1:$1,0),0)),"",IF(VLOOKUP($A78,競技者csv変換!$A:$AK,MATCH(Q$1,競技者csv変換!$1:$1,0),0)="","",VLOOKUP($A78,競技者csv変換!$A:$AK,MATCH(Q$1,競技者csv変換!$1:$1,0),0)))</f>
        <v/>
      </c>
      <c r="R78" s="189" t="str">
        <f>IF(ISERROR(VLOOKUP($A78,競技者csv変換!$A:$AK,MATCH(R$1,競技者csv変換!$1:$1,0),0)),"",IF(VLOOKUP($A78,競技者csv変換!$A:$AK,MATCH(R$1,競技者csv変換!$1:$1,0),0)="","",VLOOKUP($A78,競技者csv変換!$A:$AK,MATCH(R$1,競技者csv変換!$1:$1,0),0)))</f>
        <v/>
      </c>
      <c r="S78" s="189" t="str">
        <f>IF(ISERROR(VLOOKUP($A78,競技者csv変換!$A:$AK,MATCH(S$1,競技者csv変換!$1:$1,0),0)),"",IF(VLOOKUP($A78,競技者csv変換!$A:$AK,MATCH(S$1,競技者csv変換!$1:$1,0),0)="","",VLOOKUP($A78,競技者csv変換!$A:$AK,MATCH(S$1,競技者csv変換!$1:$1,0),0)))</f>
        <v/>
      </c>
      <c r="T78" s="189" t="str">
        <f>IF(ISERROR(VLOOKUP($A78,競技者csv変換!$A:$AK,MATCH(T$1,競技者csv変換!$1:$1,0),0)),"",IF(VLOOKUP($A78,競技者csv変換!$A:$AK,MATCH(T$1,競技者csv変換!$1:$1,0),0)="","",VLOOKUP($A78,競技者csv変換!$A:$AK,MATCH(T$1,競技者csv変換!$1:$1,0),0)))</f>
        <v/>
      </c>
      <c r="U78" s="189" t="str">
        <f>IF(ISERROR(VLOOKUP($A78,競技者csv変換!$A:$AK,MATCH(U$1,競技者csv変換!$1:$1,0),0)),"",IF(VLOOKUP($A78,競技者csv変換!$A:$AK,MATCH(U$1,競技者csv変換!$1:$1,0),0)="","",VLOOKUP($A78,競技者csv変換!$A:$AK,MATCH(U$1,競技者csv変換!$1:$1,0),0)))</f>
        <v/>
      </c>
      <c r="V78" s="189" t="str">
        <f>IF(ISERROR(VLOOKUP($A78,競技者csv変換!$A:$AK,MATCH(V$1,競技者csv変換!$1:$1,0),0)),"",IF(VLOOKUP($A78,競技者csv変換!$A:$AK,MATCH(V$1,競技者csv変換!$1:$1,0),0)="","",VLOOKUP($A78,競技者csv変換!$A:$AK,MATCH(V$1,競技者csv変換!$1:$1,0),0)))</f>
        <v/>
      </c>
      <c r="W78" s="189" t="str">
        <f>IF(ISERROR(VLOOKUP($A78,競技者csv変換!$A:$AK,MATCH(W$1,競技者csv変換!$1:$1,0),0)),"",IF(VLOOKUP($A78,競技者csv変換!$A:$AK,MATCH(W$1,競技者csv変換!$1:$1,0),0)="","",VLOOKUP($A78,競技者csv変換!$A:$AK,MATCH(W$1,競技者csv変換!$1:$1,0),0)))</f>
        <v/>
      </c>
      <c r="X78" s="189" t="str">
        <f>IF(ISERROR(VLOOKUP($A78,競技者csv変換!$A:$AK,MATCH(X$1,競技者csv変換!$1:$1,0),0)),"",IF(VLOOKUP($A78,競技者csv変換!$A:$AK,MATCH(X$1,競技者csv変換!$1:$1,0),0)="","",VLOOKUP($A78,競技者csv変換!$A:$AK,MATCH(X$1,競技者csv変換!$1:$1,0),0)))</f>
        <v/>
      </c>
      <c r="Y78" s="189" t="str">
        <f>IF(ISERROR(VLOOKUP($A78,競技者csv変換!$A:$AK,MATCH(Y$1,競技者csv変換!$1:$1,0),0)),"",IF(VLOOKUP($A78,競技者csv変換!$A:$AK,MATCH(Y$1,競技者csv変換!$1:$1,0),0)="","",VLOOKUP($A78,競技者csv変換!$A:$AK,MATCH(Y$1,競技者csv変換!$1:$1,0),0)))</f>
        <v/>
      </c>
      <c r="Z78" s="189" t="str">
        <f>IF(ISERROR(VLOOKUP($A78,競技者csv変換!$A:$AK,MATCH(Z$1,競技者csv変換!$1:$1,0),0)),"",IF(VLOOKUP($A78,競技者csv変換!$A:$AK,MATCH(Z$1,競技者csv変換!$1:$1,0),0)="","",VLOOKUP($A78,競技者csv変換!$A:$AK,MATCH(Z$1,競技者csv変換!$1:$1,0),0)))</f>
        <v/>
      </c>
      <c r="AA78" s="189" t="str">
        <f>IF(ISERROR(VLOOKUP($A78,競技者csv変換!$A:$AK,MATCH(AA$1,競技者csv変換!$1:$1,0),0)),"",IF(VLOOKUP($A78,競技者csv変換!$A:$AK,MATCH(AA$1,競技者csv変換!$1:$1,0),0)="","",VLOOKUP($A78,競技者csv変換!$A:$AK,MATCH(AA$1,競技者csv変換!$1:$1,0),0)))</f>
        <v/>
      </c>
      <c r="AB78" s="189" t="str">
        <f>IF(ISERROR(VLOOKUP($A78,競技者csv変換!$A:$AK,MATCH(AB$1,競技者csv変換!$1:$1,0),0)),"",IF(VLOOKUP($A78,競技者csv変換!$A:$AK,MATCH(AB$1,競技者csv変換!$1:$1,0),0)="","",VLOOKUP($A78,競技者csv変換!$A:$AK,MATCH(AB$1,競技者csv変換!$1:$1,0),0)))</f>
        <v/>
      </c>
      <c r="AC78" s="189" t="str">
        <f>IF(ISERROR(VLOOKUP($A78,競技者csv変換!$A:$AK,MATCH(AC$1,競技者csv変換!$1:$1,0),0)),"",IF(VLOOKUP($A78,競技者csv変換!$A:$AK,MATCH(AC$1,競技者csv変換!$1:$1,0),0)="","",VLOOKUP($A78,競技者csv変換!$A:$AK,MATCH(AC$1,競技者csv変換!$1:$1,0),0)))</f>
        <v/>
      </c>
      <c r="AD78" s="76" t="str">
        <f>IF(ISERROR(VLOOKUP($A78,競技者csv変換!$A:$AK,MATCH(AD$1,競技者csv変換!$1:$1,0),0)),"",IF(VLOOKUP($A78,競技者csv変換!$A:$AK,MATCH(AD$1,競技者csv変換!$1:$1,0),0)="","",VLOOKUP($A78,競技者csv変換!$A:$AK,MATCH(AD$1,競技者csv変換!$1:$1,0),0)))</f>
        <v/>
      </c>
      <c r="AE78" s="76" t="str">
        <f>IF(ISERROR(VLOOKUP($A78,競技者csv変換!$A:$AK,MATCH(AE$1,競技者csv変換!$1:$1,0),0)),"",IF(VLOOKUP($A78,競技者csv変換!$A:$AK,MATCH(AE$1,競技者csv変換!$1:$1,0),0)="","",VLOOKUP($A78,競技者csv変換!$A:$AK,MATCH(AE$1,競技者csv変換!$1:$1,0),0)))</f>
        <v/>
      </c>
      <c r="AF78" s="76" t="str">
        <f>IF(ISERROR(VLOOKUP($A78,競技者csv変換!$A:$AK,MATCH(AF$1,競技者csv変換!$1:$1,0),0)),"",IF(VLOOKUP($A78,競技者csv変換!$A:$AK,MATCH(AF$1,競技者csv変換!$1:$1,0),0)="","",VLOOKUP($A78,競技者csv変換!$A:$AK,MATCH(AF$1,競技者csv変換!$1:$1,0),0)))</f>
        <v/>
      </c>
      <c r="AG78" s="76" t="str">
        <f>IF(ISERROR(VLOOKUP($A78,競技者csv変換!$A:$AK,MATCH(AG$1,競技者csv変換!$1:$1,0),0)),"",IF(VLOOKUP($A78,競技者csv変換!$A:$AK,MATCH(AG$1,競技者csv変換!$1:$1,0),0)="","",VLOOKUP($A78,競技者csv変換!$A:$AK,MATCH(AG$1,競技者csv変換!$1:$1,0),0)))</f>
        <v/>
      </c>
      <c r="AH78" s="76" t="str">
        <f>IF(ISERROR(VLOOKUP($A78,競技者csv変換!$A:$AK,MATCH(AH$1,競技者csv変換!$1:$1,0),0)),"",IF(VLOOKUP($A78,競技者csv変換!$A:$AK,MATCH(AH$1,競技者csv変換!$1:$1,0),0)="","",VLOOKUP($A78,競技者csv変換!$A:$AK,MATCH(AH$1,競技者csv変換!$1:$1,0),0)))</f>
        <v/>
      </c>
      <c r="AI78" s="76" t="str">
        <f>IF(ISERROR(VLOOKUP($A78,競技者csv変換!$A:$AK,MATCH(AI$1,競技者csv変換!$1:$1,0),0)),"",IF(VLOOKUP($A78,競技者csv変換!$A:$AK,MATCH(AI$1,競技者csv変換!$1:$1,0),0)="","",VLOOKUP($A78,競技者csv変換!$A:$AK,MATCH(AI$1,競技者csv変換!$1:$1,0),0)))</f>
        <v/>
      </c>
      <c r="AJ78" s="76" t="str">
        <f>IF(ISERROR(VLOOKUP($A78,競技者csv変換!$A:$AK,MATCH(AJ$1,競技者csv変換!$1:$1,0),0)),"",IF(VLOOKUP($A78,競技者csv変換!$A:$AK,MATCH(AJ$1,競技者csv変換!$1:$1,0),0)="","",VLOOKUP($A78,競技者csv変換!$A:$AK,MATCH(AJ$1,競技者csv変換!$1:$1,0),0)))</f>
        <v/>
      </c>
      <c r="AK78" s="76" t="str">
        <f>IF(ISERROR(VLOOKUP($A78,競技者csv変換!$A:$AK,MATCH(AK$1,競技者csv変換!$1:$1,0),0)),"",IF(VLOOKUP($A78,競技者csv変換!$A:$AK,MATCH(AK$1,競技者csv変換!$1:$1,0),0)="","",VLOOKUP($A78,競技者csv変換!$A:$AK,MATCH(AK$1,競技者csv変換!$1:$1,0),0)))</f>
        <v/>
      </c>
    </row>
    <row r="79" spans="1:37" ht="18" customHeight="1">
      <c r="A79" s="76" t="str">
        <f t="shared" si="0"/>
        <v/>
      </c>
      <c r="B79" s="189" t="str">
        <f>IF(ISERROR(VLOOKUP($A79,競技者csv変換!$A:$AK,MATCH(B$1,競技者csv変換!$1:$1,0),0)),"",IF(VLOOKUP($A79,競技者csv変換!$A:$AK,MATCH(B$1,競技者csv変換!$1:$1,0),0)="","",VLOOKUP($A79,競技者csv変換!$A:$AK,MATCH(B$1,競技者csv変換!$1:$1,0),0)))</f>
        <v/>
      </c>
      <c r="C79" s="189" t="str">
        <f>IF(ISERROR(VLOOKUP($A79,競技者csv変換!$A:$AK,MATCH(C$1,競技者csv変換!$1:$1,0),0)),"",IF(VLOOKUP($A79,競技者csv変換!$A:$AK,MATCH(C$1,競技者csv変換!$1:$1,0),0)="","",VLOOKUP($A79,競技者csv変換!$A:$AK,MATCH(C$1,競技者csv変換!$1:$1,0),0)))</f>
        <v/>
      </c>
      <c r="D79" s="189" t="str">
        <f>IF(ISERROR(VLOOKUP($A79,競技者csv変換!$A:$AK,MATCH(D$1,競技者csv変換!$1:$1,0),0)),"",IF(VLOOKUP($A79,競技者csv変換!$A:$AK,MATCH(D$1,競技者csv変換!$1:$1,0),0)="","",VLOOKUP($A79,競技者csv変換!$A:$AK,MATCH(D$1,競技者csv変換!$1:$1,0),0)))</f>
        <v/>
      </c>
      <c r="E79" s="189" t="str">
        <f>IF(ISERROR(VLOOKUP($A79,競技者csv変換!$A:$AK,MATCH(E$1,競技者csv変換!$1:$1,0),0)),"",IF(VLOOKUP($A79,競技者csv変換!$A:$AK,MATCH(E$1,競技者csv変換!$1:$1,0),0)="","",VLOOKUP($A79,競技者csv変換!$A:$AK,MATCH(E$1,競技者csv変換!$1:$1,0),0)))</f>
        <v/>
      </c>
      <c r="F79" s="189" t="str">
        <f>IF(ISERROR(VLOOKUP($A79,競技者csv変換!$A:$AK,MATCH(F$1,競技者csv変換!$1:$1,0),0)),"",IF(VLOOKUP($A79,競技者csv変換!$A:$AK,MATCH(F$1,競技者csv変換!$1:$1,0),0)="","",VLOOKUP($A79,競技者csv変換!$A:$AK,MATCH(F$1,競技者csv変換!$1:$1,0),0)))</f>
        <v/>
      </c>
      <c r="G79" s="189" t="str">
        <f>IF(ISERROR(VLOOKUP($A79,競技者csv変換!$A:$AK,MATCH(G$1,競技者csv変換!$1:$1,0),0)),"",IF(VLOOKUP($A79,競技者csv変換!$A:$AK,MATCH(G$1,競技者csv変換!$1:$1,0),0)="","",VLOOKUP($A79,競技者csv変換!$A:$AK,MATCH(G$1,競技者csv変換!$1:$1,0),0)))</f>
        <v/>
      </c>
      <c r="H79" s="189" t="str">
        <f>IF(ISERROR(VLOOKUP($A79,競技者csv変換!$A:$AK,MATCH(H$1,競技者csv変換!$1:$1,0),0)),"",IF(VLOOKUP($A79,競技者csv変換!$A:$AK,MATCH(H$1,競技者csv変換!$1:$1,0),0)="","",VLOOKUP($A79,競技者csv変換!$A:$AK,MATCH(H$1,競技者csv変換!$1:$1,0),0)))</f>
        <v/>
      </c>
      <c r="I79" s="189" t="str">
        <f>IF(ISERROR(VLOOKUP($A79,競技者csv変換!$A:$AK,MATCH(I$1,競技者csv変換!$1:$1,0),0)),"",IF(VLOOKUP($A79,競技者csv変換!$A:$AK,MATCH(I$1,競技者csv変換!$1:$1,0),0)="","",VLOOKUP($A79,競技者csv変換!$A:$AK,MATCH(I$1,競技者csv変換!$1:$1,0),0)))</f>
        <v/>
      </c>
      <c r="J79" s="189" t="str">
        <f>IF(ISERROR(VLOOKUP($A79,競技者csv変換!$A:$AK,MATCH(J$1,競技者csv変換!$1:$1,0),0)),"",IF(VLOOKUP($A79,競技者csv変換!$A:$AK,MATCH(J$1,競技者csv変換!$1:$1,0),0)="","",VLOOKUP($A79,競技者csv変換!$A:$AK,MATCH(J$1,競技者csv変換!$1:$1,0),0)))</f>
        <v/>
      </c>
      <c r="K79" s="189" t="str">
        <f>IF(ISERROR(VLOOKUP($A79,競技者csv変換!$A:$AK,MATCH(K$1,競技者csv変換!$1:$1,0),0)),"",IF(VLOOKUP($A79,競技者csv変換!$A:$AK,MATCH(K$1,競技者csv変換!$1:$1,0),0)="","",VLOOKUP($A79,競技者csv変換!$A:$AK,MATCH(K$1,競技者csv変換!$1:$1,0),0)))</f>
        <v/>
      </c>
      <c r="L79" s="189" t="str">
        <f>IF(ISERROR(VLOOKUP($A79,競技者csv変換!$A:$AK,MATCH(L$1,競技者csv変換!$1:$1,0),0)),"",IF(VLOOKUP($A79,競技者csv変換!$A:$AK,MATCH(L$1,競技者csv変換!$1:$1,0),0)="","",VLOOKUP($A79,競技者csv変換!$A:$AK,MATCH(L$1,競技者csv変換!$1:$1,0),0)))</f>
        <v/>
      </c>
      <c r="M79" s="189" t="str">
        <f>IF(ISERROR(VLOOKUP($A79,競技者csv変換!$A:$AK,MATCH(M$1,競技者csv変換!$1:$1,0),0)),"",IF(VLOOKUP($A79,競技者csv変換!$A:$AK,MATCH(M$1,競技者csv変換!$1:$1,0),0)="","",VLOOKUP($A79,競技者csv変換!$A:$AK,MATCH(M$1,競技者csv変換!$1:$1,0),0)))</f>
        <v/>
      </c>
      <c r="N79" s="189" t="str">
        <f>IF(ISERROR(VLOOKUP($A79,競技者csv変換!$A:$AK,MATCH(N$1,競技者csv変換!$1:$1,0),0)),"",IF(VLOOKUP($A79,競技者csv変換!$A:$AK,MATCH(N$1,競技者csv変換!$1:$1,0),0)="","",VLOOKUP($A79,競技者csv変換!$A:$AK,MATCH(N$1,競技者csv変換!$1:$1,0),0)))</f>
        <v/>
      </c>
      <c r="O79" s="189" t="str">
        <f>IF(ISERROR(VLOOKUP($A79,競技者csv変換!$A:$AK,MATCH(O$1,競技者csv変換!$1:$1,0),0)),"",IF(VLOOKUP($A79,競技者csv変換!$A:$AK,MATCH(O$1,競技者csv変換!$1:$1,0),0)="","",VLOOKUP($A79,競技者csv変換!$A:$AK,MATCH(O$1,競技者csv変換!$1:$1,0),0)))</f>
        <v/>
      </c>
      <c r="P79" s="189" t="str">
        <f>IF(ISERROR(VLOOKUP($A79,競技者csv変換!$A:$AK,MATCH(P$1,競技者csv変換!$1:$1,0),0)),"",IF(VLOOKUP($A79,競技者csv変換!$A:$AK,MATCH(P$1,競技者csv変換!$1:$1,0),0)="","",VLOOKUP($A79,競技者csv変換!$A:$AK,MATCH(P$1,競技者csv変換!$1:$1,0),0)))</f>
        <v/>
      </c>
      <c r="Q79" s="189" t="str">
        <f>IF(ISERROR(VLOOKUP($A79,競技者csv変換!$A:$AK,MATCH(Q$1,競技者csv変換!$1:$1,0),0)),"",IF(VLOOKUP($A79,競技者csv変換!$A:$AK,MATCH(Q$1,競技者csv変換!$1:$1,0),0)="","",VLOOKUP($A79,競技者csv変換!$A:$AK,MATCH(Q$1,競技者csv変換!$1:$1,0),0)))</f>
        <v/>
      </c>
      <c r="R79" s="189" t="str">
        <f>IF(ISERROR(VLOOKUP($A79,競技者csv変換!$A:$AK,MATCH(R$1,競技者csv変換!$1:$1,0),0)),"",IF(VLOOKUP($A79,競技者csv変換!$A:$AK,MATCH(R$1,競技者csv変換!$1:$1,0),0)="","",VLOOKUP($A79,競技者csv変換!$A:$AK,MATCH(R$1,競技者csv変換!$1:$1,0),0)))</f>
        <v/>
      </c>
      <c r="S79" s="189" t="str">
        <f>IF(ISERROR(VLOOKUP($A79,競技者csv変換!$A:$AK,MATCH(S$1,競技者csv変換!$1:$1,0),0)),"",IF(VLOOKUP($A79,競技者csv変換!$A:$AK,MATCH(S$1,競技者csv変換!$1:$1,0),0)="","",VLOOKUP($A79,競技者csv変換!$A:$AK,MATCH(S$1,競技者csv変換!$1:$1,0),0)))</f>
        <v/>
      </c>
      <c r="T79" s="189" t="str">
        <f>IF(ISERROR(VLOOKUP($A79,競技者csv変換!$A:$AK,MATCH(T$1,競技者csv変換!$1:$1,0),0)),"",IF(VLOOKUP($A79,競技者csv変換!$A:$AK,MATCH(T$1,競技者csv変換!$1:$1,0),0)="","",VLOOKUP($A79,競技者csv変換!$A:$AK,MATCH(T$1,競技者csv変換!$1:$1,0),0)))</f>
        <v/>
      </c>
      <c r="U79" s="189" t="str">
        <f>IF(ISERROR(VLOOKUP($A79,競技者csv変換!$A:$AK,MATCH(U$1,競技者csv変換!$1:$1,0),0)),"",IF(VLOOKUP($A79,競技者csv変換!$A:$AK,MATCH(U$1,競技者csv変換!$1:$1,0),0)="","",VLOOKUP($A79,競技者csv変換!$A:$AK,MATCH(U$1,競技者csv変換!$1:$1,0),0)))</f>
        <v/>
      </c>
      <c r="V79" s="189" t="str">
        <f>IF(ISERROR(VLOOKUP($A79,競技者csv変換!$A:$AK,MATCH(V$1,競技者csv変換!$1:$1,0),0)),"",IF(VLOOKUP($A79,競技者csv変換!$A:$AK,MATCH(V$1,競技者csv変換!$1:$1,0),0)="","",VLOOKUP($A79,競技者csv変換!$A:$AK,MATCH(V$1,競技者csv変換!$1:$1,0),0)))</f>
        <v/>
      </c>
      <c r="W79" s="189" t="str">
        <f>IF(ISERROR(VLOOKUP($A79,競技者csv変換!$A:$AK,MATCH(W$1,競技者csv変換!$1:$1,0),0)),"",IF(VLOOKUP($A79,競技者csv変換!$A:$AK,MATCH(W$1,競技者csv変換!$1:$1,0),0)="","",VLOOKUP($A79,競技者csv変換!$A:$AK,MATCH(W$1,競技者csv変換!$1:$1,0),0)))</f>
        <v/>
      </c>
      <c r="X79" s="189" t="str">
        <f>IF(ISERROR(VLOOKUP($A79,競技者csv変換!$A:$AK,MATCH(X$1,競技者csv変換!$1:$1,0),0)),"",IF(VLOOKUP($A79,競技者csv変換!$A:$AK,MATCH(X$1,競技者csv変換!$1:$1,0),0)="","",VLOOKUP($A79,競技者csv変換!$A:$AK,MATCH(X$1,競技者csv変換!$1:$1,0),0)))</f>
        <v/>
      </c>
      <c r="Y79" s="189" t="str">
        <f>IF(ISERROR(VLOOKUP($A79,競技者csv変換!$A:$AK,MATCH(Y$1,競技者csv変換!$1:$1,0),0)),"",IF(VLOOKUP($A79,競技者csv変換!$A:$AK,MATCH(Y$1,競技者csv変換!$1:$1,0),0)="","",VLOOKUP($A79,競技者csv変換!$A:$AK,MATCH(Y$1,競技者csv変換!$1:$1,0),0)))</f>
        <v/>
      </c>
      <c r="Z79" s="189" t="str">
        <f>IF(ISERROR(VLOOKUP($A79,競技者csv変換!$A:$AK,MATCH(Z$1,競技者csv変換!$1:$1,0),0)),"",IF(VLOOKUP($A79,競技者csv変換!$A:$AK,MATCH(Z$1,競技者csv変換!$1:$1,0),0)="","",VLOOKUP($A79,競技者csv変換!$A:$AK,MATCH(Z$1,競技者csv変換!$1:$1,0),0)))</f>
        <v/>
      </c>
      <c r="AA79" s="189" t="str">
        <f>IF(ISERROR(VLOOKUP($A79,競技者csv変換!$A:$AK,MATCH(AA$1,競技者csv変換!$1:$1,0),0)),"",IF(VLOOKUP($A79,競技者csv変換!$A:$AK,MATCH(AA$1,競技者csv変換!$1:$1,0),0)="","",VLOOKUP($A79,競技者csv変換!$A:$AK,MATCH(AA$1,競技者csv変換!$1:$1,0),0)))</f>
        <v/>
      </c>
      <c r="AB79" s="189" t="str">
        <f>IF(ISERROR(VLOOKUP($A79,競技者csv変換!$A:$AK,MATCH(AB$1,競技者csv変換!$1:$1,0),0)),"",IF(VLOOKUP($A79,競技者csv変換!$A:$AK,MATCH(AB$1,競技者csv変換!$1:$1,0),0)="","",VLOOKUP($A79,競技者csv変換!$A:$AK,MATCH(AB$1,競技者csv変換!$1:$1,0),0)))</f>
        <v/>
      </c>
      <c r="AC79" s="189" t="str">
        <f>IF(ISERROR(VLOOKUP($A79,競技者csv変換!$A:$AK,MATCH(AC$1,競技者csv変換!$1:$1,0),0)),"",IF(VLOOKUP($A79,競技者csv変換!$A:$AK,MATCH(AC$1,競技者csv変換!$1:$1,0),0)="","",VLOOKUP($A79,競技者csv変換!$A:$AK,MATCH(AC$1,競技者csv変換!$1:$1,0),0)))</f>
        <v/>
      </c>
      <c r="AD79" s="76" t="str">
        <f>IF(ISERROR(VLOOKUP($A79,競技者csv変換!$A:$AK,MATCH(AD$1,競技者csv変換!$1:$1,0),0)),"",IF(VLOOKUP($A79,競技者csv変換!$A:$AK,MATCH(AD$1,競技者csv変換!$1:$1,0),0)="","",VLOOKUP($A79,競技者csv変換!$A:$AK,MATCH(AD$1,競技者csv変換!$1:$1,0),0)))</f>
        <v/>
      </c>
      <c r="AE79" s="76" t="str">
        <f>IF(ISERROR(VLOOKUP($A79,競技者csv変換!$A:$AK,MATCH(AE$1,競技者csv変換!$1:$1,0),0)),"",IF(VLOOKUP($A79,競技者csv変換!$A:$AK,MATCH(AE$1,競技者csv変換!$1:$1,0),0)="","",VLOOKUP($A79,競技者csv変換!$A:$AK,MATCH(AE$1,競技者csv変換!$1:$1,0),0)))</f>
        <v/>
      </c>
      <c r="AF79" s="76" t="str">
        <f>IF(ISERROR(VLOOKUP($A79,競技者csv変換!$A:$AK,MATCH(AF$1,競技者csv変換!$1:$1,0),0)),"",IF(VLOOKUP($A79,競技者csv変換!$A:$AK,MATCH(AF$1,競技者csv変換!$1:$1,0),0)="","",VLOOKUP($A79,競技者csv変換!$A:$AK,MATCH(AF$1,競技者csv変換!$1:$1,0),0)))</f>
        <v/>
      </c>
      <c r="AG79" s="76" t="str">
        <f>IF(ISERROR(VLOOKUP($A79,競技者csv変換!$A:$AK,MATCH(AG$1,競技者csv変換!$1:$1,0),0)),"",IF(VLOOKUP($A79,競技者csv変換!$A:$AK,MATCH(AG$1,競技者csv変換!$1:$1,0),0)="","",VLOOKUP($A79,競技者csv変換!$A:$AK,MATCH(AG$1,競技者csv変換!$1:$1,0),0)))</f>
        <v/>
      </c>
      <c r="AH79" s="76" t="str">
        <f>IF(ISERROR(VLOOKUP($A79,競技者csv変換!$A:$AK,MATCH(AH$1,競技者csv変換!$1:$1,0),0)),"",IF(VLOOKUP($A79,競技者csv変換!$A:$AK,MATCH(AH$1,競技者csv変換!$1:$1,0),0)="","",VLOOKUP($A79,競技者csv変換!$A:$AK,MATCH(AH$1,競技者csv変換!$1:$1,0),0)))</f>
        <v/>
      </c>
      <c r="AI79" s="76" t="str">
        <f>IF(ISERROR(VLOOKUP($A79,競技者csv変換!$A:$AK,MATCH(AI$1,競技者csv変換!$1:$1,0),0)),"",IF(VLOOKUP($A79,競技者csv変換!$A:$AK,MATCH(AI$1,競技者csv変換!$1:$1,0),0)="","",VLOOKUP($A79,競技者csv変換!$A:$AK,MATCH(AI$1,競技者csv変換!$1:$1,0),0)))</f>
        <v/>
      </c>
      <c r="AJ79" s="76" t="str">
        <f>IF(ISERROR(VLOOKUP($A79,競技者csv変換!$A:$AK,MATCH(AJ$1,競技者csv変換!$1:$1,0),0)),"",IF(VLOOKUP($A79,競技者csv変換!$A:$AK,MATCH(AJ$1,競技者csv変換!$1:$1,0),0)="","",VLOOKUP($A79,競技者csv変換!$A:$AK,MATCH(AJ$1,競技者csv変換!$1:$1,0),0)))</f>
        <v/>
      </c>
      <c r="AK79" s="76" t="str">
        <f>IF(ISERROR(VLOOKUP($A79,競技者csv変換!$A:$AK,MATCH(AK$1,競技者csv変換!$1:$1,0),0)),"",IF(VLOOKUP($A79,競技者csv変換!$A:$AK,MATCH(AK$1,競技者csv変換!$1:$1,0),0)="","",VLOOKUP($A79,競技者csv変換!$A:$AK,MATCH(AK$1,競技者csv変換!$1:$1,0),0)))</f>
        <v/>
      </c>
    </row>
    <row r="80" spans="1:37" ht="18" customHeight="1">
      <c r="A80" s="76" t="str">
        <f t="shared" si="0"/>
        <v/>
      </c>
      <c r="B80" s="189" t="str">
        <f>IF(ISERROR(VLOOKUP($A80,競技者csv変換!$A:$AK,MATCH(B$1,競技者csv変換!$1:$1,0),0)),"",IF(VLOOKUP($A80,競技者csv変換!$A:$AK,MATCH(B$1,競技者csv変換!$1:$1,0),0)="","",VLOOKUP($A80,競技者csv変換!$A:$AK,MATCH(B$1,競技者csv変換!$1:$1,0),0)))</f>
        <v/>
      </c>
      <c r="C80" s="189" t="str">
        <f>IF(ISERROR(VLOOKUP($A80,競技者csv変換!$A:$AK,MATCH(C$1,競技者csv変換!$1:$1,0),0)),"",IF(VLOOKUP($A80,競技者csv変換!$A:$AK,MATCH(C$1,競技者csv変換!$1:$1,0),0)="","",VLOOKUP($A80,競技者csv変換!$A:$AK,MATCH(C$1,競技者csv変換!$1:$1,0),0)))</f>
        <v/>
      </c>
      <c r="D80" s="189" t="str">
        <f>IF(ISERROR(VLOOKUP($A80,競技者csv変換!$A:$AK,MATCH(D$1,競技者csv変換!$1:$1,0),0)),"",IF(VLOOKUP($A80,競技者csv変換!$A:$AK,MATCH(D$1,競技者csv変換!$1:$1,0),0)="","",VLOOKUP($A80,競技者csv変換!$A:$AK,MATCH(D$1,競技者csv変換!$1:$1,0),0)))</f>
        <v/>
      </c>
      <c r="E80" s="189" t="str">
        <f>IF(ISERROR(VLOOKUP($A80,競技者csv変換!$A:$AK,MATCH(E$1,競技者csv変換!$1:$1,0),0)),"",IF(VLOOKUP($A80,競技者csv変換!$A:$AK,MATCH(E$1,競技者csv変換!$1:$1,0),0)="","",VLOOKUP($A80,競技者csv変換!$A:$AK,MATCH(E$1,競技者csv変換!$1:$1,0),0)))</f>
        <v/>
      </c>
      <c r="F80" s="189" t="str">
        <f>IF(ISERROR(VLOOKUP($A80,競技者csv変換!$A:$AK,MATCH(F$1,競技者csv変換!$1:$1,0),0)),"",IF(VLOOKUP($A80,競技者csv変換!$A:$AK,MATCH(F$1,競技者csv変換!$1:$1,0),0)="","",VLOOKUP($A80,競技者csv変換!$A:$AK,MATCH(F$1,競技者csv変換!$1:$1,0),0)))</f>
        <v/>
      </c>
      <c r="G80" s="189" t="str">
        <f>IF(ISERROR(VLOOKUP($A80,競技者csv変換!$A:$AK,MATCH(G$1,競技者csv変換!$1:$1,0),0)),"",IF(VLOOKUP($A80,競技者csv変換!$A:$AK,MATCH(G$1,競技者csv変換!$1:$1,0),0)="","",VLOOKUP($A80,競技者csv変換!$A:$AK,MATCH(G$1,競技者csv変換!$1:$1,0),0)))</f>
        <v/>
      </c>
      <c r="H80" s="189" t="str">
        <f>IF(ISERROR(VLOOKUP($A80,競技者csv変換!$A:$AK,MATCH(H$1,競技者csv変換!$1:$1,0),0)),"",IF(VLOOKUP($A80,競技者csv変換!$A:$AK,MATCH(H$1,競技者csv変換!$1:$1,0),0)="","",VLOOKUP($A80,競技者csv変換!$A:$AK,MATCH(H$1,競技者csv変換!$1:$1,0),0)))</f>
        <v/>
      </c>
      <c r="I80" s="189" t="str">
        <f>IF(ISERROR(VLOOKUP($A80,競技者csv変換!$A:$AK,MATCH(I$1,競技者csv変換!$1:$1,0),0)),"",IF(VLOOKUP($A80,競技者csv変換!$A:$AK,MATCH(I$1,競技者csv変換!$1:$1,0),0)="","",VLOOKUP($A80,競技者csv変換!$A:$AK,MATCH(I$1,競技者csv変換!$1:$1,0),0)))</f>
        <v/>
      </c>
      <c r="J80" s="189" t="str">
        <f>IF(ISERROR(VLOOKUP($A80,競技者csv変換!$A:$AK,MATCH(J$1,競技者csv変換!$1:$1,0),0)),"",IF(VLOOKUP($A80,競技者csv変換!$A:$AK,MATCH(J$1,競技者csv変換!$1:$1,0),0)="","",VLOOKUP($A80,競技者csv変換!$A:$AK,MATCH(J$1,競技者csv変換!$1:$1,0),0)))</f>
        <v/>
      </c>
      <c r="K80" s="189" t="str">
        <f>IF(ISERROR(VLOOKUP($A80,競技者csv変換!$A:$AK,MATCH(K$1,競技者csv変換!$1:$1,0),0)),"",IF(VLOOKUP($A80,競技者csv変換!$A:$AK,MATCH(K$1,競技者csv変換!$1:$1,0),0)="","",VLOOKUP($A80,競技者csv変換!$A:$AK,MATCH(K$1,競技者csv変換!$1:$1,0),0)))</f>
        <v/>
      </c>
      <c r="L80" s="189" t="str">
        <f>IF(ISERROR(VLOOKUP($A80,競技者csv変換!$A:$AK,MATCH(L$1,競技者csv変換!$1:$1,0),0)),"",IF(VLOOKUP($A80,競技者csv変換!$A:$AK,MATCH(L$1,競技者csv変換!$1:$1,0),0)="","",VLOOKUP($A80,競技者csv変換!$A:$AK,MATCH(L$1,競技者csv変換!$1:$1,0),0)))</f>
        <v/>
      </c>
      <c r="M80" s="189" t="str">
        <f>IF(ISERROR(VLOOKUP($A80,競技者csv変換!$A:$AK,MATCH(M$1,競技者csv変換!$1:$1,0),0)),"",IF(VLOOKUP($A80,競技者csv変換!$A:$AK,MATCH(M$1,競技者csv変換!$1:$1,0),0)="","",VLOOKUP($A80,競技者csv変換!$A:$AK,MATCH(M$1,競技者csv変換!$1:$1,0),0)))</f>
        <v/>
      </c>
      <c r="N80" s="189" t="str">
        <f>IF(ISERROR(VLOOKUP($A80,競技者csv変換!$A:$AK,MATCH(N$1,競技者csv変換!$1:$1,0),0)),"",IF(VLOOKUP($A80,競技者csv変換!$A:$AK,MATCH(N$1,競技者csv変換!$1:$1,0),0)="","",VLOOKUP($A80,競技者csv変換!$A:$AK,MATCH(N$1,競技者csv変換!$1:$1,0),0)))</f>
        <v/>
      </c>
      <c r="O80" s="189" t="str">
        <f>IF(ISERROR(VLOOKUP($A80,競技者csv変換!$A:$AK,MATCH(O$1,競技者csv変換!$1:$1,0),0)),"",IF(VLOOKUP($A80,競技者csv変換!$A:$AK,MATCH(O$1,競技者csv変換!$1:$1,0),0)="","",VLOOKUP($A80,競技者csv変換!$A:$AK,MATCH(O$1,競技者csv変換!$1:$1,0),0)))</f>
        <v/>
      </c>
      <c r="P80" s="189" t="str">
        <f>IF(ISERROR(VLOOKUP($A80,競技者csv変換!$A:$AK,MATCH(P$1,競技者csv変換!$1:$1,0),0)),"",IF(VLOOKUP($A80,競技者csv変換!$A:$AK,MATCH(P$1,競技者csv変換!$1:$1,0),0)="","",VLOOKUP($A80,競技者csv変換!$A:$AK,MATCH(P$1,競技者csv変換!$1:$1,0),0)))</f>
        <v/>
      </c>
      <c r="Q80" s="189" t="str">
        <f>IF(ISERROR(VLOOKUP($A80,競技者csv変換!$A:$AK,MATCH(Q$1,競技者csv変換!$1:$1,0),0)),"",IF(VLOOKUP($A80,競技者csv変換!$A:$AK,MATCH(Q$1,競技者csv変換!$1:$1,0),0)="","",VLOOKUP($A80,競技者csv変換!$A:$AK,MATCH(Q$1,競技者csv変換!$1:$1,0),0)))</f>
        <v/>
      </c>
      <c r="R80" s="189" t="str">
        <f>IF(ISERROR(VLOOKUP($A80,競技者csv変換!$A:$AK,MATCH(R$1,競技者csv変換!$1:$1,0),0)),"",IF(VLOOKUP($A80,競技者csv変換!$A:$AK,MATCH(R$1,競技者csv変換!$1:$1,0),0)="","",VLOOKUP($A80,競技者csv変換!$A:$AK,MATCH(R$1,競技者csv変換!$1:$1,0),0)))</f>
        <v/>
      </c>
      <c r="S80" s="189" t="str">
        <f>IF(ISERROR(VLOOKUP($A80,競技者csv変換!$A:$AK,MATCH(S$1,競技者csv変換!$1:$1,0),0)),"",IF(VLOOKUP($A80,競技者csv変換!$A:$AK,MATCH(S$1,競技者csv変換!$1:$1,0),0)="","",VLOOKUP($A80,競技者csv変換!$A:$AK,MATCH(S$1,競技者csv変換!$1:$1,0),0)))</f>
        <v/>
      </c>
      <c r="T80" s="189" t="str">
        <f>IF(ISERROR(VLOOKUP($A80,競技者csv変換!$A:$AK,MATCH(T$1,競技者csv変換!$1:$1,0),0)),"",IF(VLOOKUP($A80,競技者csv変換!$A:$AK,MATCH(T$1,競技者csv変換!$1:$1,0),0)="","",VLOOKUP($A80,競技者csv変換!$A:$AK,MATCH(T$1,競技者csv変換!$1:$1,0),0)))</f>
        <v/>
      </c>
      <c r="U80" s="189" t="str">
        <f>IF(ISERROR(VLOOKUP($A80,競技者csv変換!$A:$AK,MATCH(U$1,競技者csv変換!$1:$1,0),0)),"",IF(VLOOKUP($A80,競技者csv変換!$A:$AK,MATCH(U$1,競技者csv変換!$1:$1,0),0)="","",VLOOKUP($A80,競技者csv変換!$A:$AK,MATCH(U$1,競技者csv変換!$1:$1,0),0)))</f>
        <v/>
      </c>
      <c r="V80" s="189" t="str">
        <f>IF(ISERROR(VLOOKUP($A80,競技者csv変換!$A:$AK,MATCH(V$1,競技者csv変換!$1:$1,0),0)),"",IF(VLOOKUP($A80,競技者csv変換!$A:$AK,MATCH(V$1,競技者csv変換!$1:$1,0),0)="","",VLOOKUP($A80,競技者csv変換!$A:$AK,MATCH(V$1,競技者csv変換!$1:$1,0),0)))</f>
        <v/>
      </c>
      <c r="W80" s="189" t="str">
        <f>IF(ISERROR(VLOOKUP($A80,競技者csv変換!$A:$AK,MATCH(W$1,競技者csv変換!$1:$1,0),0)),"",IF(VLOOKUP($A80,競技者csv変換!$A:$AK,MATCH(W$1,競技者csv変換!$1:$1,0),0)="","",VLOOKUP($A80,競技者csv変換!$A:$AK,MATCH(W$1,競技者csv変換!$1:$1,0),0)))</f>
        <v/>
      </c>
      <c r="X80" s="189" t="str">
        <f>IF(ISERROR(VLOOKUP($A80,競技者csv変換!$A:$AK,MATCH(X$1,競技者csv変換!$1:$1,0),0)),"",IF(VLOOKUP($A80,競技者csv変換!$A:$AK,MATCH(X$1,競技者csv変換!$1:$1,0),0)="","",VLOOKUP($A80,競技者csv変換!$A:$AK,MATCH(X$1,競技者csv変換!$1:$1,0),0)))</f>
        <v/>
      </c>
      <c r="Y80" s="189" t="str">
        <f>IF(ISERROR(VLOOKUP($A80,競技者csv変換!$A:$AK,MATCH(Y$1,競技者csv変換!$1:$1,0),0)),"",IF(VLOOKUP($A80,競技者csv変換!$A:$AK,MATCH(Y$1,競技者csv変換!$1:$1,0),0)="","",VLOOKUP($A80,競技者csv変換!$A:$AK,MATCH(Y$1,競技者csv変換!$1:$1,0),0)))</f>
        <v/>
      </c>
      <c r="Z80" s="189" t="str">
        <f>IF(ISERROR(VLOOKUP($A80,競技者csv変換!$A:$AK,MATCH(Z$1,競技者csv変換!$1:$1,0),0)),"",IF(VLOOKUP($A80,競技者csv変換!$A:$AK,MATCH(Z$1,競技者csv変換!$1:$1,0),0)="","",VLOOKUP($A80,競技者csv変換!$A:$AK,MATCH(Z$1,競技者csv変換!$1:$1,0),0)))</f>
        <v/>
      </c>
      <c r="AA80" s="189" t="str">
        <f>IF(ISERROR(VLOOKUP($A80,競技者csv変換!$A:$AK,MATCH(AA$1,競技者csv変換!$1:$1,0),0)),"",IF(VLOOKUP($A80,競技者csv変換!$A:$AK,MATCH(AA$1,競技者csv変換!$1:$1,0),0)="","",VLOOKUP($A80,競技者csv変換!$A:$AK,MATCH(AA$1,競技者csv変換!$1:$1,0),0)))</f>
        <v/>
      </c>
      <c r="AB80" s="189" t="str">
        <f>IF(ISERROR(VLOOKUP($A80,競技者csv変換!$A:$AK,MATCH(AB$1,競技者csv変換!$1:$1,0),0)),"",IF(VLOOKUP($A80,競技者csv変換!$A:$AK,MATCH(AB$1,競技者csv変換!$1:$1,0),0)="","",VLOOKUP($A80,競技者csv変換!$A:$AK,MATCH(AB$1,競技者csv変換!$1:$1,0),0)))</f>
        <v/>
      </c>
      <c r="AC80" s="189" t="str">
        <f>IF(ISERROR(VLOOKUP($A80,競技者csv変換!$A:$AK,MATCH(AC$1,競技者csv変換!$1:$1,0),0)),"",IF(VLOOKUP($A80,競技者csv変換!$A:$AK,MATCH(AC$1,競技者csv変換!$1:$1,0),0)="","",VLOOKUP($A80,競技者csv変換!$A:$AK,MATCH(AC$1,競技者csv変換!$1:$1,0),0)))</f>
        <v/>
      </c>
      <c r="AD80" s="76" t="str">
        <f>IF(ISERROR(VLOOKUP($A80,競技者csv変換!$A:$AK,MATCH(AD$1,競技者csv変換!$1:$1,0),0)),"",IF(VLOOKUP($A80,競技者csv変換!$A:$AK,MATCH(AD$1,競技者csv変換!$1:$1,0),0)="","",VLOOKUP($A80,競技者csv変換!$A:$AK,MATCH(AD$1,競技者csv変換!$1:$1,0),0)))</f>
        <v/>
      </c>
      <c r="AE80" s="76" t="str">
        <f>IF(ISERROR(VLOOKUP($A80,競技者csv変換!$A:$AK,MATCH(AE$1,競技者csv変換!$1:$1,0),0)),"",IF(VLOOKUP($A80,競技者csv変換!$A:$AK,MATCH(AE$1,競技者csv変換!$1:$1,0),0)="","",VLOOKUP($A80,競技者csv変換!$A:$AK,MATCH(AE$1,競技者csv変換!$1:$1,0),0)))</f>
        <v/>
      </c>
      <c r="AF80" s="76" t="str">
        <f>IF(ISERROR(VLOOKUP($A80,競技者csv変換!$A:$AK,MATCH(AF$1,競技者csv変換!$1:$1,0),0)),"",IF(VLOOKUP($A80,競技者csv変換!$A:$AK,MATCH(AF$1,競技者csv変換!$1:$1,0),0)="","",VLOOKUP($A80,競技者csv変換!$A:$AK,MATCH(AF$1,競技者csv変換!$1:$1,0),0)))</f>
        <v/>
      </c>
      <c r="AG80" s="76" t="str">
        <f>IF(ISERROR(VLOOKUP($A80,競技者csv変換!$A:$AK,MATCH(AG$1,競技者csv変換!$1:$1,0),0)),"",IF(VLOOKUP($A80,競技者csv変換!$A:$AK,MATCH(AG$1,競技者csv変換!$1:$1,0),0)="","",VLOOKUP($A80,競技者csv変換!$A:$AK,MATCH(AG$1,競技者csv変換!$1:$1,0),0)))</f>
        <v/>
      </c>
      <c r="AH80" s="76" t="str">
        <f>IF(ISERROR(VLOOKUP($A80,競技者csv変換!$A:$AK,MATCH(AH$1,競技者csv変換!$1:$1,0),0)),"",IF(VLOOKUP($A80,競技者csv変換!$A:$AK,MATCH(AH$1,競技者csv変換!$1:$1,0),0)="","",VLOOKUP($A80,競技者csv変換!$A:$AK,MATCH(AH$1,競技者csv変換!$1:$1,0),0)))</f>
        <v/>
      </c>
      <c r="AI80" s="76" t="str">
        <f>IF(ISERROR(VLOOKUP($A80,競技者csv変換!$A:$AK,MATCH(AI$1,競技者csv変換!$1:$1,0),0)),"",IF(VLOOKUP($A80,競技者csv変換!$A:$AK,MATCH(AI$1,競技者csv変換!$1:$1,0),0)="","",VLOOKUP($A80,競技者csv変換!$A:$AK,MATCH(AI$1,競技者csv変換!$1:$1,0),0)))</f>
        <v/>
      </c>
      <c r="AJ80" s="76" t="str">
        <f>IF(ISERROR(VLOOKUP($A80,競技者csv変換!$A:$AK,MATCH(AJ$1,競技者csv変換!$1:$1,0),0)),"",IF(VLOOKUP($A80,競技者csv変換!$A:$AK,MATCH(AJ$1,競技者csv変換!$1:$1,0),0)="","",VLOOKUP($A80,競技者csv変換!$A:$AK,MATCH(AJ$1,競技者csv変換!$1:$1,0),0)))</f>
        <v/>
      </c>
      <c r="AK80" s="76" t="str">
        <f>IF(ISERROR(VLOOKUP($A80,競技者csv変換!$A:$AK,MATCH(AK$1,競技者csv変換!$1:$1,0),0)),"",IF(VLOOKUP($A80,競技者csv変換!$A:$AK,MATCH(AK$1,競技者csv変換!$1:$1,0),0)="","",VLOOKUP($A80,競技者csv変換!$A:$AK,MATCH(AK$1,競技者csv変換!$1:$1,0),0)))</f>
        <v/>
      </c>
    </row>
    <row r="81" spans="1:37" ht="18" customHeight="1">
      <c r="A81" s="76" t="str">
        <f t="shared" si="0"/>
        <v/>
      </c>
      <c r="B81" s="189" t="str">
        <f>IF(ISERROR(VLOOKUP($A81,競技者csv変換!$A:$AK,MATCH(B$1,競技者csv変換!$1:$1,0),0)),"",IF(VLOOKUP($A81,競技者csv変換!$A:$AK,MATCH(B$1,競技者csv変換!$1:$1,0),0)="","",VLOOKUP($A81,競技者csv変換!$A:$AK,MATCH(B$1,競技者csv変換!$1:$1,0),0)))</f>
        <v/>
      </c>
      <c r="C81" s="189" t="str">
        <f>IF(ISERROR(VLOOKUP($A81,競技者csv変換!$A:$AK,MATCH(C$1,競技者csv変換!$1:$1,0),0)),"",IF(VLOOKUP($A81,競技者csv変換!$A:$AK,MATCH(C$1,競技者csv変換!$1:$1,0),0)="","",VLOOKUP($A81,競技者csv変換!$A:$AK,MATCH(C$1,競技者csv変換!$1:$1,0),0)))</f>
        <v/>
      </c>
      <c r="D81" s="189" t="str">
        <f>IF(ISERROR(VLOOKUP($A81,競技者csv変換!$A:$AK,MATCH(D$1,競技者csv変換!$1:$1,0),0)),"",IF(VLOOKUP($A81,競技者csv変換!$A:$AK,MATCH(D$1,競技者csv変換!$1:$1,0),0)="","",VLOOKUP($A81,競技者csv変換!$A:$AK,MATCH(D$1,競技者csv変換!$1:$1,0),0)))</f>
        <v/>
      </c>
      <c r="E81" s="189" t="str">
        <f>IF(ISERROR(VLOOKUP($A81,競技者csv変換!$A:$AK,MATCH(E$1,競技者csv変換!$1:$1,0),0)),"",IF(VLOOKUP($A81,競技者csv変換!$A:$AK,MATCH(E$1,競技者csv変換!$1:$1,0),0)="","",VLOOKUP($A81,競技者csv変換!$A:$AK,MATCH(E$1,競技者csv変換!$1:$1,0),0)))</f>
        <v/>
      </c>
      <c r="F81" s="189" t="str">
        <f>IF(ISERROR(VLOOKUP($A81,競技者csv変換!$A:$AK,MATCH(F$1,競技者csv変換!$1:$1,0),0)),"",IF(VLOOKUP($A81,競技者csv変換!$A:$AK,MATCH(F$1,競技者csv変換!$1:$1,0),0)="","",VLOOKUP($A81,競技者csv変換!$A:$AK,MATCH(F$1,競技者csv変換!$1:$1,0),0)))</f>
        <v/>
      </c>
      <c r="G81" s="189" t="str">
        <f>IF(ISERROR(VLOOKUP($A81,競技者csv変換!$A:$AK,MATCH(G$1,競技者csv変換!$1:$1,0),0)),"",IF(VLOOKUP($A81,競技者csv変換!$A:$AK,MATCH(G$1,競技者csv変換!$1:$1,0),0)="","",VLOOKUP($A81,競技者csv変換!$A:$AK,MATCH(G$1,競技者csv変換!$1:$1,0),0)))</f>
        <v/>
      </c>
      <c r="H81" s="189" t="str">
        <f>IF(ISERROR(VLOOKUP($A81,競技者csv変換!$A:$AK,MATCH(H$1,競技者csv変換!$1:$1,0),0)),"",IF(VLOOKUP($A81,競技者csv変換!$A:$AK,MATCH(H$1,競技者csv変換!$1:$1,0),0)="","",VLOOKUP($A81,競技者csv変換!$A:$AK,MATCH(H$1,競技者csv変換!$1:$1,0),0)))</f>
        <v/>
      </c>
      <c r="I81" s="189" t="str">
        <f>IF(ISERROR(VLOOKUP($A81,競技者csv変換!$A:$AK,MATCH(I$1,競技者csv変換!$1:$1,0),0)),"",IF(VLOOKUP($A81,競技者csv変換!$A:$AK,MATCH(I$1,競技者csv変換!$1:$1,0),0)="","",VLOOKUP($A81,競技者csv変換!$A:$AK,MATCH(I$1,競技者csv変換!$1:$1,0),0)))</f>
        <v/>
      </c>
      <c r="J81" s="189" t="str">
        <f>IF(ISERROR(VLOOKUP($A81,競技者csv変換!$A:$AK,MATCH(J$1,競技者csv変換!$1:$1,0),0)),"",IF(VLOOKUP($A81,競技者csv変換!$A:$AK,MATCH(J$1,競技者csv変換!$1:$1,0),0)="","",VLOOKUP($A81,競技者csv変換!$A:$AK,MATCH(J$1,競技者csv変換!$1:$1,0),0)))</f>
        <v/>
      </c>
      <c r="K81" s="189" t="str">
        <f>IF(ISERROR(VLOOKUP($A81,競技者csv変換!$A:$AK,MATCH(K$1,競技者csv変換!$1:$1,0),0)),"",IF(VLOOKUP($A81,競技者csv変換!$A:$AK,MATCH(K$1,競技者csv変換!$1:$1,0),0)="","",VLOOKUP($A81,競技者csv変換!$A:$AK,MATCH(K$1,競技者csv変換!$1:$1,0),0)))</f>
        <v/>
      </c>
      <c r="L81" s="189" t="str">
        <f>IF(ISERROR(VLOOKUP($A81,競技者csv変換!$A:$AK,MATCH(L$1,競技者csv変換!$1:$1,0),0)),"",IF(VLOOKUP($A81,競技者csv変換!$A:$AK,MATCH(L$1,競技者csv変換!$1:$1,0),0)="","",VLOOKUP($A81,競技者csv変換!$A:$AK,MATCH(L$1,競技者csv変換!$1:$1,0),0)))</f>
        <v/>
      </c>
      <c r="M81" s="189" t="str">
        <f>IF(ISERROR(VLOOKUP($A81,競技者csv変換!$A:$AK,MATCH(M$1,競技者csv変換!$1:$1,0),0)),"",IF(VLOOKUP($A81,競技者csv変換!$A:$AK,MATCH(M$1,競技者csv変換!$1:$1,0),0)="","",VLOOKUP($A81,競技者csv変換!$A:$AK,MATCH(M$1,競技者csv変換!$1:$1,0),0)))</f>
        <v/>
      </c>
      <c r="N81" s="189" t="str">
        <f>IF(ISERROR(VLOOKUP($A81,競技者csv変換!$A:$AK,MATCH(N$1,競技者csv変換!$1:$1,0),0)),"",IF(VLOOKUP($A81,競技者csv変換!$A:$AK,MATCH(N$1,競技者csv変換!$1:$1,0),0)="","",VLOOKUP($A81,競技者csv変換!$A:$AK,MATCH(N$1,競技者csv変換!$1:$1,0),0)))</f>
        <v/>
      </c>
      <c r="O81" s="189" t="str">
        <f>IF(ISERROR(VLOOKUP($A81,競技者csv変換!$A:$AK,MATCH(O$1,競技者csv変換!$1:$1,0),0)),"",IF(VLOOKUP($A81,競技者csv変換!$A:$AK,MATCH(O$1,競技者csv変換!$1:$1,0),0)="","",VLOOKUP($A81,競技者csv変換!$A:$AK,MATCH(O$1,競技者csv変換!$1:$1,0),0)))</f>
        <v/>
      </c>
      <c r="P81" s="189" t="str">
        <f>IF(ISERROR(VLOOKUP($A81,競技者csv変換!$A:$AK,MATCH(P$1,競技者csv変換!$1:$1,0),0)),"",IF(VLOOKUP($A81,競技者csv変換!$A:$AK,MATCH(P$1,競技者csv変換!$1:$1,0),0)="","",VLOOKUP($A81,競技者csv変換!$A:$AK,MATCH(P$1,競技者csv変換!$1:$1,0),0)))</f>
        <v/>
      </c>
      <c r="Q81" s="189" t="str">
        <f>IF(ISERROR(VLOOKUP($A81,競技者csv変換!$A:$AK,MATCH(Q$1,競技者csv変換!$1:$1,0),0)),"",IF(VLOOKUP($A81,競技者csv変換!$A:$AK,MATCH(Q$1,競技者csv変換!$1:$1,0),0)="","",VLOOKUP($A81,競技者csv変換!$A:$AK,MATCH(Q$1,競技者csv変換!$1:$1,0),0)))</f>
        <v/>
      </c>
      <c r="R81" s="189" t="str">
        <f>IF(ISERROR(VLOOKUP($A81,競技者csv変換!$A:$AK,MATCH(R$1,競技者csv変換!$1:$1,0),0)),"",IF(VLOOKUP($A81,競技者csv変換!$A:$AK,MATCH(R$1,競技者csv変換!$1:$1,0),0)="","",VLOOKUP($A81,競技者csv変換!$A:$AK,MATCH(R$1,競技者csv変換!$1:$1,0),0)))</f>
        <v/>
      </c>
      <c r="S81" s="189" t="str">
        <f>IF(ISERROR(VLOOKUP($A81,競技者csv変換!$A:$AK,MATCH(S$1,競技者csv変換!$1:$1,0),0)),"",IF(VLOOKUP($A81,競技者csv変換!$A:$AK,MATCH(S$1,競技者csv変換!$1:$1,0),0)="","",VLOOKUP($A81,競技者csv変換!$A:$AK,MATCH(S$1,競技者csv変換!$1:$1,0),0)))</f>
        <v/>
      </c>
      <c r="T81" s="189" t="str">
        <f>IF(ISERROR(VLOOKUP($A81,競技者csv変換!$A:$AK,MATCH(T$1,競技者csv変換!$1:$1,0),0)),"",IF(VLOOKUP($A81,競技者csv変換!$A:$AK,MATCH(T$1,競技者csv変換!$1:$1,0),0)="","",VLOOKUP($A81,競技者csv変換!$A:$AK,MATCH(T$1,競技者csv変換!$1:$1,0),0)))</f>
        <v/>
      </c>
      <c r="U81" s="189" t="str">
        <f>IF(ISERROR(VLOOKUP($A81,競技者csv変換!$A:$AK,MATCH(U$1,競技者csv変換!$1:$1,0),0)),"",IF(VLOOKUP($A81,競技者csv変換!$A:$AK,MATCH(U$1,競技者csv変換!$1:$1,0),0)="","",VLOOKUP($A81,競技者csv変換!$A:$AK,MATCH(U$1,競技者csv変換!$1:$1,0),0)))</f>
        <v/>
      </c>
      <c r="V81" s="189" t="str">
        <f>IF(ISERROR(VLOOKUP($A81,競技者csv変換!$A:$AK,MATCH(V$1,競技者csv変換!$1:$1,0),0)),"",IF(VLOOKUP($A81,競技者csv変換!$A:$AK,MATCH(V$1,競技者csv変換!$1:$1,0),0)="","",VLOOKUP($A81,競技者csv変換!$A:$AK,MATCH(V$1,競技者csv変換!$1:$1,0),0)))</f>
        <v/>
      </c>
      <c r="W81" s="189" t="str">
        <f>IF(ISERROR(VLOOKUP($A81,競技者csv変換!$A:$AK,MATCH(W$1,競技者csv変換!$1:$1,0),0)),"",IF(VLOOKUP($A81,競技者csv変換!$A:$AK,MATCH(W$1,競技者csv変換!$1:$1,0),0)="","",VLOOKUP($A81,競技者csv変換!$A:$AK,MATCH(W$1,競技者csv変換!$1:$1,0),0)))</f>
        <v/>
      </c>
      <c r="X81" s="189" t="str">
        <f>IF(ISERROR(VLOOKUP($A81,競技者csv変換!$A:$AK,MATCH(X$1,競技者csv変換!$1:$1,0),0)),"",IF(VLOOKUP($A81,競技者csv変換!$A:$AK,MATCH(X$1,競技者csv変換!$1:$1,0),0)="","",VLOOKUP($A81,競技者csv変換!$A:$AK,MATCH(X$1,競技者csv変換!$1:$1,0),0)))</f>
        <v/>
      </c>
      <c r="Y81" s="189" t="str">
        <f>IF(ISERROR(VLOOKUP($A81,競技者csv変換!$A:$AK,MATCH(Y$1,競技者csv変換!$1:$1,0),0)),"",IF(VLOOKUP($A81,競技者csv変換!$A:$AK,MATCH(Y$1,競技者csv変換!$1:$1,0),0)="","",VLOOKUP($A81,競技者csv変換!$A:$AK,MATCH(Y$1,競技者csv変換!$1:$1,0),0)))</f>
        <v/>
      </c>
      <c r="Z81" s="189" t="str">
        <f>IF(ISERROR(VLOOKUP($A81,競技者csv変換!$A:$AK,MATCH(Z$1,競技者csv変換!$1:$1,0),0)),"",IF(VLOOKUP($A81,競技者csv変換!$A:$AK,MATCH(Z$1,競技者csv変換!$1:$1,0),0)="","",VLOOKUP($A81,競技者csv変換!$A:$AK,MATCH(Z$1,競技者csv変換!$1:$1,0),0)))</f>
        <v/>
      </c>
      <c r="AA81" s="189" t="str">
        <f>IF(ISERROR(VLOOKUP($A81,競技者csv変換!$A:$AK,MATCH(AA$1,競技者csv変換!$1:$1,0),0)),"",IF(VLOOKUP($A81,競技者csv変換!$A:$AK,MATCH(AA$1,競技者csv変換!$1:$1,0),0)="","",VLOOKUP($A81,競技者csv変換!$A:$AK,MATCH(AA$1,競技者csv変換!$1:$1,0),0)))</f>
        <v/>
      </c>
      <c r="AB81" s="189" t="str">
        <f>IF(ISERROR(VLOOKUP($A81,競技者csv変換!$A:$AK,MATCH(AB$1,競技者csv変換!$1:$1,0),0)),"",IF(VLOOKUP($A81,競技者csv変換!$A:$AK,MATCH(AB$1,競技者csv変換!$1:$1,0),0)="","",VLOOKUP($A81,競技者csv変換!$A:$AK,MATCH(AB$1,競技者csv変換!$1:$1,0),0)))</f>
        <v/>
      </c>
      <c r="AC81" s="189" t="str">
        <f>IF(ISERROR(VLOOKUP($A81,競技者csv変換!$A:$AK,MATCH(AC$1,競技者csv変換!$1:$1,0),0)),"",IF(VLOOKUP($A81,競技者csv変換!$A:$AK,MATCH(AC$1,競技者csv変換!$1:$1,0),0)="","",VLOOKUP($A81,競技者csv変換!$A:$AK,MATCH(AC$1,競技者csv変換!$1:$1,0),0)))</f>
        <v/>
      </c>
      <c r="AD81" s="76" t="str">
        <f>IF(ISERROR(VLOOKUP($A81,競技者csv変換!$A:$AK,MATCH(AD$1,競技者csv変換!$1:$1,0),0)),"",IF(VLOOKUP($A81,競技者csv変換!$A:$AK,MATCH(AD$1,競技者csv変換!$1:$1,0),0)="","",VLOOKUP($A81,競技者csv変換!$A:$AK,MATCH(AD$1,競技者csv変換!$1:$1,0),0)))</f>
        <v/>
      </c>
      <c r="AE81" s="76" t="str">
        <f>IF(ISERROR(VLOOKUP($A81,競技者csv変換!$A:$AK,MATCH(AE$1,競技者csv変換!$1:$1,0),0)),"",IF(VLOOKUP($A81,競技者csv変換!$A:$AK,MATCH(AE$1,競技者csv変換!$1:$1,0),0)="","",VLOOKUP($A81,競技者csv変換!$A:$AK,MATCH(AE$1,競技者csv変換!$1:$1,0),0)))</f>
        <v/>
      </c>
      <c r="AF81" s="76" t="str">
        <f>IF(ISERROR(VLOOKUP($A81,競技者csv変換!$A:$AK,MATCH(AF$1,競技者csv変換!$1:$1,0),0)),"",IF(VLOOKUP($A81,競技者csv変換!$A:$AK,MATCH(AF$1,競技者csv変換!$1:$1,0),0)="","",VLOOKUP($A81,競技者csv変換!$A:$AK,MATCH(AF$1,競技者csv変換!$1:$1,0),0)))</f>
        <v/>
      </c>
      <c r="AG81" s="76" t="str">
        <f>IF(ISERROR(VLOOKUP($A81,競技者csv変換!$A:$AK,MATCH(AG$1,競技者csv変換!$1:$1,0),0)),"",IF(VLOOKUP($A81,競技者csv変換!$A:$AK,MATCH(AG$1,競技者csv変換!$1:$1,0),0)="","",VLOOKUP($A81,競技者csv変換!$A:$AK,MATCH(AG$1,競技者csv変換!$1:$1,0),0)))</f>
        <v/>
      </c>
      <c r="AH81" s="76" t="str">
        <f>IF(ISERROR(VLOOKUP($A81,競技者csv変換!$A:$AK,MATCH(AH$1,競技者csv変換!$1:$1,0),0)),"",IF(VLOOKUP($A81,競技者csv変換!$A:$AK,MATCH(AH$1,競技者csv変換!$1:$1,0),0)="","",VLOOKUP($A81,競技者csv変換!$A:$AK,MATCH(AH$1,競技者csv変換!$1:$1,0),0)))</f>
        <v/>
      </c>
      <c r="AI81" s="76" t="str">
        <f>IF(ISERROR(VLOOKUP($A81,競技者csv変換!$A:$AK,MATCH(AI$1,競技者csv変換!$1:$1,0),0)),"",IF(VLOOKUP($A81,競技者csv変換!$A:$AK,MATCH(AI$1,競技者csv変換!$1:$1,0),0)="","",VLOOKUP($A81,競技者csv変換!$A:$AK,MATCH(AI$1,競技者csv変換!$1:$1,0),0)))</f>
        <v/>
      </c>
      <c r="AJ81" s="76" t="str">
        <f>IF(ISERROR(VLOOKUP($A81,競技者csv変換!$A:$AK,MATCH(AJ$1,競技者csv変換!$1:$1,0),0)),"",IF(VLOOKUP($A81,競技者csv変換!$A:$AK,MATCH(AJ$1,競技者csv変換!$1:$1,0),0)="","",VLOOKUP($A81,競技者csv変換!$A:$AK,MATCH(AJ$1,競技者csv変換!$1:$1,0),0)))</f>
        <v/>
      </c>
      <c r="AK81" s="76" t="str">
        <f>IF(ISERROR(VLOOKUP($A81,競技者csv変換!$A:$AK,MATCH(AK$1,競技者csv変換!$1:$1,0),0)),"",IF(VLOOKUP($A81,競技者csv変換!$A:$AK,MATCH(AK$1,競技者csv変換!$1:$1,0),0)="","",VLOOKUP($A81,競技者csv変換!$A:$AK,MATCH(AK$1,競技者csv変換!$1:$1,0),0)))</f>
        <v/>
      </c>
    </row>
    <row r="82" spans="1:37" ht="18" customHeight="1">
      <c r="A82" s="76" t="str">
        <f t="shared" si="0"/>
        <v/>
      </c>
      <c r="B82" s="189" t="str">
        <f>IF(ISERROR(VLOOKUP($A82,競技者csv変換!$A:$AK,MATCH(B$1,競技者csv変換!$1:$1,0),0)),"",IF(VLOOKUP($A82,競技者csv変換!$A:$AK,MATCH(B$1,競技者csv変換!$1:$1,0),0)="","",VLOOKUP($A82,競技者csv変換!$A:$AK,MATCH(B$1,競技者csv変換!$1:$1,0),0)))</f>
        <v/>
      </c>
      <c r="C82" s="189" t="str">
        <f>IF(ISERROR(VLOOKUP($A82,競技者csv変換!$A:$AK,MATCH(C$1,競技者csv変換!$1:$1,0),0)),"",IF(VLOOKUP($A82,競技者csv変換!$A:$AK,MATCH(C$1,競技者csv変換!$1:$1,0),0)="","",VLOOKUP($A82,競技者csv変換!$A:$AK,MATCH(C$1,競技者csv変換!$1:$1,0),0)))</f>
        <v/>
      </c>
      <c r="D82" s="189" t="str">
        <f>IF(ISERROR(VLOOKUP($A82,競技者csv変換!$A:$AK,MATCH(D$1,競技者csv変換!$1:$1,0),0)),"",IF(VLOOKUP($A82,競技者csv変換!$A:$AK,MATCH(D$1,競技者csv変換!$1:$1,0),0)="","",VLOOKUP($A82,競技者csv変換!$A:$AK,MATCH(D$1,競技者csv変換!$1:$1,0),0)))</f>
        <v/>
      </c>
      <c r="E82" s="189" t="str">
        <f>IF(ISERROR(VLOOKUP($A82,競技者csv変換!$A:$AK,MATCH(E$1,競技者csv変換!$1:$1,0),0)),"",IF(VLOOKUP($A82,競技者csv変換!$A:$AK,MATCH(E$1,競技者csv変換!$1:$1,0),0)="","",VLOOKUP($A82,競技者csv変換!$A:$AK,MATCH(E$1,競技者csv変換!$1:$1,0),0)))</f>
        <v/>
      </c>
      <c r="F82" s="189" t="str">
        <f>IF(ISERROR(VLOOKUP($A82,競技者csv変換!$A:$AK,MATCH(F$1,競技者csv変換!$1:$1,0),0)),"",IF(VLOOKUP($A82,競技者csv変換!$A:$AK,MATCH(F$1,競技者csv変換!$1:$1,0),0)="","",VLOOKUP($A82,競技者csv変換!$A:$AK,MATCH(F$1,競技者csv変換!$1:$1,0),0)))</f>
        <v/>
      </c>
      <c r="G82" s="189" t="str">
        <f>IF(ISERROR(VLOOKUP($A82,競技者csv変換!$A:$AK,MATCH(G$1,競技者csv変換!$1:$1,0),0)),"",IF(VLOOKUP($A82,競技者csv変換!$A:$AK,MATCH(G$1,競技者csv変換!$1:$1,0),0)="","",VLOOKUP($A82,競技者csv変換!$A:$AK,MATCH(G$1,競技者csv変換!$1:$1,0),0)))</f>
        <v/>
      </c>
      <c r="H82" s="189" t="str">
        <f>IF(ISERROR(VLOOKUP($A82,競技者csv変換!$A:$AK,MATCH(H$1,競技者csv変換!$1:$1,0),0)),"",IF(VLOOKUP($A82,競技者csv変換!$A:$AK,MATCH(H$1,競技者csv変換!$1:$1,0),0)="","",VLOOKUP($A82,競技者csv変換!$A:$AK,MATCH(H$1,競技者csv変換!$1:$1,0),0)))</f>
        <v/>
      </c>
      <c r="I82" s="189" t="str">
        <f>IF(ISERROR(VLOOKUP($A82,競技者csv変換!$A:$AK,MATCH(I$1,競技者csv変換!$1:$1,0),0)),"",IF(VLOOKUP($A82,競技者csv変換!$A:$AK,MATCH(I$1,競技者csv変換!$1:$1,0),0)="","",VLOOKUP($A82,競技者csv変換!$A:$AK,MATCH(I$1,競技者csv変換!$1:$1,0),0)))</f>
        <v/>
      </c>
      <c r="J82" s="189" t="str">
        <f>IF(ISERROR(VLOOKUP($A82,競技者csv変換!$A:$AK,MATCH(J$1,競技者csv変換!$1:$1,0),0)),"",IF(VLOOKUP($A82,競技者csv変換!$A:$AK,MATCH(J$1,競技者csv変換!$1:$1,0),0)="","",VLOOKUP($A82,競技者csv変換!$A:$AK,MATCH(J$1,競技者csv変換!$1:$1,0),0)))</f>
        <v/>
      </c>
      <c r="K82" s="189" t="str">
        <f>IF(ISERROR(VLOOKUP($A82,競技者csv変換!$A:$AK,MATCH(K$1,競技者csv変換!$1:$1,0),0)),"",IF(VLOOKUP($A82,競技者csv変換!$A:$AK,MATCH(K$1,競技者csv変換!$1:$1,0),0)="","",VLOOKUP($A82,競技者csv変換!$A:$AK,MATCH(K$1,競技者csv変換!$1:$1,0),0)))</f>
        <v/>
      </c>
      <c r="L82" s="189" t="str">
        <f>IF(ISERROR(VLOOKUP($A82,競技者csv変換!$A:$AK,MATCH(L$1,競技者csv変換!$1:$1,0),0)),"",IF(VLOOKUP($A82,競技者csv変換!$A:$AK,MATCH(L$1,競技者csv変換!$1:$1,0),0)="","",VLOOKUP($A82,競技者csv変換!$A:$AK,MATCH(L$1,競技者csv変換!$1:$1,0),0)))</f>
        <v/>
      </c>
      <c r="M82" s="189" t="str">
        <f>IF(ISERROR(VLOOKUP($A82,競技者csv変換!$A:$AK,MATCH(M$1,競技者csv変換!$1:$1,0),0)),"",IF(VLOOKUP($A82,競技者csv変換!$A:$AK,MATCH(M$1,競技者csv変換!$1:$1,0),0)="","",VLOOKUP($A82,競技者csv変換!$A:$AK,MATCH(M$1,競技者csv変換!$1:$1,0),0)))</f>
        <v/>
      </c>
      <c r="N82" s="189" t="str">
        <f>IF(ISERROR(VLOOKUP($A82,競技者csv変換!$A:$AK,MATCH(N$1,競技者csv変換!$1:$1,0),0)),"",IF(VLOOKUP($A82,競技者csv変換!$A:$AK,MATCH(N$1,競技者csv変換!$1:$1,0),0)="","",VLOOKUP($A82,競技者csv変換!$A:$AK,MATCH(N$1,競技者csv変換!$1:$1,0),0)))</f>
        <v/>
      </c>
      <c r="O82" s="189" t="str">
        <f>IF(ISERROR(VLOOKUP($A82,競技者csv変換!$A:$AK,MATCH(O$1,競技者csv変換!$1:$1,0),0)),"",IF(VLOOKUP($A82,競技者csv変換!$A:$AK,MATCH(O$1,競技者csv変換!$1:$1,0),0)="","",VLOOKUP($A82,競技者csv変換!$A:$AK,MATCH(O$1,競技者csv変換!$1:$1,0),0)))</f>
        <v/>
      </c>
      <c r="P82" s="189" t="str">
        <f>IF(ISERROR(VLOOKUP($A82,競技者csv変換!$A:$AK,MATCH(P$1,競技者csv変換!$1:$1,0),0)),"",IF(VLOOKUP($A82,競技者csv変換!$A:$AK,MATCH(P$1,競技者csv変換!$1:$1,0),0)="","",VLOOKUP($A82,競技者csv変換!$A:$AK,MATCH(P$1,競技者csv変換!$1:$1,0),0)))</f>
        <v/>
      </c>
      <c r="Q82" s="189" t="str">
        <f>IF(ISERROR(VLOOKUP($A82,競技者csv変換!$A:$AK,MATCH(Q$1,競技者csv変換!$1:$1,0),0)),"",IF(VLOOKUP($A82,競技者csv変換!$A:$AK,MATCH(Q$1,競技者csv変換!$1:$1,0),0)="","",VLOOKUP($A82,競技者csv変換!$A:$AK,MATCH(Q$1,競技者csv変換!$1:$1,0),0)))</f>
        <v/>
      </c>
      <c r="R82" s="189" t="str">
        <f>IF(ISERROR(VLOOKUP($A82,競技者csv変換!$A:$AK,MATCH(R$1,競技者csv変換!$1:$1,0),0)),"",IF(VLOOKUP($A82,競技者csv変換!$A:$AK,MATCH(R$1,競技者csv変換!$1:$1,0),0)="","",VLOOKUP($A82,競技者csv変換!$A:$AK,MATCH(R$1,競技者csv変換!$1:$1,0),0)))</f>
        <v/>
      </c>
      <c r="S82" s="189" t="str">
        <f>IF(ISERROR(VLOOKUP($A82,競技者csv変換!$A:$AK,MATCH(S$1,競技者csv変換!$1:$1,0),0)),"",IF(VLOOKUP($A82,競技者csv変換!$A:$AK,MATCH(S$1,競技者csv変換!$1:$1,0),0)="","",VLOOKUP($A82,競技者csv変換!$A:$AK,MATCH(S$1,競技者csv変換!$1:$1,0),0)))</f>
        <v/>
      </c>
      <c r="T82" s="189" t="str">
        <f>IF(ISERROR(VLOOKUP($A82,競技者csv変換!$A:$AK,MATCH(T$1,競技者csv変換!$1:$1,0),0)),"",IF(VLOOKUP($A82,競技者csv変換!$A:$AK,MATCH(T$1,競技者csv変換!$1:$1,0),0)="","",VLOOKUP($A82,競技者csv変換!$A:$AK,MATCH(T$1,競技者csv変換!$1:$1,0),0)))</f>
        <v/>
      </c>
      <c r="U82" s="189" t="str">
        <f>IF(ISERROR(VLOOKUP($A82,競技者csv変換!$A:$AK,MATCH(U$1,競技者csv変換!$1:$1,0),0)),"",IF(VLOOKUP($A82,競技者csv変換!$A:$AK,MATCH(U$1,競技者csv変換!$1:$1,0),0)="","",VLOOKUP($A82,競技者csv変換!$A:$AK,MATCH(U$1,競技者csv変換!$1:$1,0),0)))</f>
        <v/>
      </c>
      <c r="V82" s="189" t="str">
        <f>IF(ISERROR(VLOOKUP($A82,競技者csv変換!$A:$AK,MATCH(V$1,競技者csv変換!$1:$1,0),0)),"",IF(VLOOKUP($A82,競技者csv変換!$A:$AK,MATCH(V$1,競技者csv変換!$1:$1,0),0)="","",VLOOKUP($A82,競技者csv変換!$A:$AK,MATCH(V$1,競技者csv変換!$1:$1,0),0)))</f>
        <v/>
      </c>
      <c r="W82" s="189" t="str">
        <f>IF(ISERROR(VLOOKUP($A82,競技者csv変換!$A:$AK,MATCH(W$1,競技者csv変換!$1:$1,0),0)),"",IF(VLOOKUP($A82,競技者csv変換!$A:$AK,MATCH(W$1,競技者csv変換!$1:$1,0),0)="","",VLOOKUP($A82,競技者csv変換!$A:$AK,MATCH(W$1,競技者csv変換!$1:$1,0),0)))</f>
        <v/>
      </c>
      <c r="X82" s="189" t="str">
        <f>IF(ISERROR(VLOOKUP($A82,競技者csv変換!$A:$AK,MATCH(X$1,競技者csv変換!$1:$1,0),0)),"",IF(VLOOKUP($A82,競技者csv変換!$A:$AK,MATCH(X$1,競技者csv変換!$1:$1,0),0)="","",VLOOKUP($A82,競技者csv変換!$A:$AK,MATCH(X$1,競技者csv変換!$1:$1,0),0)))</f>
        <v/>
      </c>
      <c r="Y82" s="189" t="str">
        <f>IF(ISERROR(VLOOKUP($A82,競技者csv変換!$A:$AK,MATCH(Y$1,競技者csv変換!$1:$1,0),0)),"",IF(VLOOKUP($A82,競技者csv変換!$A:$AK,MATCH(Y$1,競技者csv変換!$1:$1,0),0)="","",VLOOKUP($A82,競技者csv変換!$A:$AK,MATCH(Y$1,競技者csv変換!$1:$1,0),0)))</f>
        <v/>
      </c>
      <c r="Z82" s="189" t="str">
        <f>IF(ISERROR(VLOOKUP($A82,競技者csv変換!$A:$AK,MATCH(Z$1,競技者csv変換!$1:$1,0),0)),"",IF(VLOOKUP($A82,競技者csv変換!$A:$AK,MATCH(Z$1,競技者csv変換!$1:$1,0),0)="","",VLOOKUP($A82,競技者csv変換!$A:$AK,MATCH(Z$1,競技者csv変換!$1:$1,0),0)))</f>
        <v/>
      </c>
      <c r="AA82" s="189" t="str">
        <f>IF(ISERROR(VLOOKUP($A82,競技者csv変換!$A:$AK,MATCH(AA$1,競技者csv変換!$1:$1,0),0)),"",IF(VLOOKUP($A82,競技者csv変換!$A:$AK,MATCH(AA$1,競技者csv変換!$1:$1,0),0)="","",VLOOKUP($A82,競技者csv変換!$A:$AK,MATCH(AA$1,競技者csv変換!$1:$1,0),0)))</f>
        <v/>
      </c>
      <c r="AB82" s="189" t="str">
        <f>IF(ISERROR(VLOOKUP($A82,競技者csv変換!$A:$AK,MATCH(AB$1,競技者csv変換!$1:$1,0),0)),"",IF(VLOOKUP($A82,競技者csv変換!$A:$AK,MATCH(AB$1,競技者csv変換!$1:$1,0),0)="","",VLOOKUP($A82,競技者csv変換!$A:$AK,MATCH(AB$1,競技者csv変換!$1:$1,0),0)))</f>
        <v/>
      </c>
      <c r="AC82" s="189" t="str">
        <f>IF(ISERROR(VLOOKUP($A82,競技者csv変換!$A:$AK,MATCH(AC$1,競技者csv変換!$1:$1,0),0)),"",IF(VLOOKUP($A82,競技者csv変換!$A:$AK,MATCH(AC$1,競技者csv変換!$1:$1,0),0)="","",VLOOKUP($A82,競技者csv変換!$A:$AK,MATCH(AC$1,競技者csv変換!$1:$1,0),0)))</f>
        <v/>
      </c>
      <c r="AD82" s="76" t="str">
        <f>IF(ISERROR(VLOOKUP($A82,競技者csv変換!$A:$AK,MATCH(AD$1,競技者csv変換!$1:$1,0),0)),"",IF(VLOOKUP($A82,競技者csv変換!$A:$AK,MATCH(AD$1,競技者csv変換!$1:$1,0),0)="","",VLOOKUP($A82,競技者csv変換!$A:$AK,MATCH(AD$1,競技者csv変換!$1:$1,0),0)))</f>
        <v/>
      </c>
      <c r="AE82" s="76" t="str">
        <f>IF(ISERROR(VLOOKUP($A82,競技者csv変換!$A:$AK,MATCH(AE$1,競技者csv変換!$1:$1,0),0)),"",IF(VLOOKUP($A82,競技者csv変換!$A:$AK,MATCH(AE$1,競技者csv変換!$1:$1,0),0)="","",VLOOKUP($A82,競技者csv変換!$A:$AK,MATCH(AE$1,競技者csv変換!$1:$1,0),0)))</f>
        <v/>
      </c>
      <c r="AF82" s="76" t="str">
        <f>IF(ISERROR(VLOOKUP($A82,競技者csv変換!$A:$AK,MATCH(AF$1,競技者csv変換!$1:$1,0),0)),"",IF(VLOOKUP($A82,競技者csv変換!$A:$AK,MATCH(AF$1,競技者csv変換!$1:$1,0),0)="","",VLOOKUP($A82,競技者csv変換!$A:$AK,MATCH(AF$1,競技者csv変換!$1:$1,0),0)))</f>
        <v/>
      </c>
      <c r="AG82" s="76" t="str">
        <f>IF(ISERROR(VLOOKUP($A82,競技者csv変換!$A:$AK,MATCH(AG$1,競技者csv変換!$1:$1,0),0)),"",IF(VLOOKUP($A82,競技者csv変換!$A:$AK,MATCH(AG$1,競技者csv変換!$1:$1,0),0)="","",VLOOKUP($A82,競技者csv変換!$A:$AK,MATCH(AG$1,競技者csv変換!$1:$1,0),0)))</f>
        <v/>
      </c>
      <c r="AH82" s="76" t="str">
        <f>IF(ISERROR(VLOOKUP($A82,競技者csv変換!$A:$AK,MATCH(AH$1,競技者csv変換!$1:$1,0),0)),"",IF(VLOOKUP($A82,競技者csv変換!$A:$AK,MATCH(AH$1,競技者csv変換!$1:$1,0),0)="","",VLOOKUP($A82,競技者csv変換!$A:$AK,MATCH(AH$1,競技者csv変換!$1:$1,0),0)))</f>
        <v/>
      </c>
      <c r="AI82" s="76" t="str">
        <f>IF(ISERROR(VLOOKUP($A82,競技者csv変換!$A:$AK,MATCH(AI$1,競技者csv変換!$1:$1,0),0)),"",IF(VLOOKUP($A82,競技者csv変換!$A:$AK,MATCH(AI$1,競技者csv変換!$1:$1,0),0)="","",VLOOKUP($A82,競技者csv変換!$A:$AK,MATCH(AI$1,競技者csv変換!$1:$1,0),0)))</f>
        <v/>
      </c>
      <c r="AJ82" s="76" t="str">
        <f>IF(ISERROR(VLOOKUP($A82,競技者csv変換!$A:$AK,MATCH(AJ$1,競技者csv変換!$1:$1,0),0)),"",IF(VLOOKUP($A82,競技者csv変換!$A:$AK,MATCH(AJ$1,競技者csv変換!$1:$1,0),0)="","",VLOOKUP($A82,競技者csv変換!$A:$AK,MATCH(AJ$1,競技者csv変換!$1:$1,0),0)))</f>
        <v/>
      </c>
      <c r="AK82" s="76" t="str">
        <f>IF(ISERROR(VLOOKUP($A82,競技者csv変換!$A:$AK,MATCH(AK$1,競技者csv変換!$1:$1,0),0)),"",IF(VLOOKUP($A82,競技者csv変換!$A:$AK,MATCH(AK$1,競技者csv変換!$1:$1,0),0)="","",VLOOKUP($A82,競技者csv変換!$A:$AK,MATCH(AK$1,競技者csv変換!$1:$1,0),0)))</f>
        <v/>
      </c>
    </row>
    <row r="83" spans="1:37" ht="18" customHeight="1">
      <c r="A83" s="76" t="str">
        <f t="shared" si="0"/>
        <v/>
      </c>
      <c r="B83" s="189" t="str">
        <f>IF(ISERROR(VLOOKUP($A83,競技者csv変換!$A:$AK,MATCH(B$1,競技者csv変換!$1:$1,0),0)),"",IF(VLOOKUP($A83,競技者csv変換!$A:$AK,MATCH(B$1,競技者csv変換!$1:$1,0),0)="","",VLOOKUP($A83,競技者csv変換!$A:$AK,MATCH(B$1,競技者csv変換!$1:$1,0),0)))</f>
        <v/>
      </c>
      <c r="C83" s="189" t="str">
        <f>IF(ISERROR(VLOOKUP($A83,競技者csv変換!$A:$AK,MATCH(C$1,競技者csv変換!$1:$1,0),0)),"",IF(VLOOKUP($A83,競技者csv変換!$A:$AK,MATCH(C$1,競技者csv変換!$1:$1,0),0)="","",VLOOKUP($A83,競技者csv変換!$A:$AK,MATCH(C$1,競技者csv変換!$1:$1,0),0)))</f>
        <v/>
      </c>
      <c r="D83" s="189" t="str">
        <f>IF(ISERROR(VLOOKUP($A83,競技者csv変換!$A:$AK,MATCH(D$1,競技者csv変換!$1:$1,0),0)),"",IF(VLOOKUP($A83,競技者csv変換!$A:$AK,MATCH(D$1,競技者csv変換!$1:$1,0),0)="","",VLOOKUP($A83,競技者csv変換!$A:$AK,MATCH(D$1,競技者csv変換!$1:$1,0),0)))</f>
        <v/>
      </c>
      <c r="E83" s="189" t="str">
        <f>IF(ISERROR(VLOOKUP($A83,競技者csv変換!$A:$AK,MATCH(E$1,競技者csv変換!$1:$1,0),0)),"",IF(VLOOKUP($A83,競技者csv変換!$A:$AK,MATCH(E$1,競技者csv変換!$1:$1,0),0)="","",VLOOKUP($A83,競技者csv変換!$A:$AK,MATCH(E$1,競技者csv変換!$1:$1,0),0)))</f>
        <v/>
      </c>
      <c r="F83" s="189" t="str">
        <f>IF(ISERROR(VLOOKUP($A83,競技者csv変換!$A:$AK,MATCH(F$1,競技者csv変換!$1:$1,0),0)),"",IF(VLOOKUP($A83,競技者csv変換!$A:$AK,MATCH(F$1,競技者csv変換!$1:$1,0),0)="","",VLOOKUP($A83,競技者csv変換!$A:$AK,MATCH(F$1,競技者csv変換!$1:$1,0),0)))</f>
        <v/>
      </c>
      <c r="G83" s="189" t="str">
        <f>IF(ISERROR(VLOOKUP($A83,競技者csv変換!$A:$AK,MATCH(G$1,競技者csv変換!$1:$1,0),0)),"",IF(VLOOKUP($A83,競技者csv変換!$A:$AK,MATCH(G$1,競技者csv変換!$1:$1,0),0)="","",VLOOKUP($A83,競技者csv変換!$A:$AK,MATCH(G$1,競技者csv変換!$1:$1,0),0)))</f>
        <v/>
      </c>
      <c r="H83" s="189" t="str">
        <f>IF(ISERROR(VLOOKUP($A83,競技者csv変換!$A:$AK,MATCH(H$1,競技者csv変換!$1:$1,0),0)),"",IF(VLOOKUP($A83,競技者csv変換!$A:$AK,MATCH(H$1,競技者csv変換!$1:$1,0),0)="","",VLOOKUP($A83,競技者csv変換!$A:$AK,MATCH(H$1,競技者csv変換!$1:$1,0),0)))</f>
        <v/>
      </c>
      <c r="I83" s="189" t="str">
        <f>IF(ISERROR(VLOOKUP($A83,競技者csv変換!$A:$AK,MATCH(I$1,競技者csv変換!$1:$1,0),0)),"",IF(VLOOKUP($A83,競技者csv変換!$A:$AK,MATCH(I$1,競技者csv変換!$1:$1,0),0)="","",VLOOKUP($A83,競技者csv変換!$A:$AK,MATCH(I$1,競技者csv変換!$1:$1,0),0)))</f>
        <v/>
      </c>
      <c r="J83" s="189" t="str">
        <f>IF(ISERROR(VLOOKUP($A83,競技者csv変換!$A:$AK,MATCH(J$1,競技者csv変換!$1:$1,0),0)),"",IF(VLOOKUP($A83,競技者csv変換!$A:$AK,MATCH(J$1,競技者csv変換!$1:$1,0),0)="","",VLOOKUP($A83,競技者csv変換!$A:$AK,MATCH(J$1,競技者csv変換!$1:$1,0),0)))</f>
        <v/>
      </c>
      <c r="K83" s="189" t="str">
        <f>IF(ISERROR(VLOOKUP($A83,競技者csv変換!$A:$AK,MATCH(K$1,競技者csv変換!$1:$1,0),0)),"",IF(VLOOKUP($A83,競技者csv変換!$A:$AK,MATCH(K$1,競技者csv変換!$1:$1,0),0)="","",VLOOKUP($A83,競技者csv変換!$A:$AK,MATCH(K$1,競技者csv変換!$1:$1,0),0)))</f>
        <v/>
      </c>
      <c r="L83" s="189" t="str">
        <f>IF(ISERROR(VLOOKUP($A83,競技者csv変換!$A:$AK,MATCH(L$1,競技者csv変換!$1:$1,0),0)),"",IF(VLOOKUP($A83,競技者csv変換!$A:$AK,MATCH(L$1,競技者csv変換!$1:$1,0),0)="","",VLOOKUP($A83,競技者csv変換!$A:$AK,MATCH(L$1,競技者csv変換!$1:$1,0),0)))</f>
        <v/>
      </c>
      <c r="M83" s="189" t="str">
        <f>IF(ISERROR(VLOOKUP($A83,競技者csv変換!$A:$AK,MATCH(M$1,競技者csv変換!$1:$1,0),0)),"",IF(VLOOKUP($A83,競技者csv変換!$A:$AK,MATCH(M$1,競技者csv変換!$1:$1,0),0)="","",VLOOKUP($A83,競技者csv変換!$A:$AK,MATCH(M$1,競技者csv変換!$1:$1,0),0)))</f>
        <v/>
      </c>
      <c r="N83" s="189" t="str">
        <f>IF(ISERROR(VLOOKUP($A83,競技者csv変換!$A:$AK,MATCH(N$1,競技者csv変換!$1:$1,0),0)),"",IF(VLOOKUP($A83,競技者csv変換!$A:$AK,MATCH(N$1,競技者csv変換!$1:$1,0),0)="","",VLOOKUP($A83,競技者csv変換!$A:$AK,MATCH(N$1,競技者csv変換!$1:$1,0),0)))</f>
        <v/>
      </c>
      <c r="O83" s="189" t="str">
        <f>IF(ISERROR(VLOOKUP($A83,競技者csv変換!$A:$AK,MATCH(O$1,競技者csv変換!$1:$1,0),0)),"",IF(VLOOKUP($A83,競技者csv変換!$A:$AK,MATCH(O$1,競技者csv変換!$1:$1,0),0)="","",VLOOKUP($A83,競技者csv変換!$A:$AK,MATCH(O$1,競技者csv変換!$1:$1,0),0)))</f>
        <v/>
      </c>
      <c r="P83" s="189" t="str">
        <f>IF(ISERROR(VLOOKUP($A83,競技者csv変換!$A:$AK,MATCH(P$1,競技者csv変換!$1:$1,0),0)),"",IF(VLOOKUP($A83,競技者csv変換!$A:$AK,MATCH(P$1,競技者csv変換!$1:$1,0),0)="","",VLOOKUP($A83,競技者csv変換!$A:$AK,MATCH(P$1,競技者csv変換!$1:$1,0),0)))</f>
        <v/>
      </c>
      <c r="Q83" s="189" t="str">
        <f>IF(ISERROR(VLOOKUP($A83,競技者csv変換!$A:$AK,MATCH(Q$1,競技者csv変換!$1:$1,0),0)),"",IF(VLOOKUP($A83,競技者csv変換!$A:$AK,MATCH(Q$1,競技者csv変換!$1:$1,0),0)="","",VLOOKUP($A83,競技者csv変換!$A:$AK,MATCH(Q$1,競技者csv変換!$1:$1,0),0)))</f>
        <v/>
      </c>
      <c r="R83" s="189" t="str">
        <f>IF(ISERROR(VLOOKUP($A83,競技者csv変換!$A:$AK,MATCH(R$1,競技者csv変換!$1:$1,0),0)),"",IF(VLOOKUP($A83,競技者csv変換!$A:$AK,MATCH(R$1,競技者csv変換!$1:$1,0),0)="","",VLOOKUP($A83,競技者csv変換!$A:$AK,MATCH(R$1,競技者csv変換!$1:$1,0),0)))</f>
        <v/>
      </c>
      <c r="S83" s="189" t="str">
        <f>IF(ISERROR(VLOOKUP($A83,競技者csv変換!$A:$AK,MATCH(S$1,競技者csv変換!$1:$1,0),0)),"",IF(VLOOKUP($A83,競技者csv変換!$A:$AK,MATCH(S$1,競技者csv変換!$1:$1,0),0)="","",VLOOKUP($A83,競技者csv変換!$A:$AK,MATCH(S$1,競技者csv変換!$1:$1,0),0)))</f>
        <v/>
      </c>
      <c r="T83" s="189" t="str">
        <f>IF(ISERROR(VLOOKUP($A83,競技者csv変換!$A:$AK,MATCH(T$1,競技者csv変換!$1:$1,0),0)),"",IF(VLOOKUP($A83,競技者csv変換!$A:$AK,MATCH(T$1,競技者csv変換!$1:$1,0),0)="","",VLOOKUP($A83,競技者csv変換!$A:$AK,MATCH(T$1,競技者csv変換!$1:$1,0),0)))</f>
        <v/>
      </c>
      <c r="U83" s="189" t="str">
        <f>IF(ISERROR(VLOOKUP($A83,競技者csv変換!$A:$AK,MATCH(U$1,競技者csv変換!$1:$1,0),0)),"",IF(VLOOKUP($A83,競技者csv変換!$A:$AK,MATCH(U$1,競技者csv変換!$1:$1,0),0)="","",VLOOKUP($A83,競技者csv変換!$A:$AK,MATCH(U$1,競技者csv変換!$1:$1,0),0)))</f>
        <v/>
      </c>
      <c r="V83" s="189" t="str">
        <f>IF(ISERROR(VLOOKUP($A83,競技者csv変換!$A:$AK,MATCH(V$1,競技者csv変換!$1:$1,0),0)),"",IF(VLOOKUP($A83,競技者csv変換!$A:$AK,MATCH(V$1,競技者csv変換!$1:$1,0),0)="","",VLOOKUP($A83,競技者csv変換!$A:$AK,MATCH(V$1,競技者csv変換!$1:$1,0),0)))</f>
        <v/>
      </c>
      <c r="W83" s="189" t="str">
        <f>IF(ISERROR(VLOOKUP($A83,競技者csv変換!$A:$AK,MATCH(W$1,競技者csv変換!$1:$1,0),0)),"",IF(VLOOKUP($A83,競技者csv変換!$A:$AK,MATCH(W$1,競技者csv変換!$1:$1,0),0)="","",VLOOKUP($A83,競技者csv変換!$A:$AK,MATCH(W$1,競技者csv変換!$1:$1,0),0)))</f>
        <v/>
      </c>
      <c r="X83" s="189" t="str">
        <f>IF(ISERROR(VLOOKUP($A83,競技者csv変換!$A:$AK,MATCH(X$1,競技者csv変換!$1:$1,0),0)),"",IF(VLOOKUP($A83,競技者csv変換!$A:$AK,MATCH(X$1,競技者csv変換!$1:$1,0),0)="","",VLOOKUP($A83,競技者csv変換!$A:$AK,MATCH(X$1,競技者csv変換!$1:$1,0),0)))</f>
        <v/>
      </c>
      <c r="Y83" s="189" t="str">
        <f>IF(ISERROR(VLOOKUP($A83,競技者csv変換!$A:$AK,MATCH(Y$1,競技者csv変換!$1:$1,0),0)),"",IF(VLOOKUP($A83,競技者csv変換!$A:$AK,MATCH(Y$1,競技者csv変換!$1:$1,0),0)="","",VLOOKUP($A83,競技者csv変換!$A:$AK,MATCH(Y$1,競技者csv変換!$1:$1,0),0)))</f>
        <v/>
      </c>
      <c r="Z83" s="189" t="str">
        <f>IF(ISERROR(VLOOKUP($A83,競技者csv変換!$A:$AK,MATCH(Z$1,競技者csv変換!$1:$1,0),0)),"",IF(VLOOKUP($A83,競技者csv変換!$A:$AK,MATCH(Z$1,競技者csv変換!$1:$1,0),0)="","",VLOOKUP($A83,競技者csv変換!$A:$AK,MATCH(Z$1,競技者csv変換!$1:$1,0),0)))</f>
        <v/>
      </c>
      <c r="AA83" s="189" t="str">
        <f>IF(ISERROR(VLOOKUP($A83,競技者csv変換!$A:$AK,MATCH(AA$1,競技者csv変換!$1:$1,0),0)),"",IF(VLOOKUP($A83,競技者csv変換!$A:$AK,MATCH(AA$1,競技者csv変換!$1:$1,0),0)="","",VLOOKUP($A83,競技者csv変換!$A:$AK,MATCH(AA$1,競技者csv変換!$1:$1,0),0)))</f>
        <v/>
      </c>
      <c r="AB83" s="189" t="str">
        <f>IF(ISERROR(VLOOKUP($A83,競技者csv変換!$A:$AK,MATCH(AB$1,競技者csv変換!$1:$1,0),0)),"",IF(VLOOKUP($A83,競技者csv変換!$A:$AK,MATCH(AB$1,競技者csv変換!$1:$1,0),0)="","",VLOOKUP($A83,競技者csv変換!$A:$AK,MATCH(AB$1,競技者csv変換!$1:$1,0),0)))</f>
        <v/>
      </c>
      <c r="AC83" s="189" t="str">
        <f>IF(ISERROR(VLOOKUP($A83,競技者csv変換!$A:$AK,MATCH(AC$1,競技者csv変換!$1:$1,0),0)),"",IF(VLOOKUP($A83,競技者csv変換!$A:$AK,MATCH(AC$1,競技者csv変換!$1:$1,0),0)="","",VLOOKUP($A83,競技者csv変換!$A:$AK,MATCH(AC$1,競技者csv変換!$1:$1,0),0)))</f>
        <v/>
      </c>
      <c r="AD83" s="76" t="str">
        <f>IF(ISERROR(VLOOKUP($A83,競技者csv変換!$A:$AK,MATCH(AD$1,競技者csv変換!$1:$1,0),0)),"",IF(VLOOKUP($A83,競技者csv変換!$A:$AK,MATCH(AD$1,競技者csv変換!$1:$1,0),0)="","",VLOOKUP($A83,競技者csv変換!$A:$AK,MATCH(AD$1,競技者csv変換!$1:$1,0),0)))</f>
        <v/>
      </c>
      <c r="AE83" s="76" t="str">
        <f>IF(ISERROR(VLOOKUP($A83,競技者csv変換!$A:$AK,MATCH(AE$1,競技者csv変換!$1:$1,0),0)),"",IF(VLOOKUP($A83,競技者csv変換!$A:$AK,MATCH(AE$1,競技者csv変換!$1:$1,0),0)="","",VLOOKUP($A83,競技者csv変換!$A:$AK,MATCH(AE$1,競技者csv変換!$1:$1,0),0)))</f>
        <v/>
      </c>
      <c r="AF83" s="76" t="str">
        <f>IF(ISERROR(VLOOKUP($A83,競技者csv変換!$A:$AK,MATCH(AF$1,競技者csv変換!$1:$1,0),0)),"",IF(VLOOKUP($A83,競技者csv変換!$A:$AK,MATCH(AF$1,競技者csv変換!$1:$1,0),0)="","",VLOOKUP($A83,競技者csv変換!$A:$AK,MATCH(AF$1,競技者csv変換!$1:$1,0),0)))</f>
        <v/>
      </c>
      <c r="AG83" s="76" t="str">
        <f>IF(ISERROR(VLOOKUP($A83,競技者csv変換!$A:$AK,MATCH(AG$1,競技者csv変換!$1:$1,0),0)),"",IF(VLOOKUP($A83,競技者csv変換!$A:$AK,MATCH(AG$1,競技者csv変換!$1:$1,0),0)="","",VLOOKUP($A83,競技者csv変換!$A:$AK,MATCH(AG$1,競技者csv変換!$1:$1,0),0)))</f>
        <v/>
      </c>
      <c r="AH83" s="76" t="str">
        <f>IF(ISERROR(VLOOKUP($A83,競技者csv変換!$A:$AK,MATCH(AH$1,競技者csv変換!$1:$1,0),0)),"",IF(VLOOKUP($A83,競技者csv変換!$A:$AK,MATCH(AH$1,競技者csv変換!$1:$1,0),0)="","",VLOOKUP($A83,競技者csv変換!$A:$AK,MATCH(AH$1,競技者csv変換!$1:$1,0),0)))</f>
        <v/>
      </c>
      <c r="AI83" s="76" t="str">
        <f>IF(ISERROR(VLOOKUP($A83,競技者csv変換!$A:$AK,MATCH(AI$1,競技者csv変換!$1:$1,0),0)),"",IF(VLOOKUP($A83,競技者csv変換!$A:$AK,MATCH(AI$1,競技者csv変換!$1:$1,0),0)="","",VLOOKUP($A83,競技者csv変換!$A:$AK,MATCH(AI$1,競技者csv変換!$1:$1,0),0)))</f>
        <v/>
      </c>
      <c r="AJ83" s="76" t="str">
        <f>IF(ISERROR(VLOOKUP($A83,競技者csv変換!$A:$AK,MATCH(AJ$1,競技者csv変換!$1:$1,0),0)),"",IF(VLOOKUP($A83,競技者csv変換!$A:$AK,MATCH(AJ$1,競技者csv変換!$1:$1,0),0)="","",VLOOKUP($A83,競技者csv変換!$A:$AK,MATCH(AJ$1,競技者csv変換!$1:$1,0),0)))</f>
        <v/>
      </c>
      <c r="AK83" s="76" t="str">
        <f>IF(ISERROR(VLOOKUP($A83,競技者csv変換!$A:$AK,MATCH(AK$1,競技者csv変換!$1:$1,0),0)),"",IF(VLOOKUP($A83,競技者csv変換!$A:$AK,MATCH(AK$1,競技者csv変換!$1:$1,0),0)="","",VLOOKUP($A83,競技者csv変換!$A:$AK,MATCH(AK$1,競技者csv変換!$1:$1,0),0)))</f>
        <v/>
      </c>
    </row>
    <row r="84" spans="1:37" ht="18" customHeight="1">
      <c r="A84" s="76" t="str">
        <f t="shared" si="0"/>
        <v/>
      </c>
      <c r="B84" s="189" t="str">
        <f>IF(ISERROR(VLOOKUP($A84,競技者csv変換!$A:$AK,MATCH(B$1,競技者csv変換!$1:$1,0),0)),"",IF(VLOOKUP($A84,競技者csv変換!$A:$AK,MATCH(B$1,競技者csv変換!$1:$1,0),0)="","",VLOOKUP($A84,競技者csv変換!$A:$AK,MATCH(B$1,競技者csv変換!$1:$1,0),0)))</f>
        <v/>
      </c>
      <c r="C84" s="189" t="str">
        <f>IF(ISERROR(VLOOKUP($A84,競技者csv変換!$A:$AK,MATCH(C$1,競技者csv変換!$1:$1,0),0)),"",IF(VLOOKUP($A84,競技者csv変換!$A:$AK,MATCH(C$1,競技者csv変換!$1:$1,0),0)="","",VLOOKUP($A84,競技者csv変換!$A:$AK,MATCH(C$1,競技者csv変換!$1:$1,0),0)))</f>
        <v/>
      </c>
      <c r="D84" s="189" t="str">
        <f>IF(ISERROR(VLOOKUP($A84,競技者csv変換!$A:$AK,MATCH(D$1,競技者csv変換!$1:$1,0),0)),"",IF(VLOOKUP($A84,競技者csv変換!$A:$AK,MATCH(D$1,競技者csv変換!$1:$1,0),0)="","",VLOOKUP($A84,競技者csv変換!$A:$AK,MATCH(D$1,競技者csv変換!$1:$1,0),0)))</f>
        <v/>
      </c>
      <c r="E84" s="189" t="str">
        <f>IF(ISERROR(VLOOKUP($A84,競技者csv変換!$A:$AK,MATCH(E$1,競技者csv変換!$1:$1,0),0)),"",IF(VLOOKUP($A84,競技者csv変換!$A:$AK,MATCH(E$1,競技者csv変換!$1:$1,0),0)="","",VLOOKUP($A84,競技者csv変換!$A:$AK,MATCH(E$1,競技者csv変換!$1:$1,0),0)))</f>
        <v/>
      </c>
      <c r="F84" s="189" t="str">
        <f>IF(ISERROR(VLOOKUP($A84,競技者csv変換!$A:$AK,MATCH(F$1,競技者csv変換!$1:$1,0),0)),"",IF(VLOOKUP($A84,競技者csv変換!$A:$AK,MATCH(F$1,競技者csv変換!$1:$1,0),0)="","",VLOOKUP($A84,競技者csv変換!$A:$AK,MATCH(F$1,競技者csv変換!$1:$1,0),0)))</f>
        <v/>
      </c>
      <c r="G84" s="189" t="str">
        <f>IF(ISERROR(VLOOKUP($A84,競技者csv変換!$A:$AK,MATCH(G$1,競技者csv変換!$1:$1,0),0)),"",IF(VLOOKUP($A84,競技者csv変換!$A:$AK,MATCH(G$1,競技者csv変換!$1:$1,0),0)="","",VLOOKUP($A84,競技者csv変換!$A:$AK,MATCH(G$1,競技者csv変換!$1:$1,0),0)))</f>
        <v/>
      </c>
      <c r="H84" s="189" t="str">
        <f>IF(ISERROR(VLOOKUP($A84,競技者csv変換!$A:$AK,MATCH(H$1,競技者csv変換!$1:$1,0),0)),"",IF(VLOOKUP($A84,競技者csv変換!$A:$AK,MATCH(H$1,競技者csv変換!$1:$1,0),0)="","",VLOOKUP($A84,競技者csv変換!$A:$AK,MATCH(H$1,競技者csv変換!$1:$1,0),0)))</f>
        <v/>
      </c>
      <c r="I84" s="189" t="str">
        <f>IF(ISERROR(VLOOKUP($A84,競技者csv変換!$A:$AK,MATCH(I$1,競技者csv変換!$1:$1,0),0)),"",IF(VLOOKUP($A84,競技者csv変換!$A:$AK,MATCH(I$1,競技者csv変換!$1:$1,0),0)="","",VLOOKUP($A84,競技者csv変換!$A:$AK,MATCH(I$1,競技者csv変換!$1:$1,0),0)))</f>
        <v/>
      </c>
      <c r="J84" s="189" t="str">
        <f>IF(ISERROR(VLOOKUP($A84,競技者csv変換!$A:$AK,MATCH(J$1,競技者csv変換!$1:$1,0),0)),"",IF(VLOOKUP($A84,競技者csv変換!$A:$AK,MATCH(J$1,競技者csv変換!$1:$1,0),0)="","",VLOOKUP($A84,競技者csv変換!$A:$AK,MATCH(J$1,競技者csv変換!$1:$1,0),0)))</f>
        <v/>
      </c>
      <c r="K84" s="189" t="str">
        <f>IF(ISERROR(VLOOKUP($A84,競技者csv変換!$A:$AK,MATCH(K$1,競技者csv変換!$1:$1,0),0)),"",IF(VLOOKUP($A84,競技者csv変換!$A:$AK,MATCH(K$1,競技者csv変換!$1:$1,0),0)="","",VLOOKUP($A84,競技者csv変換!$A:$AK,MATCH(K$1,競技者csv変換!$1:$1,0),0)))</f>
        <v/>
      </c>
      <c r="L84" s="189" t="str">
        <f>IF(ISERROR(VLOOKUP($A84,競技者csv変換!$A:$AK,MATCH(L$1,競技者csv変換!$1:$1,0),0)),"",IF(VLOOKUP($A84,競技者csv変換!$A:$AK,MATCH(L$1,競技者csv変換!$1:$1,0),0)="","",VLOOKUP($A84,競技者csv変換!$A:$AK,MATCH(L$1,競技者csv変換!$1:$1,0),0)))</f>
        <v/>
      </c>
      <c r="M84" s="189" t="str">
        <f>IF(ISERROR(VLOOKUP($A84,競技者csv変換!$A:$AK,MATCH(M$1,競技者csv変換!$1:$1,0),0)),"",IF(VLOOKUP($A84,競技者csv変換!$A:$AK,MATCH(M$1,競技者csv変換!$1:$1,0),0)="","",VLOOKUP($A84,競技者csv変換!$A:$AK,MATCH(M$1,競技者csv変換!$1:$1,0),0)))</f>
        <v/>
      </c>
      <c r="N84" s="189" t="str">
        <f>IF(ISERROR(VLOOKUP($A84,競技者csv変換!$A:$AK,MATCH(N$1,競技者csv変換!$1:$1,0),0)),"",IF(VLOOKUP($A84,競技者csv変換!$A:$AK,MATCH(N$1,競技者csv変換!$1:$1,0),0)="","",VLOOKUP($A84,競技者csv変換!$A:$AK,MATCH(N$1,競技者csv変換!$1:$1,0),0)))</f>
        <v/>
      </c>
      <c r="O84" s="189" t="str">
        <f>IF(ISERROR(VLOOKUP($A84,競技者csv変換!$A:$AK,MATCH(O$1,競技者csv変換!$1:$1,0),0)),"",IF(VLOOKUP($A84,競技者csv変換!$A:$AK,MATCH(O$1,競技者csv変換!$1:$1,0),0)="","",VLOOKUP($A84,競技者csv変換!$A:$AK,MATCH(O$1,競技者csv変換!$1:$1,0),0)))</f>
        <v/>
      </c>
      <c r="P84" s="189" t="str">
        <f>IF(ISERROR(VLOOKUP($A84,競技者csv変換!$A:$AK,MATCH(P$1,競技者csv変換!$1:$1,0),0)),"",IF(VLOOKUP($A84,競技者csv変換!$A:$AK,MATCH(P$1,競技者csv変換!$1:$1,0),0)="","",VLOOKUP($A84,競技者csv変換!$A:$AK,MATCH(P$1,競技者csv変換!$1:$1,0),0)))</f>
        <v/>
      </c>
      <c r="Q84" s="189" t="str">
        <f>IF(ISERROR(VLOOKUP($A84,競技者csv変換!$A:$AK,MATCH(Q$1,競技者csv変換!$1:$1,0),0)),"",IF(VLOOKUP($A84,競技者csv変換!$A:$AK,MATCH(Q$1,競技者csv変換!$1:$1,0),0)="","",VLOOKUP($A84,競技者csv変換!$A:$AK,MATCH(Q$1,競技者csv変換!$1:$1,0),0)))</f>
        <v/>
      </c>
      <c r="R84" s="189" t="str">
        <f>IF(ISERROR(VLOOKUP($A84,競技者csv変換!$A:$AK,MATCH(R$1,競技者csv変換!$1:$1,0),0)),"",IF(VLOOKUP($A84,競技者csv変換!$A:$AK,MATCH(R$1,競技者csv変換!$1:$1,0),0)="","",VLOOKUP($A84,競技者csv変換!$A:$AK,MATCH(R$1,競技者csv変換!$1:$1,0),0)))</f>
        <v/>
      </c>
      <c r="S84" s="189" t="str">
        <f>IF(ISERROR(VLOOKUP($A84,競技者csv変換!$A:$AK,MATCH(S$1,競技者csv変換!$1:$1,0),0)),"",IF(VLOOKUP($A84,競技者csv変換!$A:$AK,MATCH(S$1,競技者csv変換!$1:$1,0),0)="","",VLOOKUP($A84,競技者csv変換!$A:$AK,MATCH(S$1,競技者csv変換!$1:$1,0),0)))</f>
        <v/>
      </c>
      <c r="T84" s="189" t="str">
        <f>IF(ISERROR(VLOOKUP($A84,競技者csv変換!$A:$AK,MATCH(T$1,競技者csv変換!$1:$1,0),0)),"",IF(VLOOKUP($A84,競技者csv変換!$A:$AK,MATCH(T$1,競技者csv変換!$1:$1,0),0)="","",VLOOKUP($A84,競技者csv変換!$A:$AK,MATCH(T$1,競技者csv変換!$1:$1,0),0)))</f>
        <v/>
      </c>
      <c r="U84" s="189" t="str">
        <f>IF(ISERROR(VLOOKUP($A84,競技者csv変換!$A:$AK,MATCH(U$1,競技者csv変換!$1:$1,0),0)),"",IF(VLOOKUP($A84,競技者csv変換!$A:$AK,MATCH(U$1,競技者csv変換!$1:$1,0),0)="","",VLOOKUP($A84,競技者csv変換!$A:$AK,MATCH(U$1,競技者csv変換!$1:$1,0),0)))</f>
        <v/>
      </c>
      <c r="V84" s="189" t="str">
        <f>IF(ISERROR(VLOOKUP($A84,競技者csv変換!$A:$AK,MATCH(V$1,競技者csv変換!$1:$1,0),0)),"",IF(VLOOKUP($A84,競技者csv変換!$A:$AK,MATCH(V$1,競技者csv変換!$1:$1,0),0)="","",VLOOKUP($A84,競技者csv変換!$A:$AK,MATCH(V$1,競技者csv変換!$1:$1,0),0)))</f>
        <v/>
      </c>
      <c r="W84" s="189" t="str">
        <f>IF(ISERROR(VLOOKUP($A84,競技者csv変換!$A:$AK,MATCH(W$1,競技者csv変換!$1:$1,0),0)),"",IF(VLOOKUP($A84,競技者csv変換!$A:$AK,MATCH(W$1,競技者csv変換!$1:$1,0),0)="","",VLOOKUP($A84,競技者csv変換!$A:$AK,MATCH(W$1,競技者csv変換!$1:$1,0),0)))</f>
        <v/>
      </c>
      <c r="X84" s="189" t="str">
        <f>IF(ISERROR(VLOOKUP($A84,競技者csv変換!$A:$AK,MATCH(X$1,競技者csv変換!$1:$1,0),0)),"",IF(VLOOKUP($A84,競技者csv変換!$A:$AK,MATCH(X$1,競技者csv変換!$1:$1,0),0)="","",VLOOKUP($A84,競技者csv変換!$A:$AK,MATCH(X$1,競技者csv変換!$1:$1,0),0)))</f>
        <v/>
      </c>
      <c r="Y84" s="189" t="str">
        <f>IF(ISERROR(VLOOKUP($A84,競技者csv変換!$A:$AK,MATCH(Y$1,競技者csv変換!$1:$1,0),0)),"",IF(VLOOKUP($A84,競技者csv変換!$A:$AK,MATCH(Y$1,競技者csv変換!$1:$1,0),0)="","",VLOOKUP($A84,競技者csv変換!$A:$AK,MATCH(Y$1,競技者csv変換!$1:$1,0),0)))</f>
        <v/>
      </c>
      <c r="Z84" s="189" t="str">
        <f>IF(ISERROR(VLOOKUP($A84,競技者csv変換!$A:$AK,MATCH(Z$1,競技者csv変換!$1:$1,0),0)),"",IF(VLOOKUP($A84,競技者csv変換!$A:$AK,MATCH(Z$1,競技者csv変換!$1:$1,0),0)="","",VLOOKUP($A84,競技者csv変換!$A:$AK,MATCH(Z$1,競技者csv変換!$1:$1,0),0)))</f>
        <v/>
      </c>
      <c r="AA84" s="189" t="str">
        <f>IF(ISERROR(VLOOKUP($A84,競技者csv変換!$A:$AK,MATCH(AA$1,競技者csv変換!$1:$1,0),0)),"",IF(VLOOKUP($A84,競技者csv変換!$A:$AK,MATCH(AA$1,競技者csv変換!$1:$1,0),0)="","",VLOOKUP($A84,競技者csv変換!$A:$AK,MATCH(AA$1,競技者csv変換!$1:$1,0),0)))</f>
        <v/>
      </c>
      <c r="AB84" s="189" t="str">
        <f>IF(ISERROR(VLOOKUP($A84,競技者csv変換!$A:$AK,MATCH(AB$1,競技者csv変換!$1:$1,0),0)),"",IF(VLOOKUP($A84,競技者csv変換!$A:$AK,MATCH(AB$1,競技者csv変換!$1:$1,0),0)="","",VLOOKUP($A84,競技者csv変換!$A:$AK,MATCH(AB$1,競技者csv変換!$1:$1,0),0)))</f>
        <v/>
      </c>
      <c r="AC84" s="189" t="str">
        <f>IF(ISERROR(VLOOKUP($A84,競技者csv変換!$A:$AK,MATCH(AC$1,競技者csv変換!$1:$1,0),0)),"",IF(VLOOKUP($A84,競技者csv変換!$A:$AK,MATCH(AC$1,競技者csv変換!$1:$1,0),0)="","",VLOOKUP($A84,競技者csv変換!$A:$AK,MATCH(AC$1,競技者csv変換!$1:$1,0),0)))</f>
        <v/>
      </c>
      <c r="AD84" s="76" t="str">
        <f>IF(ISERROR(VLOOKUP($A84,競技者csv変換!$A:$AK,MATCH(AD$1,競技者csv変換!$1:$1,0),0)),"",IF(VLOOKUP($A84,競技者csv変換!$A:$AK,MATCH(AD$1,競技者csv変換!$1:$1,0),0)="","",VLOOKUP($A84,競技者csv変換!$A:$AK,MATCH(AD$1,競技者csv変換!$1:$1,0),0)))</f>
        <v/>
      </c>
      <c r="AE84" s="76" t="str">
        <f>IF(ISERROR(VLOOKUP($A84,競技者csv変換!$A:$AK,MATCH(AE$1,競技者csv変換!$1:$1,0),0)),"",IF(VLOOKUP($A84,競技者csv変換!$A:$AK,MATCH(AE$1,競技者csv変換!$1:$1,0),0)="","",VLOOKUP($A84,競技者csv変換!$A:$AK,MATCH(AE$1,競技者csv変換!$1:$1,0),0)))</f>
        <v/>
      </c>
      <c r="AF84" s="76" t="str">
        <f>IF(ISERROR(VLOOKUP($A84,競技者csv変換!$A:$AK,MATCH(AF$1,競技者csv変換!$1:$1,0),0)),"",IF(VLOOKUP($A84,競技者csv変換!$A:$AK,MATCH(AF$1,競技者csv変換!$1:$1,0),0)="","",VLOOKUP($A84,競技者csv変換!$A:$AK,MATCH(AF$1,競技者csv変換!$1:$1,0),0)))</f>
        <v/>
      </c>
      <c r="AG84" s="76" t="str">
        <f>IF(ISERROR(VLOOKUP($A84,競技者csv変換!$A:$AK,MATCH(AG$1,競技者csv変換!$1:$1,0),0)),"",IF(VLOOKUP($A84,競技者csv変換!$A:$AK,MATCH(AG$1,競技者csv変換!$1:$1,0),0)="","",VLOOKUP($A84,競技者csv変換!$A:$AK,MATCH(AG$1,競技者csv変換!$1:$1,0),0)))</f>
        <v/>
      </c>
      <c r="AH84" s="76" t="str">
        <f>IF(ISERROR(VLOOKUP($A84,競技者csv変換!$A:$AK,MATCH(AH$1,競技者csv変換!$1:$1,0),0)),"",IF(VLOOKUP($A84,競技者csv変換!$A:$AK,MATCH(AH$1,競技者csv変換!$1:$1,0),0)="","",VLOOKUP($A84,競技者csv変換!$A:$AK,MATCH(AH$1,競技者csv変換!$1:$1,0),0)))</f>
        <v/>
      </c>
      <c r="AI84" s="76" t="str">
        <f>IF(ISERROR(VLOOKUP($A84,競技者csv変換!$A:$AK,MATCH(AI$1,競技者csv変換!$1:$1,0),0)),"",IF(VLOOKUP($A84,競技者csv変換!$A:$AK,MATCH(AI$1,競技者csv変換!$1:$1,0),0)="","",VLOOKUP($A84,競技者csv変換!$A:$AK,MATCH(AI$1,競技者csv変換!$1:$1,0),0)))</f>
        <v/>
      </c>
      <c r="AJ84" s="76" t="str">
        <f>IF(ISERROR(VLOOKUP($A84,競技者csv変換!$A:$AK,MATCH(AJ$1,競技者csv変換!$1:$1,0),0)),"",IF(VLOOKUP($A84,競技者csv変換!$A:$AK,MATCH(AJ$1,競技者csv変換!$1:$1,0),0)="","",VLOOKUP($A84,競技者csv変換!$A:$AK,MATCH(AJ$1,競技者csv変換!$1:$1,0),0)))</f>
        <v/>
      </c>
      <c r="AK84" s="76" t="str">
        <f>IF(ISERROR(VLOOKUP($A84,競技者csv変換!$A:$AK,MATCH(AK$1,競技者csv変換!$1:$1,0),0)),"",IF(VLOOKUP($A84,競技者csv変換!$A:$AK,MATCH(AK$1,競技者csv変換!$1:$1,0),0)="","",VLOOKUP($A84,競技者csv変換!$A:$AK,MATCH(AK$1,競技者csv変換!$1:$1,0),0)))</f>
        <v/>
      </c>
    </row>
    <row r="85" spans="1:37" ht="18" customHeight="1">
      <c r="A85" s="76" t="str">
        <f t="shared" si="0"/>
        <v/>
      </c>
      <c r="B85" s="189" t="str">
        <f>IF(ISERROR(VLOOKUP($A85,競技者csv変換!$A:$AK,MATCH(B$1,競技者csv変換!$1:$1,0),0)),"",IF(VLOOKUP($A85,競技者csv変換!$A:$AK,MATCH(B$1,競技者csv変換!$1:$1,0),0)="","",VLOOKUP($A85,競技者csv変換!$A:$AK,MATCH(B$1,競技者csv変換!$1:$1,0),0)))</f>
        <v/>
      </c>
      <c r="C85" s="189" t="str">
        <f>IF(ISERROR(VLOOKUP($A85,競技者csv変換!$A:$AK,MATCH(C$1,競技者csv変換!$1:$1,0),0)),"",IF(VLOOKUP($A85,競技者csv変換!$A:$AK,MATCH(C$1,競技者csv変換!$1:$1,0),0)="","",VLOOKUP($A85,競技者csv変換!$A:$AK,MATCH(C$1,競技者csv変換!$1:$1,0),0)))</f>
        <v/>
      </c>
      <c r="D85" s="189" t="str">
        <f>IF(ISERROR(VLOOKUP($A85,競技者csv変換!$A:$AK,MATCH(D$1,競技者csv変換!$1:$1,0),0)),"",IF(VLOOKUP($A85,競技者csv変換!$A:$AK,MATCH(D$1,競技者csv変換!$1:$1,0),0)="","",VLOOKUP($A85,競技者csv変換!$A:$AK,MATCH(D$1,競技者csv変換!$1:$1,0),0)))</f>
        <v/>
      </c>
      <c r="E85" s="189" t="str">
        <f>IF(ISERROR(VLOOKUP($A85,競技者csv変換!$A:$AK,MATCH(E$1,競技者csv変換!$1:$1,0),0)),"",IF(VLOOKUP($A85,競技者csv変換!$A:$AK,MATCH(E$1,競技者csv変換!$1:$1,0),0)="","",VLOOKUP($A85,競技者csv変換!$A:$AK,MATCH(E$1,競技者csv変換!$1:$1,0),0)))</f>
        <v/>
      </c>
      <c r="F85" s="189" t="str">
        <f>IF(ISERROR(VLOOKUP($A85,競技者csv変換!$A:$AK,MATCH(F$1,競技者csv変換!$1:$1,0),0)),"",IF(VLOOKUP($A85,競技者csv変換!$A:$AK,MATCH(F$1,競技者csv変換!$1:$1,0),0)="","",VLOOKUP($A85,競技者csv変換!$A:$AK,MATCH(F$1,競技者csv変換!$1:$1,0),0)))</f>
        <v/>
      </c>
      <c r="G85" s="189" t="str">
        <f>IF(ISERROR(VLOOKUP($A85,競技者csv変換!$A:$AK,MATCH(G$1,競技者csv変換!$1:$1,0),0)),"",IF(VLOOKUP($A85,競技者csv変換!$A:$AK,MATCH(G$1,競技者csv変換!$1:$1,0),0)="","",VLOOKUP($A85,競技者csv変換!$A:$AK,MATCH(G$1,競技者csv変換!$1:$1,0),0)))</f>
        <v/>
      </c>
      <c r="H85" s="189" t="str">
        <f>IF(ISERROR(VLOOKUP($A85,競技者csv変換!$A:$AK,MATCH(H$1,競技者csv変換!$1:$1,0),0)),"",IF(VLOOKUP($A85,競技者csv変換!$A:$AK,MATCH(H$1,競技者csv変換!$1:$1,0),0)="","",VLOOKUP($A85,競技者csv変換!$A:$AK,MATCH(H$1,競技者csv変換!$1:$1,0),0)))</f>
        <v/>
      </c>
      <c r="I85" s="189" t="str">
        <f>IF(ISERROR(VLOOKUP($A85,競技者csv変換!$A:$AK,MATCH(I$1,競技者csv変換!$1:$1,0),0)),"",IF(VLOOKUP($A85,競技者csv変換!$A:$AK,MATCH(I$1,競技者csv変換!$1:$1,0),0)="","",VLOOKUP($A85,競技者csv変換!$A:$AK,MATCH(I$1,競技者csv変換!$1:$1,0),0)))</f>
        <v/>
      </c>
      <c r="J85" s="189" t="str">
        <f>IF(ISERROR(VLOOKUP($A85,競技者csv変換!$A:$AK,MATCH(J$1,競技者csv変換!$1:$1,0),0)),"",IF(VLOOKUP($A85,競技者csv変換!$A:$AK,MATCH(J$1,競技者csv変換!$1:$1,0),0)="","",VLOOKUP($A85,競技者csv変換!$A:$AK,MATCH(J$1,競技者csv変換!$1:$1,0),0)))</f>
        <v/>
      </c>
      <c r="K85" s="189" t="str">
        <f>IF(ISERROR(VLOOKUP($A85,競技者csv変換!$A:$AK,MATCH(K$1,競技者csv変換!$1:$1,0),0)),"",IF(VLOOKUP($A85,競技者csv変換!$A:$AK,MATCH(K$1,競技者csv変換!$1:$1,0),0)="","",VLOOKUP($A85,競技者csv変換!$A:$AK,MATCH(K$1,競技者csv変換!$1:$1,0),0)))</f>
        <v/>
      </c>
      <c r="L85" s="189" t="str">
        <f>IF(ISERROR(VLOOKUP($A85,競技者csv変換!$A:$AK,MATCH(L$1,競技者csv変換!$1:$1,0),0)),"",IF(VLOOKUP($A85,競技者csv変換!$A:$AK,MATCH(L$1,競技者csv変換!$1:$1,0),0)="","",VLOOKUP($A85,競技者csv変換!$A:$AK,MATCH(L$1,競技者csv変換!$1:$1,0),0)))</f>
        <v/>
      </c>
      <c r="M85" s="189" t="str">
        <f>IF(ISERROR(VLOOKUP($A85,競技者csv変換!$A:$AK,MATCH(M$1,競技者csv変換!$1:$1,0),0)),"",IF(VLOOKUP($A85,競技者csv変換!$A:$AK,MATCH(M$1,競技者csv変換!$1:$1,0),0)="","",VLOOKUP($A85,競技者csv変換!$A:$AK,MATCH(M$1,競技者csv変換!$1:$1,0),0)))</f>
        <v/>
      </c>
      <c r="N85" s="189" t="str">
        <f>IF(ISERROR(VLOOKUP($A85,競技者csv変換!$A:$AK,MATCH(N$1,競技者csv変換!$1:$1,0),0)),"",IF(VLOOKUP($A85,競技者csv変換!$A:$AK,MATCH(N$1,競技者csv変換!$1:$1,0),0)="","",VLOOKUP($A85,競技者csv変換!$A:$AK,MATCH(N$1,競技者csv変換!$1:$1,0),0)))</f>
        <v/>
      </c>
      <c r="O85" s="189" t="str">
        <f>IF(ISERROR(VLOOKUP($A85,競技者csv変換!$A:$AK,MATCH(O$1,競技者csv変換!$1:$1,0),0)),"",IF(VLOOKUP($A85,競技者csv変換!$A:$AK,MATCH(O$1,競技者csv変換!$1:$1,0),0)="","",VLOOKUP($A85,競技者csv変換!$A:$AK,MATCH(O$1,競技者csv変換!$1:$1,0),0)))</f>
        <v/>
      </c>
      <c r="P85" s="189" t="str">
        <f>IF(ISERROR(VLOOKUP($A85,競技者csv変換!$A:$AK,MATCH(P$1,競技者csv変換!$1:$1,0),0)),"",IF(VLOOKUP($A85,競技者csv変換!$A:$AK,MATCH(P$1,競技者csv変換!$1:$1,0),0)="","",VLOOKUP($A85,競技者csv変換!$A:$AK,MATCH(P$1,競技者csv変換!$1:$1,0),0)))</f>
        <v/>
      </c>
      <c r="Q85" s="189" t="str">
        <f>IF(ISERROR(VLOOKUP($A85,競技者csv変換!$A:$AK,MATCH(Q$1,競技者csv変換!$1:$1,0),0)),"",IF(VLOOKUP($A85,競技者csv変換!$A:$AK,MATCH(Q$1,競技者csv変換!$1:$1,0),0)="","",VLOOKUP($A85,競技者csv変換!$A:$AK,MATCH(Q$1,競技者csv変換!$1:$1,0),0)))</f>
        <v/>
      </c>
      <c r="R85" s="189" t="str">
        <f>IF(ISERROR(VLOOKUP($A85,競技者csv変換!$A:$AK,MATCH(R$1,競技者csv変換!$1:$1,0),0)),"",IF(VLOOKUP($A85,競技者csv変換!$A:$AK,MATCH(R$1,競技者csv変換!$1:$1,0),0)="","",VLOOKUP($A85,競技者csv変換!$A:$AK,MATCH(R$1,競技者csv変換!$1:$1,0),0)))</f>
        <v/>
      </c>
      <c r="S85" s="189" t="str">
        <f>IF(ISERROR(VLOOKUP($A85,競技者csv変換!$A:$AK,MATCH(S$1,競技者csv変換!$1:$1,0),0)),"",IF(VLOOKUP($A85,競技者csv変換!$A:$AK,MATCH(S$1,競技者csv変換!$1:$1,0),0)="","",VLOOKUP($A85,競技者csv変換!$A:$AK,MATCH(S$1,競技者csv変換!$1:$1,0),0)))</f>
        <v/>
      </c>
      <c r="T85" s="189" t="str">
        <f>IF(ISERROR(VLOOKUP($A85,競技者csv変換!$A:$AK,MATCH(T$1,競技者csv変換!$1:$1,0),0)),"",IF(VLOOKUP($A85,競技者csv変換!$A:$AK,MATCH(T$1,競技者csv変換!$1:$1,0),0)="","",VLOOKUP($A85,競技者csv変換!$A:$AK,MATCH(T$1,競技者csv変換!$1:$1,0),0)))</f>
        <v/>
      </c>
      <c r="U85" s="189" t="str">
        <f>IF(ISERROR(VLOOKUP($A85,競技者csv変換!$A:$AK,MATCH(U$1,競技者csv変換!$1:$1,0),0)),"",IF(VLOOKUP($A85,競技者csv変換!$A:$AK,MATCH(U$1,競技者csv変換!$1:$1,0),0)="","",VLOOKUP($A85,競技者csv変換!$A:$AK,MATCH(U$1,競技者csv変換!$1:$1,0),0)))</f>
        <v/>
      </c>
      <c r="V85" s="189" t="str">
        <f>IF(ISERROR(VLOOKUP($A85,競技者csv変換!$A:$AK,MATCH(V$1,競技者csv変換!$1:$1,0),0)),"",IF(VLOOKUP($A85,競技者csv変換!$A:$AK,MATCH(V$1,競技者csv変換!$1:$1,0),0)="","",VLOOKUP($A85,競技者csv変換!$A:$AK,MATCH(V$1,競技者csv変換!$1:$1,0),0)))</f>
        <v/>
      </c>
      <c r="W85" s="189" t="str">
        <f>IF(ISERROR(VLOOKUP($A85,競技者csv変換!$A:$AK,MATCH(W$1,競技者csv変換!$1:$1,0),0)),"",IF(VLOOKUP($A85,競技者csv変換!$A:$AK,MATCH(W$1,競技者csv変換!$1:$1,0),0)="","",VLOOKUP($A85,競技者csv変換!$A:$AK,MATCH(W$1,競技者csv変換!$1:$1,0),0)))</f>
        <v/>
      </c>
      <c r="X85" s="189" t="str">
        <f>IF(ISERROR(VLOOKUP($A85,競技者csv変換!$A:$AK,MATCH(X$1,競技者csv変換!$1:$1,0),0)),"",IF(VLOOKUP($A85,競技者csv変換!$A:$AK,MATCH(X$1,競技者csv変換!$1:$1,0),0)="","",VLOOKUP($A85,競技者csv変換!$A:$AK,MATCH(X$1,競技者csv変換!$1:$1,0),0)))</f>
        <v/>
      </c>
      <c r="Y85" s="189" t="str">
        <f>IF(ISERROR(VLOOKUP($A85,競技者csv変換!$A:$AK,MATCH(Y$1,競技者csv変換!$1:$1,0),0)),"",IF(VLOOKUP($A85,競技者csv変換!$A:$AK,MATCH(Y$1,競技者csv変換!$1:$1,0),0)="","",VLOOKUP($A85,競技者csv変換!$A:$AK,MATCH(Y$1,競技者csv変換!$1:$1,0),0)))</f>
        <v/>
      </c>
      <c r="Z85" s="189" t="str">
        <f>IF(ISERROR(VLOOKUP($A85,競技者csv変換!$A:$AK,MATCH(Z$1,競技者csv変換!$1:$1,0),0)),"",IF(VLOOKUP($A85,競技者csv変換!$A:$AK,MATCH(Z$1,競技者csv変換!$1:$1,0),0)="","",VLOOKUP($A85,競技者csv変換!$A:$AK,MATCH(Z$1,競技者csv変換!$1:$1,0),0)))</f>
        <v/>
      </c>
      <c r="AA85" s="189" t="str">
        <f>IF(ISERROR(VLOOKUP($A85,競技者csv変換!$A:$AK,MATCH(AA$1,競技者csv変換!$1:$1,0),0)),"",IF(VLOOKUP($A85,競技者csv変換!$A:$AK,MATCH(AA$1,競技者csv変換!$1:$1,0),0)="","",VLOOKUP($A85,競技者csv変換!$A:$AK,MATCH(AA$1,競技者csv変換!$1:$1,0),0)))</f>
        <v/>
      </c>
      <c r="AB85" s="189" t="str">
        <f>IF(ISERROR(VLOOKUP($A85,競技者csv変換!$A:$AK,MATCH(AB$1,競技者csv変換!$1:$1,0),0)),"",IF(VLOOKUP($A85,競技者csv変換!$A:$AK,MATCH(AB$1,競技者csv変換!$1:$1,0),0)="","",VLOOKUP($A85,競技者csv変換!$A:$AK,MATCH(AB$1,競技者csv変換!$1:$1,0),0)))</f>
        <v/>
      </c>
      <c r="AC85" s="189" t="str">
        <f>IF(ISERROR(VLOOKUP($A85,競技者csv変換!$A:$AK,MATCH(AC$1,競技者csv変換!$1:$1,0),0)),"",IF(VLOOKUP($A85,競技者csv変換!$A:$AK,MATCH(AC$1,競技者csv変換!$1:$1,0),0)="","",VLOOKUP($A85,競技者csv変換!$A:$AK,MATCH(AC$1,競技者csv変換!$1:$1,0),0)))</f>
        <v/>
      </c>
      <c r="AD85" s="76" t="str">
        <f>IF(ISERROR(VLOOKUP($A85,競技者csv変換!$A:$AK,MATCH(AD$1,競技者csv変換!$1:$1,0),0)),"",IF(VLOOKUP($A85,競技者csv変換!$A:$AK,MATCH(AD$1,競技者csv変換!$1:$1,0),0)="","",VLOOKUP($A85,競技者csv変換!$A:$AK,MATCH(AD$1,競技者csv変換!$1:$1,0),0)))</f>
        <v/>
      </c>
      <c r="AE85" s="76" t="str">
        <f>IF(ISERROR(VLOOKUP($A85,競技者csv変換!$A:$AK,MATCH(AE$1,競技者csv変換!$1:$1,0),0)),"",IF(VLOOKUP($A85,競技者csv変換!$A:$AK,MATCH(AE$1,競技者csv変換!$1:$1,0),0)="","",VLOOKUP($A85,競技者csv変換!$A:$AK,MATCH(AE$1,競技者csv変換!$1:$1,0),0)))</f>
        <v/>
      </c>
      <c r="AF85" s="76" t="str">
        <f>IF(ISERROR(VLOOKUP($A85,競技者csv変換!$A:$AK,MATCH(AF$1,競技者csv変換!$1:$1,0),0)),"",IF(VLOOKUP($A85,競技者csv変換!$A:$AK,MATCH(AF$1,競技者csv変換!$1:$1,0),0)="","",VLOOKUP($A85,競技者csv変換!$A:$AK,MATCH(AF$1,競技者csv変換!$1:$1,0),0)))</f>
        <v/>
      </c>
      <c r="AG85" s="76" t="str">
        <f>IF(ISERROR(VLOOKUP($A85,競技者csv変換!$A:$AK,MATCH(AG$1,競技者csv変換!$1:$1,0),0)),"",IF(VLOOKUP($A85,競技者csv変換!$A:$AK,MATCH(AG$1,競技者csv変換!$1:$1,0),0)="","",VLOOKUP($A85,競技者csv変換!$A:$AK,MATCH(AG$1,競技者csv変換!$1:$1,0),0)))</f>
        <v/>
      </c>
      <c r="AH85" s="76" t="str">
        <f>IF(ISERROR(VLOOKUP($A85,競技者csv変換!$A:$AK,MATCH(AH$1,競技者csv変換!$1:$1,0),0)),"",IF(VLOOKUP($A85,競技者csv変換!$A:$AK,MATCH(AH$1,競技者csv変換!$1:$1,0),0)="","",VLOOKUP($A85,競技者csv変換!$A:$AK,MATCH(AH$1,競技者csv変換!$1:$1,0),0)))</f>
        <v/>
      </c>
      <c r="AI85" s="76" t="str">
        <f>IF(ISERROR(VLOOKUP($A85,競技者csv変換!$A:$AK,MATCH(AI$1,競技者csv変換!$1:$1,0),0)),"",IF(VLOOKUP($A85,競技者csv変換!$A:$AK,MATCH(AI$1,競技者csv変換!$1:$1,0),0)="","",VLOOKUP($A85,競技者csv変換!$A:$AK,MATCH(AI$1,競技者csv変換!$1:$1,0),0)))</f>
        <v/>
      </c>
      <c r="AJ85" s="76" t="str">
        <f>IF(ISERROR(VLOOKUP($A85,競技者csv変換!$A:$AK,MATCH(AJ$1,競技者csv変換!$1:$1,0),0)),"",IF(VLOOKUP($A85,競技者csv変換!$A:$AK,MATCH(AJ$1,競技者csv変換!$1:$1,0),0)="","",VLOOKUP($A85,競技者csv変換!$A:$AK,MATCH(AJ$1,競技者csv変換!$1:$1,0),0)))</f>
        <v/>
      </c>
      <c r="AK85" s="76" t="str">
        <f>IF(ISERROR(VLOOKUP($A85,競技者csv変換!$A:$AK,MATCH(AK$1,競技者csv変換!$1:$1,0),0)),"",IF(VLOOKUP($A85,競技者csv変換!$A:$AK,MATCH(AK$1,競技者csv変換!$1:$1,0),0)="","",VLOOKUP($A85,競技者csv変換!$A:$AK,MATCH(AK$1,競技者csv変換!$1:$1,0),0)))</f>
        <v/>
      </c>
    </row>
    <row r="86" spans="1:37" ht="18" customHeight="1">
      <c r="A86" s="76" t="str">
        <f t="shared" si="0"/>
        <v/>
      </c>
      <c r="B86" s="189" t="str">
        <f>IF(ISERROR(VLOOKUP($A86,競技者csv変換!$A:$AK,MATCH(B$1,競技者csv変換!$1:$1,0),0)),"",IF(VLOOKUP($A86,競技者csv変換!$A:$AK,MATCH(B$1,競技者csv変換!$1:$1,0),0)="","",VLOOKUP($A86,競技者csv変換!$A:$AK,MATCH(B$1,競技者csv変換!$1:$1,0),0)))</f>
        <v/>
      </c>
      <c r="C86" s="189" t="str">
        <f>IF(ISERROR(VLOOKUP($A86,競技者csv変換!$A:$AK,MATCH(C$1,競技者csv変換!$1:$1,0),0)),"",IF(VLOOKUP($A86,競技者csv変換!$A:$AK,MATCH(C$1,競技者csv変換!$1:$1,0),0)="","",VLOOKUP($A86,競技者csv変換!$A:$AK,MATCH(C$1,競技者csv変換!$1:$1,0),0)))</f>
        <v/>
      </c>
      <c r="D86" s="189" t="str">
        <f>IF(ISERROR(VLOOKUP($A86,競技者csv変換!$A:$AK,MATCH(D$1,競技者csv変換!$1:$1,0),0)),"",IF(VLOOKUP($A86,競技者csv変換!$A:$AK,MATCH(D$1,競技者csv変換!$1:$1,0),0)="","",VLOOKUP($A86,競技者csv変換!$A:$AK,MATCH(D$1,競技者csv変換!$1:$1,0),0)))</f>
        <v/>
      </c>
      <c r="E86" s="189" t="str">
        <f>IF(ISERROR(VLOOKUP($A86,競技者csv変換!$A:$AK,MATCH(E$1,競技者csv変換!$1:$1,0),0)),"",IF(VLOOKUP($A86,競技者csv変換!$A:$AK,MATCH(E$1,競技者csv変換!$1:$1,0),0)="","",VLOOKUP($A86,競技者csv変換!$A:$AK,MATCH(E$1,競技者csv変換!$1:$1,0),0)))</f>
        <v/>
      </c>
      <c r="F86" s="189" t="str">
        <f>IF(ISERROR(VLOOKUP($A86,競技者csv変換!$A:$AK,MATCH(F$1,競技者csv変換!$1:$1,0),0)),"",IF(VLOOKUP($A86,競技者csv変換!$A:$AK,MATCH(F$1,競技者csv変換!$1:$1,0),0)="","",VLOOKUP($A86,競技者csv変換!$A:$AK,MATCH(F$1,競技者csv変換!$1:$1,0),0)))</f>
        <v/>
      </c>
      <c r="G86" s="189" t="str">
        <f>IF(ISERROR(VLOOKUP($A86,競技者csv変換!$A:$AK,MATCH(G$1,競技者csv変換!$1:$1,0),0)),"",IF(VLOOKUP($A86,競技者csv変換!$A:$AK,MATCH(G$1,競技者csv変換!$1:$1,0),0)="","",VLOOKUP($A86,競技者csv変換!$A:$AK,MATCH(G$1,競技者csv変換!$1:$1,0),0)))</f>
        <v/>
      </c>
      <c r="H86" s="189" t="str">
        <f>IF(ISERROR(VLOOKUP($A86,競技者csv変換!$A:$AK,MATCH(H$1,競技者csv変換!$1:$1,0),0)),"",IF(VLOOKUP($A86,競技者csv変換!$A:$AK,MATCH(H$1,競技者csv変換!$1:$1,0),0)="","",VLOOKUP($A86,競技者csv変換!$A:$AK,MATCH(H$1,競技者csv変換!$1:$1,0),0)))</f>
        <v/>
      </c>
      <c r="I86" s="189" t="str">
        <f>IF(ISERROR(VLOOKUP($A86,競技者csv変換!$A:$AK,MATCH(I$1,競技者csv変換!$1:$1,0),0)),"",IF(VLOOKUP($A86,競技者csv変換!$A:$AK,MATCH(I$1,競技者csv変換!$1:$1,0),0)="","",VLOOKUP($A86,競技者csv変換!$A:$AK,MATCH(I$1,競技者csv変換!$1:$1,0),0)))</f>
        <v/>
      </c>
      <c r="J86" s="189" t="str">
        <f>IF(ISERROR(VLOOKUP($A86,競技者csv変換!$A:$AK,MATCH(J$1,競技者csv変換!$1:$1,0),0)),"",IF(VLOOKUP($A86,競技者csv変換!$A:$AK,MATCH(J$1,競技者csv変換!$1:$1,0),0)="","",VLOOKUP($A86,競技者csv変換!$A:$AK,MATCH(J$1,競技者csv変換!$1:$1,0),0)))</f>
        <v/>
      </c>
      <c r="K86" s="189" t="str">
        <f>IF(ISERROR(VLOOKUP($A86,競技者csv変換!$A:$AK,MATCH(K$1,競技者csv変換!$1:$1,0),0)),"",IF(VLOOKUP($A86,競技者csv変換!$A:$AK,MATCH(K$1,競技者csv変換!$1:$1,0),0)="","",VLOOKUP($A86,競技者csv変換!$A:$AK,MATCH(K$1,競技者csv変換!$1:$1,0),0)))</f>
        <v/>
      </c>
      <c r="L86" s="189" t="str">
        <f>IF(ISERROR(VLOOKUP($A86,競技者csv変換!$A:$AK,MATCH(L$1,競技者csv変換!$1:$1,0),0)),"",IF(VLOOKUP($A86,競技者csv変換!$A:$AK,MATCH(L$1,競技者csv変換!$1:$1,0),0)="","",VLOOKUP($A86,競技者csv変換!$A:$AK,MATCH(L$1,競技者csv変換!$1:$1,0),0)))</f>
        <v/>
      </c>
      <c r="M86" s="189" t="str">
        <f>IF(ISERROR(VLOOKUP($A86,競技者csv変換!$A:$AK,MATCH(M$1,競技者csv変換!$1:$1,0),0)),"",IF(VLOOKUP($A86,競技者csv変換!$A:$AK,MATCH(M$1,競技者csv変換!$1:$1,0),0)="","",VLOOKUP($A86,競技者csv変換!$A:$AK,MATCH(M$1,競技者csv変換!$1:$1,0),0)))</f>
        <v/>
      </c>
      <c r="N86" s="189" t="str">
        <f>IF(ISERROR(VLOOKUP($A86,競技者csv変換!$A:$AK,MATCH(N$1,競技者csv変換!$1:$1,0),0)),"",IF(VLOOKUP($A86,競技者csv変換!$A:$AK,MATCH(N$1,競技者csv変換!$1:$1,0),0)="","",VLOOKUP($A86,競技者csv変換!$A:$AK,MATCH(N$1,競技者csv変換!$1:$1,0),0)))</f>
        <v/>
      </c>
      <c r="O86" s="189" t="str">
        <f>IF(ISERROR(VLOOKUP($A86,競技者csv変換!$A:$AK,MATCH(O$1,競技者csv変換!$1:$1,0),0)),"",IF(VLOOKUP($A86,競技者csv変換!$A:$AK,MATCH(O$1,競技者csv変換!$1:$1,0),0)="","",VLOOKUP($A86,競技者csv変換!$A:$AK,MATCH(O$1,競技者csv変換!$1:$1,0),0)))</f>
        <v/>
      </c>
      <c r="P86" s="189" t="str">
        <f>IF(ISERROR(VLOOKUP($A86,競技者csv変換!$A:$AK,MATCH(P$1,競技者csv変換!$1:$1,0),0)),"",IF(VLOOKUP($A86,競技者csv変換!$A:$AK,MATCH(P$1,競技者csv変換!$1:$1,0),0)="","",VLOOKUP($A86,競技者csv変換!$A:$AK,MATCH(P$1,競技者csv変換!$1:$1,0),0)))</f>
        <v/>
      </c>
      <c r="Q86" s="189" t="str">
        <f>IF(ISERROR(VLOOKUP($A86,競技者csv変換!$A:$AK,MATCH(Q$1,競技者csv変換!$1:$1,0),0)),"",IF(VLOOKUP($A86,競技者csv変換!$A:$AK,MATCH(Q$1,競技者csv変換!$1:$1,0),0)="","",VLOOKUP($A86,競技者csv変換!$A:$AK,MATCH(Q$1,競技者csv変換!$1:$1,0),0)))</f>
        <v/>
      </c>
      <c r="R86" s="189" t="str">
        <f>IF(ISERROR(VLOOKUP($A86,競技者csv変換!$A:$AK,MATCH(R$1,競技者csv変換!$1:$1,0),0)),"",IF(VLOOKUP($A86,競技者csv変換!$A:$AK,MATCH(R$1,競技者csv変換!$1:$1,0),0)="","",VLOOKUP($A86,競技者csv変換!$A:$AK,MATCH(R$1,競技者csv変換!$1:$1,0),0)))</f>
        <v/>
      </c>
      <c r="S86" s="189" t="str">
        <f>IF(ISERROR(VLOOKUP($A86,競技者csv変換!$A:$AK,MATCH(S$1,競技者csv変換!$1:$1,0),0)),"",IF(VLOOKUP($A86,競技者csv変換!$A:$AK,MATCH(S$1,競技者csv変換!$1:$1,0),0)="","",VLOOKUP($A86,競技者csv変換!$A:$AK,MATCH(S$1,競技者csv変換!$1:$1,0),0)))</f>
        <v/>
      </c>
      <c r="T86" s="189" t="str">
        <f>IF(ISERROR(VLOOKUP($A86,競技者csv変換!$A:$AK,MATCH(T$1,競技者csv変換!$1:$1,0),0)),"",IF(VLOOKUP($A86,競技者csv変換!$A:$AK,MATCH(T$1,競技者csv変換!$1:$1,0),0)="","",VLOOKUP($A86,競技者csv変換!$A:$AK,MATCH(T$1,競技者csv変換!$1:$1,0),0)))</f>
        <v/>
      </c>
      <c r="U86" s="189" t="str">
        <f>IF(ISERROR(VLOOKUP($A86,競技者csv変換!$A:$AK,MATCH(U$1,競技者csv変換!$1:$1,0),0)),"",IF(VLOOKUP($A86,競技者csv変換!$A:$AK,MATCH(U$1,競技者csv変換!$1:$1,0),0)="","",VLOOKUP($A86,競技者csv変換!$A:$AK,MATCH(U$1,競技者csv変換!$1:$1,0),0)))</f>
        <v/>
      </c>
      <c r="V86" s="189" t="str">
        <f>IF(ISERROR(VLOOKUP($A86,競技者csv変換!$A:$AK,MATCH(V$1,競技者csv変換!$1:$1,0),0)),"",IF(VLOOKUP($A86,競技者csv変換!$A:$AK,MATCH(V$1,競技者csv変換!$1:$1,0),0)="","",VLOOKUP($A86,競技者csv変換!$A:$AK,MATCH(V$1,競技者csv変換!$1:$1,0),0)))</f>
        <v/>
      </c>
      <c r="W86" s="189" t="str">
        <f>IF(ISERROR(VLOOKUP($A86,競技者csv変換!$A:$AK,MATCH(W$1,競技者csv変換!$1:$1,0),0)),"",IF(VLOOKUP($A86,競技者csv変換!$A:$AK,MATCH(W$1,競技者csv変換!$1:$1,0),0)="","",VLOOKUP($A86,競技者csv変換!$A:$AK,MATCH(W$1,競技者csv変換!$1:$1,0),0)))</f>
        <v/>
      </c>
      <c r="X86" s="189" t="str">
        <f>IF(ISERROR(VLOOKUP($A86,競技者csv変換!$A:$AK,MATCH(X$1,競技者csv変換!$1:$1,0),0)),"",IF(VLOOKUP($A86,競技者csv変換!$A:$AK,MATCH(X$1,競技者csv変換!$1:$1,0),0)="","",VLOOKUP($A86,競技者csv変換!$A:$AK,MATCH(X$1,競技者csv変換!$1:$1,0),0)))</f>
        <v/>
      </c>
      <c r="Y86" s="189" t="str">
        <f>IF(ISERROR(VLOOKUP($A86,競技者csv変換!$A:$AK,MATCH(Y$1,競技者csv変換!$1:$1,0),0)),"",IF(VLOOKUP($A86,競技者csv変換!$A:$AK,MATCH(Y$1,競技者csv変換!$1:$1,0),0)="","",VLOOKUP($A86,競技者csv変換!$A:$AK,MATCH(Y$1,競技者csv変換!$1:$1,0),0)))</f>
        <v/>
      </c>
      <c r="Z86" s="189" t="str">
        <f>IF(ISERROR(VLOOKUP($A86,競技者csv変換!$A:$AK,MATCH(Z$1,競技者csv変換!$1:$1,0),0)),"",IF(VLOOKUP($A86,競技者csv変換!$A:$AK,MATCH(Z$1,競技者csv変換!$1:$1,0),0)="","",VLOOKUP($A86,競技者csv変換!$A:$AK,MATCH(Z$1,競技者csv変換!$1:$1,0),0)))</f>
        <v/>
      </c>
      <c r="AA86" s="189" t="str">
        <f>IF(ISERROR(VLOOKUP($A86,競技者csv変換!$A:$AK,MATCH(AA$1,競技者csv変換!$1:$1,0),0)),"",IF(VLOOKUP($A86,競技者csv変換!$A:$AK,MATCH(AA$1,競技者csv変換!$1:$1,0),0)="","",VLOOKUP($A86,競技者csv変換!$A:$AK,MATCH(AA$1,競技者csv変換!$1:$1,0),0)))</f>
        <v/>
      </c>
      <c r="AB86" s="189" t="str">
        <f>IF(ISERROR(VLOOKUP($A86,競技者csv変換!$A:$AK,MATCH(AB$1,競技者csv変換!$1:$1,0),0)),"",IF(VLOOKUP($A86,競技者csv変換!$A:$AK,MATCH(AB$1,競技者csv変換!$1:$1,0),0)="","",VLOOKUP($A86,競技者csv変換!$A:$AK,MATCH(AB$1,競技者csv変換!$1:$1,0),0)))</f>
        <v/>
      </c>
      <c r="AC86" s="189" t="str">
        <f>IF(ISERROR(VLOOKUP($A86,競技者csv変換!$A:$AK,MATCH(AC$1,競技者csv変換!$1:$1,0),0)),"",IF(VLOOKUP($A86,競技者csv変換!$A:$AK,MATCH(AC$1,競技者csv変換!$1:$1,0),0)="","",VLOOKUP($A86,競技者csv変換!$A:$AK,MATCH(AC$1,競技者csv変換!$1:$1,0),0)))</f>
        <v/>
      </c>
      <c r="AD86" s="76" t="str">
        <f>IF(ISERROR(VLOOKUP($A86,競技者csv変換!$A:$AK,MATCH(AD$1,競技者csv変換!$1:$1,0),0)),"",IF(VLOOKUP($A86,競技者csv変換!$A:$AK,MATCH(AD$1,競技者csv変換!$1:$1,0),0)="","",VLOOKUP($A86,競技者csv変換!$A:$AK,MATCH(AD$1,競技者csv変換!$1:$1,0),0)))</f>
        <v/>
      </c>
      <c r="AE86" s="76" t="str">
        <f>IF(ISERROR(VLOOKUP($A86,競技者csv変換!$A:$AK,MATCH(AE$1,競技者csv変換!$1:$1,0),0)),"",IF(VLOOKUP($A86,競技者csv変換!$A:$AK,MATCH(AE$1,競技者csv変換!$1:$1,0),0)="","",VLOOKUP($A86,競技者csv変換!$A:$AK,MATCH(AE$1,競技者csv変換!$1:$1,0),0)))</f>
        <v/>
      </c>
      <c r="AF86" s="76" t="str">
        <f>IF(ISERROR(VLOOKUP($A86,競技者csv変換!$A:$AK,MATCH(AF$1,競技者csv変換!$1:$1,0),0)),"",IF(VLOOKUP($A86,競技者csv変換!$A:$AK,MATCH(AF$1,競技者csv変換!$1:$1,0),0)="","",VLOOKUP($A86,競技者csv変換!$A:$AK,MATCH(AF$1,競技者csv変換!$1:$1,0),0)))</f>
        <v/>
      </c>
      <c r="AG86" s="76" t="str">
        <f>IF(ISERROR(VLOOKUP($A86,競技者csv変換!$A:$AK,MATCH(AG$1,競技者csv変換!$1:$1,0),0)),"",IF(VLOOKUP($A86,競技者csv変換!$A:$AK,MATCH(AG$1,競技者csv変換!$1:$1,0),0)="","",VLOOKUP($A86,競技者csv変換!$A:$AK,MATCH(AG$1,競技者csv変換!$1:$1,0),0)))</f>
        <v/>
      </c>
      <c r="AH86" s="76" t="str">
        <f>IF(ISERROR(VLOOKUP($A86,競技者csv変換!$A:$AK,MATCH(AH$1,競技者csv変換!$1:$1,0),0)),"",IF(VLOOKUP($A86,競技者csv変換!$A:$AK,MATCH(AH$1,競技者csv変換!$1:$1,0),0)="","",VLOOKUP($A86,競技者csv変換!$A:$AK,MATCH(AH$1,競技者csv変換!$1:$1,0),0)))</f>
        <v/>
      </c>
      <c r="AI86" s="76" t="str">
        <f>IF(ISERROR(VLOOKUP($A86,競技者csv変換!$A:$AK,MATCH(AI$1,競技者csv変換!$1:$1,0),0)),"",IF(VLOOKUP($A86,競技者csv変換!$A:$AK,MATCH(AI$1,競技者csv変換!$1:$1,0),0)="","",VLOOKUP($A86,競技者csv変換!$A:$AK,MATCH(AI$1,競技者csv変換!$1:$1,0),0)))</f>
        <v/>
      </c>
      <c r="AJ86" s="76" t="str">
        <f>IF(ISERROR(VLOOKUP($A86,競技者csv変換!$A:$AK,MATCH(AJ$1,競技者csv変換!$1:$1,0),0)),"",IF(VLOOKUP($A86,競技者csv変換!$A:$AK,MATCH(AJ$1,競技者csv変換!$1:$1,0),0)="","",VLOOKUP($A86,競技者csv変換!$A:$AK,MATCH(AJ$1,競技者csv変換!$1:$1,0),0)))</f>
        <v/>
      </c>
      <c r="AK86" s="76" t="str">
        <f>IF(ISERROR(VLOOKUP($A86,競技者csv変換!$A:$AK,MATCH(AK$1,競技者csv変換!$1:$1,0),0)),"",IF(VLOOKUP($A86,競技者csv変換!$A:$AK,MATCH(AK$1,競技者csv変換!$1:$1,0),0)="","",VLOOKUP($A86,競技者csv変換!$A:$AK,MATCH(AK$1,競技者csv変換!$1:$1,0),0)))</f>
        <v/>
      </c>
    </row>
    <row r="87" spans="1:37" ht="18" customHeight="1">
      <c r="A87" s="76" t="str">
        <f t="shared" si="0"/>
        <v/>
      </c>
      <c r="B87" s="189" t="str">
        <f>IF(ISERROR(VLOOKUP($A87,競技者csv変換!$A:$AK,MATCH(B$1,競技者csv変換!$1:$1,0),0)),"",IF(VLOOKUP($A87,競技者csv変換!$A:$AK,MATCH(B$1,競技者csv変換!$1:$1,0),0)="","",VLOOKUP($A87,競技者csv変換!$A:$AK,MATCH(B$1,競技者csv変換!$1:$1,0),0)))</f>
        <v/>
      </c>
      <c r="C87" s="189" t="str">
        <f>IF(ISERROR(VLOOKUP($A87,競技者csv変換!$A:$AK,MATCH(C$1,競技者csv変換!$1:$1,0),0)),"",IF(VLOOKUP($A87,競技者csv変換!$A:$AK,MATCH(C$1,競技者csv変換!$1:$1,0),0)="","",VLOOKUP($A87,競技者csv変換!$A:$AK,MATCH(C$1,競技者csv変換!$1:$1,0),0)))</f>
        <v/>
      </c>
      <c r="D87" s="189" t="str">
        <f>IF(ISERROR(VLOOKUP($A87,競技者csv変換!$A:$AK,MATCH(D$1,競技者csv変換!$1:$1,0),0)),"",IF(VLOOKUP($A87,競技者csv変換!$A:$AK,MATCH(D$1,競技者csv変換!$1:$1,0),0)="","",VLOOKUP($A87,競技者csv変換!$A:$AK,MATCH(D$1,競技者csv変換!$1:$1,0),0)))</f>
        <v/>
      </c>
      <c r="E87" s="189" t="str">
        <f>IF(ISERROR(VLOOKUP($A87,競技者csv変換!$A:$AK,MATCH(E$1,競技者csv変換!$1:$1,0),0)),"",IF(VLOOKUP($A87,競技者csv変換!$A:$AK,MATCH(E$1,競技者csv変換!$1:$1,0),0)="","",VLOOKUP($A87,競技者csv変換!$A:$AK,MATCH(E$1,競技者csv変換!$1:$1,0),0)))</f>
        <v/>
      </c>
      <c r="F87" s="189" t="str">
        <f>IF(ISERROR(VLOOKUP($A87,競技者csv変換!$A:$AK,MATCH(F$1,競技者csv変換!$1:$1,0),0)),"",IF(VLOOKUP($A87,競技者csv変換!$A:$AK,MATCH(F$1,競技者csv変換!$1:$1,0),0)="","",VLOOKUP($A87,競技者csv変換!$A:$AK,MATCH(F$1,競技者csv変換!$1:$1,0),0)))</f>
        <v/>
      </c>
      <c r="G87" s="189" t="str">
        <f>IF(ISERROR(VLOOKUP($A87,競技者csv変換!$A:$AK,MATCH(G$1,競技者csv変換!$1:$1,0),0)),"",IF(VLOOKUP($A87,競技者csv変換!$A:$AK,MATCH(G$1,競技者csv変換!$1:$1,0),0)="","",VLOOKUP($A87,競技者csv変換!$A:$AK,MATCH(G$1,競技者csv変換!$1:$1,0),0)))</f>
        <v/>
      </c>
      <c r="H87" s="189" t="str">
        <f>IF(ISERROR(VLOOKUP($A87,競技者csv変換!$A:$AK,MATCH(H$1,競技者csv変換!$1:$1,0),0)),"",IF(VLOOKUP($A87,競技者csv変換!$A:$AK,MATCH(H$1,競技者csv変換!$1:$1,0),0)="","",VLOOKUP($A87,競技者csv変換!$A:$AK,MATCH(H$1,競技者csv変換!$1:$1,0),0)))</f>
        <v/>
      </c>
      <c r="I87" s="189" t="str">
        <f>IF(ISERROR(VLOOKUP($A87,競技者csv変換!$A:$AK,MATCH(I$1,競技者csv変換!$1:$1,0),0)),"",IF(VLOOKUP($A87,競技者csv変換!$A:$AK,MATCH(I$1,競技者csv変換!$1:$1,0),0)="","",VLOOKUP($A87,競技者csv変換!$A:$AK,MATCH(I$1,競技者csv変換!$1:$1,0),0)))</f>
        <v/>
      </c>
      <c r="J87" s="189" t="str">
        <f>IF(ISERROR(VLOOKUP($A87,競技者csv変換!$A:$AK,MATCH(J$1,競技者csv変換!$1:$1,0),0)),"",IF(VLOOKUP($A87,競技者csv変換!$A:$AK,MATCH(J$1,競技者csv変換!$1:$1,0),0)="","",VLOOKUP($A87,競技者csv変換!$A:$AK,MATCH(J$1,競技者csv変換!$1:$1,0),0)))</f>
        <v/>
      </c>
      <c r="K87" s="189" t="str">
        <f>IF(ISERROR(VLOOKUP($A87,競技者csv変換!$A:$AK,MATCH(K$1,競技者csv変換!$1:$1,0),0)),"",IF(VLOOKUP($A87,競技者csv変換!$A:$AK,MATCH(K$1,競技者csv変換!$1:$1,0),0)="","",VLOOKUP($A87,競技者csv変換!$A:$AK,MATCH(K$1,競技者csv変換!$1:$1,0),0)))</f>
        <v/>
      </c>
      <c r="L87" s="189" t="str">
        <f>IF(ISERROR(VLOOKUP($A87,競技者csv変換!$A:$AK,MATCH(L$1,競技者csv変換!$1:$1,0),0)),"",IF(VLOOKUP($A87,競技者csv変換!$A:$AK,MATCH(L$1,競技者csv変換!$1:$1,0),0)="","",VLOOKUP($A87,競技者csv変換!$A:$AK,MATCH(L$1,競技者csv変換!$1:$1,0),0)))</f>
        <v/>
      </c>
      <c r="M87" s="189" t="str">
        <f>IF(ISERROR(VLOOKUP($A87,競技者csv変換!$A:$AK,MATCH(M$1,競技者csv変換!$1:$1,0),0)),"",IF(VLOOKUP($A87,競技者csv変換!$A:$AK,MATCH(M$1,競技者csv変換!$1:$1,0),0)="","",VLOOKUP($A87,競技者csv変換!$A:$AK,MATCH(M$1,競技者csv変換!$1:$1,0),0)))</f>
        <v/>
      </c>
      <c r="N87" s="189" t="str">
        <f>IF(ISERROR(VLOOKUP($A87,競技者csv変換!$A:$AK,MATCH(N$1,競技者csv変換!$1:$1,0),0)),"",IF(VLOOKUP($A87,競技者csv変換!$A:$AK,MATCH(N$1,競技者csv変換!$1:$1,0),0)="","",VLOOKUP($A87,競技者csv変換!$A:$AK,MATCH(N$1,競技者csv変換!$1:$1,0),0)))</f>
        <v/>
      </c>
      <c r="O87" s="189" t="str">
        <f>IF(ISERROR(VLOOKUP($A87,競技者csv変換!$A:$AK,MATCH(O$1,競技者csv変換!$1:$1,0),0)),"",IF(VLOOKUP($A87,競技者csv変換!$A:$AK,MATCH(O$1,競技者csv変換!$1:$1,0),0)="","",VLOOKUP($A87,競技者csv変換!$A:$AK,MATCH(O$1,競技者csv変換!$1:$1,0),0)))</f>
        <v/>
      </c>
      <c r="P87" s="189" t="str">
        <f>IF(ISERROR(VLOOKUP($A87,競技者csv変換!$A:$AK,MATCH(P$1,競技者csv変換!$1:$1,0),0)),"",IF(VLOOKUP($A87,競技者csv変換!$A:$AK,MATCH(P$1,競技者csv変換!$1:$1,0),0)="","",VLOOKUP($A87,競技者csv変換!$A:$AK,MATCH(P$1,競技者csv変換!$1:$1,0),0)))</f>
        <v/>
      </c>
      <c r="Q87" s="189" t="str">
        <f>IF(ISERROR(VLOOKUP($A87,競技者csv変換!$A:$AK,MATCH(Q$1,競技者csv変換!$1:$1,0),0)),"",IF(VLOOKUP($A87,競技者csv変換!$A:$AK,MATCH(Q$1,競技者csv変換!$1:$1,0),0)="","",VLOOKUP($A87,競技者csv変換!$A:$AK,MATCH(Q$1,競技者csv変換!$1:$1,0),0)))</f>
        <v/>
      </c>
      <c r="R87" s="189" t="str">
        <f>IF(ISERROR(VLOOKUP($A87,競技者csv変換!$A:$AK,MATCH(R$1,競技者csv変換!$1:$1,0),0)),"",IF(VLOOKUP($A87,競技者csv変換!$A:$AK,MATCH(R$1,競技者csv変換!$1:$1,0),0)="","",VLOOKUP($A87,競技者csv変換!$A:$AK,MATCH(R$1,競技者csv変換!$1:$1,0),0)))</f>
        <v/>
      </c>
      <c r="S87" s="189" t="str">
        <f>IF(ISERROR(VLOOKUP($A87,競技者csv変換!$A:$AK,MATCH(S$1,競技者csv変換!$1:$1,0),0)),"",IF(VLOOKUP($A87,競技者csv変換!$A:$AK,MATCH(S$1,競技者csv変換!$1:$1,0),0)="","",VLOOKUP($A87,競技者csv変換!$A:$AK,MATCH(S$1,競技者csv変換!$1:$1,0),0)))</f>
        <v/>
      </c>
      <c r="T87" s="189" t="str">
        <f>IF(ISERROR(VLOOKUP($A87,競技者csv変換!$A:$AK,MATCH(T$1,競技者csv変換!$1:$1,0),0)),"",IF(VLOOKUP($A87,競技者csv変換!$A:$AK,MATCH(T$1,競技者csv変換!$1:$1,0),0)="","",VLOOKUP($A87,競技者csv変換!$A:$AK,MATCH(T$1,競技者csv変換!$1:$1,0),0)))</f>
        <v/>
      </c>
      <c r="U87" s="189" t="str">
        <f>IF(ISERROR(VLOOKUP($A87,競技者csv変換!$A:$AK,MATCH(U$1,競技者csv変換!$1:$1,0),0)),"",IF(VLOOKUP($A87,競技者csv変換!$A:$AK,MATCH(U$1,競技者csv変換!$1:$1,0),0)="","",VLOOKUP($A87,競技者csv変換!$A:$AK,MATCH(U$1,競技者csv変換!$1:$1,0),0)))</f>
        <v/>
      </c>
      <c r="V87" s="189" t="str">
        <f>IF(ISERROR(VLOOKUP($A87,競技者csv変換!$A:$AK,MATCH(V$1,競技者csv変換!$1:$1,0),0)),"",IF(VLOOKUP($A87,競技者csv変換!$A:$AK,MATCH(V$1,競技者csv変換!$1:$1,0),0)="","",VLOOKUP($A87,競技者csv変換!$A:$AK,MATCH(V$1,競技者csv変換!$1:$1,0),0)))</f>
        <v/>
      </c>
      <c r="W87" s="189" t="str">
        <f>IF(ISERROR(VLOOKUP($A87,競技者csv変換!$A:$AK,MATCH(W$1,競技者csv変換!$1:$1,0),0)),"",IF(VLOOKUP($A87,競技者csv変換!$A:$AK,MATCH(W$1,競技者csv変換!$1:$1,0),0)="","",VLOOKUP($A87,競技者csv変換!$A:$AK,MATCH(W$1,競技者csv変換!$1:$1,0),0)))</f>
        <v/>
      </c>
      <c r="X87" s="189" t="str">
        <f>IF(ISERROR(VLOOKUP($A87,競技者csv変換!$A:$AK,MATCH(X$1,競技者csv変換!$1:$1,0),0)),"",IF(VLOOKUP($A87,競技者csv変換!$A:$AK,MATCH(X$1,競技者csv変換!$1:$1,0),0)="","",VLOOKUP($A87,競技者csv変換!$A:$AK,MATCH(X$1,競技者csv変換!$1:$1,0),0)))</f>
        <v/>
      </c>
      <c r="Y87" s="189" t="str">
        <f>IF(ISERROR(VLOOKUP($A87,競技者csv変換!$A:$AK,MATCH(Y$1,競技者csv変換!$1:$1,0),0)),"",IF(VLOOKUP($A87,競技者csv変換!$A:$AK,MATCH(Y$1,競技者csv変換!$1:$1,0),0)="","",VLOOKUP($A87,競技者csv変換!$A:$AK,MATCH(Y$1,競技者csv変換!$1:$1,0),0)))</f>
        <v/>
      </c>
      <c r="Z87" s="189" t="str">
        <f>IF(ISERROR(VLOOKUP($A87,競技者csv変換!$A:$AK,MATCH(Z$1,競技者csv変換!$1:$1,0),0)),"",IF(VLOOKUP($A87,競技者csv変換!$A:$AK,MATCH(Z$1,競技者csv変換!$1:$1,0),0)="","",VLOOKUP($A87,競技者csv変換!$A:$AK,MATCH(Z$1,競技者csv変換!$1:$1,0),0)))</f>
        <v/>
      </c>
      <c r="AA87" s="189" t="str">
        <f>IF(ISERROR(VLOOKUP($A87,競技者csv変換!$A:$AK,MATCH(AA$1,競技者csv変換!$1:$1,0),0)),"",IF(VLOOKUP($A87,競技者csv変換!$A:$AK,MATCH(AA$1,競技者csv変換!$1:$1,0),0)="","",VLOOKUP($A87,競技者csv変換!$A:$AK,MATCH(AA$1,競技者csv変換!$1:$1,0),0)))</f>
        <v/>
      </c>
      <c r="AB87" s="189" t="str">
        <f>IF(ISERROR(VLOOKUP($A87,競技者csv変換!$A:$AK,MATCH(AB$1,競技者csv変換!$1:$1,0),0)),"",IF(VLOOKUP($A87,競技者csv変換!$A:$AK,MATCH(AB$1,競技者csv変換!$1:$1,0),0)="","",VLOOKUP($A87,競技者csv変換!$A:$AK,MATCH(AB$1,競技者csv変換!$1:$1,0),0)))</f>
        <v/>
      </c>
      <c r="AC87" s="189" t="str">
        <f>IF(ISERROR(VLOOKUP($A87,競技者csv変換!$A:$AK,MATCH(AC$1,競技者csv変換!$1:$1,0),0)),"",IF(VLOOKUP($A87,競技者csv変換!$A:$AK,MATCH(AC$1,競技者csv変換!$1:$1,0),0)="","",VLOOKUP($A87,競技者csv変換!$A:$AK,MATCH(AC$1,競技者csv変換!$1:$1,0),0)))</f>
        <v/>
      </c>
      <c r="AD87" s="76" t="str">
        <f>IF(ISERROR(VLOOKUP($A87,競技者csv変換!$A:$AK,MATCH(AD$1,競技者csv変換!$1:$1,0),0)),"",IF(VLOOKUP($A87,競技者csv変換!$A:$AK,MATCH(AD$1,競技者csv変換!$1:$1,0),0)="","",VLOOKUP($A87,競技者csv変換!$A:$AK,MATCH(AD$1,競技者csv変換!$1:$1,0),0)))</f>
        <v/>
      </c>
      <c r="AE87" s="76" t="str">
        <f>IF(ISERROR(VLOOKUP($A87,競技者csv変換!$A:$AK,MATCH(AE$1,競技者csv変換!$1:$1,0),0)),"",IF(VLOOKUP($A87,競技者csv変換!$A:$AK,MATCH(AE$1,競技者csv変換!$1:$1,0),0)="","",VLOOKUP($A87,競技者csv変換!$A:$AK,MATCH(AE$1,競技者csv変換!$1:$1,0),0)))</f>
        <v/>
      </c>
      <c r="AF87" s="76" t="str">
        <f>IF(ISERROR(VLOOKUP($A87,競技者csv変換!$A:$AK,MATCH(AF$1,競技者csv変換!$1:$1,0),0)),"",IF(VLOOKUP($A87,競技者csv変換!$A:$AK,MATCH(AF$1,競技者csv変換!$1:$1,0),0)="","",VLOOKUP($A87,競技者csv変換!$A:$AK,MATCH(AF$1,競技者csv変換!$1:$1,0),0)))</f>
        <v/>
      </c>
      <c r="AG87" s="76" t="str">
        <f>IF(ISERROR(VLOOKUP($A87,競技者csv変換!$A:$AK,MATCH(AG$1,競技者csv変換!$1:$1,0),0)),"",IF(VLOOKUP($A87,競技者csv変換!$A:$AK,MATCH(AG$1,競技者csv変換!$1:$1,0),0)="","",VLOOKUP($A87,競技者csv変換!$A:$AK,MATCH(AG$1,競技者csv変換!$1:$1,0),0)))</f>
        <v/>
      </c>
      <c r="AH87" s="76" t="str">
        <f>IF(ISERROR(VLOOKUP($A87,競技者csv変換!$A:$AK,MATCH(AH$1,競技者csv変換!$1:$1,0),0)),"",IF(VLOOKUP($A87,競技者csv変換!$A:$AK,MATCH(AH$1,競技者csv変換!$1:$1,0),0)="","",VLOOKUP($A87,競技者csv変換!$A:$AK,MATCH(AH$1,競技者csv変換!$1:$1,0),0)))</f>
        <v/>
      </c>
      <c r="AI87" s="76" t="str">
        <f>IF(ISERROR(VLOOKUP($A87,競技者csv変換!$A:$AK,MATCH(AI$1,競技者csv変換!$1:$1,0),0)),"",IF(VLOOKUP($A87,競技者csv変換!$A:$AK,MATCH(AI$1,競技者csv変換!$1:$1,0),0)="","",VLOOKUP($A87,競技者csv変換!$A:$AK,MATCH(AI$1,競技者csv変換!$1:$1,0),0)))</f>
        <v/>
      </c>
      <c r="AJ87" s="76" t="str">
        <f>IF(ISERROR(VLOOKUP($A87,競技者csv変換!$A:$AK,MATCH(AJ$1,競技者csv変換!$1:$1,0),0)),"",IF(VLOOKUP($A87,競技者csv変換!$A:$AK,MATCH(AJ$1,競技者csv変換!$1:$1,0),0)="","",VLOOKUP($A87,競技者csv変換!$A:$AK,MATCH(AJ$1,競技者csv変換!$1:$1,0),0)))</f>
        <v/>
      </c>
      <c r="AK87" s="76" t="str">
        <f>IF(ISERROR(VLOOKUP($A87,競技者csv変換!$A:$AK,MATCH(AK$1,競技者csv変換!$1:$1,0),0)),"",IF(VLOOKUP($A87,競技者csv変換!$A:$AK,MATCH(AK$1,競技者csv変換!$1:$1,0),0)="","",VLOOKUP($A87,競技者csv変換!$A:$AK,MATCH(AK$1,競技者csv変換!$1:$1,0),0)))</f>
        <v/>
      </c>
    </row>
    <row r="88" spans="1:37" ht="18" customHeight="1">
      <c r="A88" s="76" t="str">
        <f t="shared" si="0"/>
        <v/>
      </c>
      <c r="B88" s="189" t="str">
        <f>IF(ISERROR(VLOOKUP($A88,競技者csv変換!$A:$AK,MATCH(B$1,競技者csv変換!$1:$1,0),0)),"",IF(VLOOKUP($A88,競技者csv変換!$A:$AK,MATCH(B$1,競技者csv変換!$1:$1,0),0)="","",VLOOKUP($A88,競技者csv変換!$A:$AK,MATCH(B$1,競技者csv変換!$1:$1,0),0)))</f>
        <v/>
      </c>
      <c r="C88" s="189" t="str">
        <f>IF(ISERROR(VLOOKUP($A88,競技者csv変換!$A:$AK,MATCH(C$1,競技者csv変換!$1:$1,0),0)),"",IF(VLOOKUP($A88,競技者csv変換!$A:$AK,MATCH(C$1,競技者csv変換!$1:$1,0),0)="","",VLOOKUP($A88,競技者csv変換!$A:$AK,MATCH(C$1,競技者csv変換!$1:$1,0),0)))</f>
        <v/>
      </c>
      <c r="D88" s="189" t="str">
        <f>IF(ISERROR(VLOOKUP($A88,競技者csv変換!$A:$AK,MATCH(D$1,競技者csv変換!$1:$1,0),0)),"",IF(VLOOKUP($A88,競技者csv変換!$A:$AK,MATCH(D$1,競技者csv変換!$1:$1,0),0)="","",VLOOKUP($A88,競技者csv変換!$A:$AK,MATCH(D$1,競技者csv変換!$1:$1,0),0)))</f>
        <v/>
      </c>
      <c r="E88" s="189" t="str">
        <f>IF(ISERROR(VLOOKUP($A88,競技者csv変換!$A:$AK,MATCH(E$1,競技者csv変換!$1:$1,0),0)),"",IF(VLOOKUP($A88,競技者csv変換!$A:$AK,MATCH(E$1,競技者csv変換!$1:$1,0),0)="","",VLOOKUP($A88,競技者csv変換!$A:$AK,MATCH(E$1,競技者csv変換!$1:$1,0),0)))</f>
        <v/>
      </c>
      <c r="F88" s="189" t="str">
        <f>IF(ISERROR(VLOOKUP($A88,競技者csv変換!$A:$AK,MATCH(F$1,競技者csv変換!$1:$1,0),0)),"",IF(VLOOKUP($A88,競技者csv変換!$A:$AK,MATCH(F$1,競技者csv変換!$1:$1,0),0)="","",VLOOKUP($A88,競技者csv変換!$A:$AK,MATCH(F$1,競技者csv変換!$1:$1,0),0)))</f>
        <v/>
      </c>
      <c r="G88" s="189" t="str">
        <f>IF(ISERROR(VLOOKUP($A88,競技者csv変換!$A:$AK,MATCH(G$1,競技者csv変換!$1:$1,0),0)),"",IF(VLOOKUP($A88,競技者csv変換!$A:$AK,MATCH(G$1,競技者csv変換!$1:$1,0),0)="","",VLOOKUP($A88,競技者csv変換!$A:$AK,MATCH(G$1,競技者csv変換!$1:$1,0),0)))</f>
        <v/>
      </c>
      <c r="H88" s="189" t="str">
        <f>IF(ISERROR(VLOOKUP($A88,競技者csv変換!$A:$AK,MATCH(H$1,競技者csv変換!$1:$1,0),0)),"",IF(VLOOKUP($A88,競技者csv変換!$A:$AK,MATCH(H$1,競技者csv変換!$1:$1,0),0)="","",VLOOKUP($A88,競技者csv変換!$A:$AK,MATCH(H$1,競技者csv変換!$1:$1,0),0)))</f>
        <v/>
      </c>
      <c r="I88" s="189" t="str">
        <f>IF(ISERROR(VLOOKUP($A88,競技者csv変換!$A:$AK,MATCH(I$1,競技者csv変換!$1:$1,0),0)),"",IF(VLOOKUP($A88,競技者csv変換!$A:$AK,MATCH(I$1,競技者csv変換!$1:$1,0),0)="","",VLOOKUP($A88,競技者csv変換!$A:$AK,MATCH(I$1,競技者csv変換!$1:$1,0),0)))</f>
        <v/>
      </c>
      <c r="J88" s="189" t="str">
        <f>IF(ISERROR(VLOOKUP($A88,競技者csv変換!$A:$AK,MATCH(J$1,競技者csv変換!$1:$1,0),0)),"",IF(VLOOKUP($A88,競技者csv変換!$A:$AK,MATCH(J$1,競技者csv変換!$1:$1,0),0)="","",VLOOKUP($A88,競技者csv変換!$A:$AK,MATCH(J$1,競技者csv変換!$1:$1,0),0)))</f>
        <v/>
      </c>
      <c r="K88" s="189" t="str">
        <f>IF(ISERROR(VLOOKUP($A88,競技者csv変換!$A:$AK,MATCH(K$1,競技者csv変換!$1:$1,0),0)),"",IF(VLOOKUP($A88,競技者csv変換!$A:$AK,MATCH(K$1,競技者csv変換!$1:$1,0),0)="","",VLOOKUP($A88,競技者csv変換!$A:$AK,MATCH(K$1,競技者csv変換!$1:$1,0),0)))</f>
        <v/>
      </c>
      <c r="L88" s="189" t="str">
        <f>IF(ISERROR(VLOOKUP($A88,競技者csv変換!$A:$AK,MATCH(L$1,競技者csv変換!$1:$1,0),0)),"",IF(VLOOKUP($A88,競技者csv変換!$A:$AK,MATCH(L$1,競技者csv変換!$1:$1,0),0)="","",VLOOKUP($A88,競技者csv変換!$A:$AK,MATCH(L$1,競技者csv変換!$1:$1,0),0)))</f>
        <v/>
      </c>
      <c r="M88" s="189" t="str">
        <f>IF(ISERROR(VLOOKUP($A88,競技者csv変換!$A:$AK,MATCH(M$1,競技者csv変換!$1:$1,0),0)),"",IF(VLOOKUP($A88,競技者csv変換!$A:$AK,MATCH(M$1,競技者csv変換!$1:$1,0),0)="","",VLOOKUP($A88,競技者csv変換!$A:$AK,MATCH(M$1,競技者csv変換!$1:$1,0),0)))</f>
        <v/>
      </c>
      <c r="N88" s="189" t="str">
        <f>IF(ISERROR(VLOOKUP($A88,競技者csv変換!$A:$AK,MATCH(N$1,競技者csv変換!$1:$1,0),0)),"",IF(VLOOKUP($A88,競技者csv変換!$A:$AK,MATCH(N$1,競技者csv変換!$1:$1,0),0)="","",VLOOKUP($A88,競技者csv変換!$A:$AK,MATCH(N$1,競技者csv変換!$1:$1,0),0)))</f>
        <v/>
      </c>
      <c r="O88" s="189" t="str">
        <f>IF(ISERROR(VLOOKUP($A88,競技者csv変換!$A:$AK,MATCH(O$1,競技者csv変換!$1:$1,0),0)),"",IF(VLOOKUP($A88,競技者csv変換!$A:$AK,MATCH(O$1,競技者csv変換!$1:$1,0),0)="","",VLOOKUP($A88,競技者csv変換!$A:$AK,MATCH(O$1,競技者csv変換!$1:$1,0),0)))</f>
        <v/>
      </c>
      <c r="P88" s="189" t="str">
        <f>IF(ISERROR(VLOOKUP($A88,競技者csv変換!$A:$AK,MATCH(P$1,競技者csv変換!$1:$1,0),0)),"",IF(VLOOKUP($A88,競技者csv変換!$A:$AK,MATCH(P$1,競技者csv変換!$1:$1,0),0)="","",VLOOKUP($A88,競技者csv変換!$A:$AK,MATCH(P$1,競技者csv変換!$1:$1,0),0)))</f>
        <v/>
      </c>
      <c r="Q88" s="189" t="str">
        <f>IF(ISERROR(VLOOKUP($A88,競技者csv変換!$A:$AK,MATCH(Q$1,競技者csv変換!$1:$1,0),0)),"",IF(VLOOKUP($A88,競技者csv変換!$A:$AK,MATCH(Q$1,競技者csv変換!$1:$1,0),0)="","",VLOOKUP($A88,競技者csv変換!$A:$AK,MATCH(Q$1,競技者csv変換!$1:$1,0),0)))</f>
        <v/>
      </c>
      <c r="R88" s="189" t="str">
        <f>IF(ISERROR(VLOOKUP($A88,競技者csv変換!$A:$AK,MATCH(R$1,競技者csv変換!$1:$1,0),0)),"",IF(VLOOKUP($A88,競技者csv変換!$A:$AK,MATCH(R$1,競技者csv変換!$1:$1,0),0)="","",VLOOKUP($A88,競技者csv変換!$A:$AK,MATCH(R$1,競技者csv変換!$1:$1,0),0)))</f>
        <v/>
      </c>
      <c r="S88" s="189" t="str">
        <f>IF(ISERROR(VLOOKUP($A88,競技者csv変換!$A:$AK,MATCH(S$1,競技者csv変換!$1:$1,0),0)),"",IF(VLOOKUP($A88,競技者csv変換!$A:$AK,MATCH(S$1,競技者csv変換!$1:$1,0),0)="","",VLOOKUP($A88,競技者csv変換!$A:$AK,MATCH(S$1,競技者csv変換!$1:$1,0),0)))</f>
        <v/>
      </c>
      <c r="T88" s="189" t="str">
        <f>IF(ISERROR(VLOOKUP($A88,競技者csv変換!$A:$AK,MATCH(T$1,競技者csv変換!$1:$1,0),0)),"",IF(VLOOKUP($A88,競技者csv変換!$A:$AK,MATCH(T$1,競技者csv変換!$1:$1,0),0)="","",VLOOKUP($A88,競技者csv変換!$A:$AK,MATCH(T$1,競技者csv変換!$1:$1,0),0)))</f>
        <v/>
      </c>
      <c r="U88" s="189" t="str">
        <f>IF(ISERROR(VLOOKUP($A88,競技者csv変換!$A:$AK,MATCH(U$1,競技者csv変換!$1:$1,0),0)),"",IF(VLOOKUP($A88,競技者csv変換!$A:$AK,MATCH(U$1,競技者csv変換!$1:$1,0),0)="","",VLOOKUP($A88,競技者csv変換!$A:$AK,MATCH(U$1,競技者csv変換!$1:$1,0),0)))</f>
        <v/>
      </c>
      <c r="V88" s="189" t="str">
        <f>IF(ISERROR(VLOOKUP($A88,競技者csv変換!$A:$AK,MATCH(V$1,競技者csv変換!$1:$1,0),0)),"",IF(VLOOKUP($A88,競技者csv変換!$A:$AK,MATCH(V$1,競技者csv変換!$1:$1,0),0)="","",VLOOKUP($A88,競技者csv変換!$A:$AK,MATCH(V$1,競技者csv変換!$1:$1,0),0)))</f>
        <v/>
      </c>
      <c r="W88" s="189" t="str">
        <f>IF(ISERROR(VLOOKUP($A88,競技者csv変換!$A:$AK,MATCH(W$1,競技者csv変換!$1:$1,0),0)),"",IF(VLOOKUP($A88,競技者csv変換!$A:$AK,MATCH(W$1,競技者csv変換!$1:$1,0),0)="","",VLOOKUP($A88,競技者csv変換!$A:$AK,MATCH(W$1,競技者csv変換!$1:$1,0),0)))</f>
        <v/>
      </c>
      <c r="X88" s="189" t="str">
        <f>IF(ISERROR(VLOOKUP($A88,競技者csv変換!$A:$AK,MATCH(X$1,競技者csv変換!$1:$1,0),0)),"",IF(VLOOKUP($A88,競技者csv変換!$A:$AK,MATCH(X$1,競技者csv変換!$1:$1,0),0)="","",VLOOKUP($A88,競技者csv変換!$A:$AK,MATCH(X$1,競技者csv変換!$1:$1,0),0)))</f>
        <v/>
      </c>
      <c r="Y88" s="189" t="str">
        <f>IF(ISERROR(VLOOKUP($A88,競技者csv変換!$A:$AK,MATCH(Y$1,競技者csv変換!$1:$1,0),0)),"",IF(VLOOKUP($A88,競技者csv変換!$A:$AK,MATCH(Y$1,競技者csv変換!$1:$1,0),0)="","",VLOOKUP($A88,競技者csv変換!$A:$AK,MATCH(Y$1,競技者csv変換!$1:$1,0),0)))</f>
        <v/>
      </c>
      <c r="Z88" s="189" t="str">
        <f>IF(ISERROR(VLOOKUP($A88,競技者csv変換!$A:$AK,MATCH(Z$1,競技者csv変換!$1:$1,0),0)),"",IF(VLOOKUP($A88,競技者csv変換!$A:$AK,MATCH(Z$1,競技者csv変換!$1:$1,0),0)="","",VLOOKUP($A88,競技者csv変換!$A:$AK,MATCH(Z$1,競技者csv変換!$1:$1,0),0)))</f>
        <v/>
      </c>
      <c r="AA88" s="189" t="str">
        <f>IF(ISERROR(VLOOKUP($A88,競技者csv変換!$A:$AK,MATCH(AA$1,競技者csv変換!$1:$1,0),0)),"",IF(VLOOKUP($A88,競技者csv変換!$A:$AK,MATCH(AA$1,競技者csv変換!$1:$1,0),0)="","",VLOOKUP($A88,競技者csv変換!$A:$AK,MATCH(AA$1,競技者csv変換!$1:$1,0),0)))</f>
        <v/>
      </c>
      <c r="AB88" s="189" t="str">
        <f>IF(ISERROR(VLOOKUP($A88,競技者csv変換!$A:$AK,MATCH(AB$1,競技者csv変換!$1:$1,0),0)),"",IF(VLOOKUP($A88,競技者csv変換!$A:$AK,MATCH(AB$1,競技者csv変換!$1:$1,0),0)="","",VLOOKUP($A88,競技者csv変換!$A:$AK,MATCH(AB$1,競技者csv変換!$1:$1,0),0)))</f>
        <v/>
      </c>
      <c r="AC88" s="189" t="str">
        <f>IF(ISERROR(VLOOKUP($A88,競技者csv変換!$A:$AK,MATCH(AC$1,競技者csv変換!$1:$1,0),0)),"",IF(VLOOKUP($A88,競技者csv変換!$A:$AK,MATCH(AC$1,競技者csv変換!$1:$1,0),0)="","",VLOOKUP($A88,競技者csv変換!$A:$AK,MATCH(AC$1,競技者csv変換!$1:$1,0),0)))</f>
        <v/>
      </c>
      <c r="AD88" s="76" t="str">
        <f>IF(ISERROR(VLOOKUP($A88,競技者csv変換!$A:$AK,MATCH(AD$1,競技者csv変換!$1:$1,0),0)),"",IF(VLOOKUP($A88,競技者csv変換!$A:$AK,MATCH(AD$1,競技者csv変換!$1:$1,0),0)="","",VLOOKUP($A88,競技者csv変換!$A:$AK,MATCH(AD$1,競技者csv変換!$1:$1,0),0)))</f>
        <v/>
      </c>
      <c r="AE88" s="76" t="str">
        <f>IF(ISERROR(VLOOKUP($A88,競技者csv変換!$A:$AK,MATCH(AE$1,競技者csv変換!$1:$1,0),0)),"",IF(VLOOKUP($A88,競技者csv変換!$A:$AK,MATCH(AE$1,競技者csv変換!$1:$1,0),0)="","",VLOOKUP($A88,競技者csv変換!$A:$AK,MATCH(AE$1,競技者csv変換!$1:$1,0),0)))</f>
        <v/>
      </c>
      <c r="AF88" s="76" t="str">
        <f>IF(ISERROR(VLOOKUP($A88,競技者csv変換!$A:$AK,MATCH(AF$1,競技者csv変換!$1:$1,0),0)),"",IF(VLOOKUP($A88,競技者csv変換!$A:$AK,MATCH(AF$1,競技者csv変換!$1:$1,0),0)="","",VLOOKUP($A88,競技者csv変換!$A:$AK,MATCH(AF$1,競技者csv変換!$1:$1,0),0)))</f>
        <v/>
      </c>
      <c r="AG88" s="76" t="str">
        <f>IF(ISERROR(VLOOKUP($A88,競技者csv変換!$A:$AK,MATCH(AG$1,競技者csv変換!$1:$1,0),0)),"",IF(VLOOKUP($A88,競技者csv変換!$A:$AK,MATCH(AG$1,競技者csv変換!$1:$1,0),0)="","",VLOOKUP($A88,競技者csv変換!$A:$AK,MATCH(AG$1,競技者csv変換!$1:$1,0),0)))</f>
        <v/>
      </c>
      <c r="AH88" s="76" t="str">
        <f>IF(ISERROR(VLOOKUP($A88,競技者csv変換!$A:$AK,MATCH(AH$1,競技者csv変換!$1:$1,0),0)),"",IF(VLOOKUP($A88,競技者csv変換!$A:$AK,MATCH(AH$1,競技者csv変換!$1:$1,0),0)="","",VLOOKUP($A88,競技者csv変換!$A:$AK,MATCH(AH$1,競技者csv変換!$1:$1,0),0)))</f>
        <v/>
      </c>
      <c r="AI88" s="76" t="str">
        <f>IF(ISERROR(VLOOKUP($A88,競技者csv変換!$A:$AK,MATCH(AI$1,競技者csv変換!$1:$1,0),0)),"",IF(VLOOKUP($A88,競技者csv変換!$A:$AK,MATCH(AI$1,競技者csv変換!$1:$1,0),0)="","",VLOOKUP($A88,競技者csv変換!$A:$AK,MATCH(AI$1,競技者csv変換!$1:$1,0),0)))</f>
        <v/>
      </c>
      <c r="AJ88" s="76" t="str">
        <f>IF(ISERROR(VLOOKUP($A88,競技者csv変換!$A:$AK,MATCH(AJ$1,競技者csv変換!$1:$1,0),0)),"",IF(VLOOKUP($A88,競技者csv変換!$A:$AK,MATCH(AJ$1,競技者csv変換!$1:$1,0),0)="","",VLOOKUP($A88,競技者csv変換!$A:$AK,MATCH(AJ$1,競技者csv変換!$1:$1,0),0)))</f>
        <v/>
      </c>
      <c r="AK88" s="76" t="str">
        <f>IF(ISERROR(VLOOKUP($A88,競技者csv変換!$A:$AK,MATCH(AK$1,競技者csv変換!$1:$1,0),0)),"",IF(VLOOKUP($A88,競技者csv変換!$A:$AK,MATCH(AK$1,競技者csv変換!$1:$1,0),0)="","",VLOOKUP($A88,競技者csv変換!$A:$AK,MATCH(AK$1,競技者csv変換!$1:$1,0),0)))</f>
        <v/>
      </c>
    </row>
    <row r="89" spans="1:37" ht="18" customHeight="1">
      <c r="A89" s="76" t="str">
        <f t="shared" si="0"/>
        <v/>
      </c>
      <c r="B89" s="189" t="str">
        <f>IF(ISERROR(VLOOKUP($A89,競技者csv変換!$A:$AK,MATCH(B$1,競技者csv変換!$1:$1,0),0)),"",IF(VLOOKUP($A89,競技者csv変換!$A:$AK,MATCH(B$1,競技者csv変換!$1:$1,0),0)="","",VLOOKUP($A89,競技者csv変換!$A:$AK,MATCH(B$1,競技者csv変換!$1:$1,0),0)))</f>
        <v/>
      </c>
      <c r="C89" s="189" t="str">
        <f>IF(ISERROR(VLOOKUP($A89,競技者csv変換!$A:$AK,MATCH(C$1,競技者csv変換!$1:$1,0),0)),"",IF(VLOOKUP($A89,競技者csv変換!$A:$AK,MATCH(C$1,競技者csv変換!$1:$1,0),0)="","",VLOOKUP($A89,競技者csv変換!$A:$AK,MATCH(C$1,競技者csv変換!$1:$1,0),0)))</f>
        <v/>
      </c>
      <c r="D89" s="189" t="str">
        <f>IF(ISERROR(VLOOKUP($A89,競技者csv変換!$A:$AK,MATCH(D$1,競技者csv変換!$1:$1,0),0)),"",IF(VLOOKUP($A89,競技者csv変換!$A:$AK,MATCH(D$1,競技者csv変換!$1:$1,0),0)="","",VLOOKUP($A89,競技者csv変換!$A:$AK,MATCH(D$1,競技者csv変換!$1:$1,0),0)))</f>
        <v/>
      </c>
      <c r="E89" s="189" t="str">
        <f>IF(ISERROR(VLOOKUP($A89,競技者csv変換!$A:$AK,MATCH(E$1,競技者csv変換!$1:$1,0),0)),"",IF(VLOOKUP($A89,競技者csv変換!$A:$AK,MATCH(E$1,競技者csv変換!$1:$1,0),0)="","",VLOOKUP($A89,競技者csv変換!$A:$AK,MATCH(E$1,競技者csv変換!$1:$1,0),0)))</f>
        <v/>
      </c>
      <c r="F89" s="189" t="str">
        <f>IF(ISERROR(VLOOKUP($A89,競技者csv変換!$A:$AK,MATCH(F$1,競技者csv変換!$1:$1,0),0)),"",IF(VLOOKUP($A89,競技者csv変換!$A:$AK,MATCH(F$1,競技者csv変換!$1:$1,0),0)="","",VLOOKUP($A89,競技者csv変換!$A:$AK,MATCH(F$1,競技者csv変換!$1:$1,0),0)))</f>
        <v/>
      </c>
      <c r="G89" s="189" t="str">
        <f>IF(ISERROR(VLOOKUP($A89,競技者csv変換!$A:$AK,MATCH(G$1,競技者csv変換!$1:$1,0),0)),"",IF(VLOOKUP($A89,競技者csv変換!$A:$AK,MATCH(G$1,競技者csv変換!$1:$1,0),0)="","",VLOOKUP($A89,競技者csv変換!$A:$AK,MATCH(G$1,競技者csv変換!$1:$1,0),0)))</f>
        <v/>
      </c>
      <c r="H89" s="189" t="str">
        <f>IF(ISERROR(VLOOKUP($A89,競技者csv変換!$A:$AK,MATCH(H$1,競技者csv変換!$1:$1,0),0)),"",IF(VLOOKUP($A89,競技者csv変換!$A:$AK,MATCH(H$1,競技者csv変換!$1:$1,0),0)="","",VLOOKUP($A89,競技者csv変換!$A:$AK,MATCH(H$1,競技者csv変換!$1:$1,0),0)))</f>
        <v/>
      </c>
      <c r="I89" s="189" t="str">
        <f>IF(ISERROR(VLOOKUP($A89,競技者csv変換!$A:$AK,MATCH(I$1,競技者csv変換!$1:$1,0),0)),"",IF(VLOOKUP($A89,競技者csv変換!$A:$AK,MATCH(I$1,競技者csv変換!$1:$1,0),0)="","",VLOOKUP($A89,競技者csv変換!$A:$AK,MATCH(I$1,競技者csv変換!$1:$1,0),0)))</f>
        <v/>
      </c>
      <c r="J89" s="189" t="str">
        <f>IF(ISERROR(VLOOKUP($A89,競技者csv変換!$A:$AK,MATCH(J$1,競技者csv変換!$1:$1,0),0)),"",IF(VLOOKUP($A89,競技者csv変換!$A:$AK,MATCH(J$1,競技者csv変換!$1:$1,0),0)="","",VLOOKUP($A89,競技者csv変換!$A:$AK,MATCH(J$1,競技者csv変換!$1:$1,0),0)))</f>
        <v/>
      </c>
      <c r="K89" s="189" t="str">
        <f>IF(ISERROR(VLOOKUP($A89,競技者csv変換!$A:$AK,MATCH(K$1,競技者csv変換!$1:$1,0),0)),"",IF(VLOOKUP($A89,競技者csv変換!$A:$AK,MATCH(K$1,競技者csv変換!$1:$1,0),0)="","",VLOOKUP($A89,競技者csv変換!$A:$AK,MATCH(K$1,競技者csv変換!$1:$1,0),0)))</f>
        <v/>
      </c>
      <c r="L89" s="189" t="str">
        <f>IF(ISERROR(VLOOKUP($A89,競技者csv変換!$A:$AK,MATCH(L$1,競技者csv変換!$1:$1,0),0)),"",IF(VLOOKUP($A89,競技者csv変換!$A:$AK,MATCH(L$1,競技者csv変換!$1:$1,0),0)="","",VLOOKUP($A89,競技者csv変換!$A:$AK,MATCH(L$1,競技者csv変換!$1:$1,0),0)))</f>
        <v/>
      </c>
      <c r="M89" s="189" t="str">
        <f>IF(ISERROR(VLOOKUP($A89,競技者csv変換!$A:$AK,MATCH(M$1,競技者csv変換!$1:$1,0),0)),"",IF(VLOOKUP($A89,競技者csv変換!$A:$AK,MATCH(M$1,競技者csv変換!$1:$1,0),0)="","",VLOOKUP($A89,競技者csv変換!$A:$AK,MATCH(M$1,競技者csv変換!$1:$1,0),0)))</f>
        <v/>
      </c>
      <c r="N89" s="189" t="str">
        <f>IF(ISERROR(VLOOKUP($A89,競技者csv変換!$A:$AK,MATCH(N$1,競技者csv変換!$1:$1,0),0)),"",IF(VLOOKUP($A89,競技者csv変換!$A:$AK,MATCH(N$1,競技者csv変換!$1:$1,0),0)="","",VLOOKUP($A89,競技者csv変換!$A:$AK,MATCH(N$1,競技者csv変換!$1:$1,0),0)))</f>
        <v/>
      </c>
      <c r="O89" s="189" t="str">
        <f>IF(ISERROR(VLOOKUP($A89,競技者csv変換!$A:$AK,MATCH(O$1,競技者csv変換!$1:$1,0),0)),"",IF(VLOOKUP($A89,競技者csv変換!$A:$AK,MATCH(O$1,競技者csv変換!$1:$1,0),0)="","",VLOOKUP($A89,競技者csv変換!$A:$AK,MATCH(O$1,競技者csv変換!$1:$1,0),0)))</f>
        <v/>
      </c>
      <c r="P89" s="189" t="str">
        <f>IF(ISERROR(VLOOKUP($A89,競技者csv変換!$A:$AK,MATCH(P$1,競技者csv変換!$1:$1,0),0)),"",IF(VLOOKUP($A89,競技者csv変換!$A:$AK,MATCH(P$1,競技者csv変換!$1:$1,0),0)="","",VLOOKUP($A89,競技者csv変換!$A:$AK,MATCH(P$1,競技者csv変換!$1:$1,0),0)))</f>
        <v/>
      </c>
      <c r="Q89" s="189" t="str">
        <f>IF(ISERROR(VLOOKUP($A89,競技者csv変換!$A:$AK,MATCH(Q$1,競技者csv変換!$1:$1,0),0)),"",IF(VLOOKUP($A89,競技者csv変換!$A:$AK,MATCH(Q$1,競技者csv変換!$1:$1,0),0)="","",VLOOKUP($A89,競技者csv変換!$A:$AK,MATCH(Q$1,競技者csv変換!$1:$1,0),0)))</f>
        <v/>
      </c>
      <c r="R89" s="189" t="str">
        <f>IF(ISERROR(VLOOKUP($A89,競技者csv変換!$A:$AK,MATCH(R$1,競技者csv変換!$1:$1,0),0)),"",IF(VLOOKUP($A89,競技者csv変換!$A:$AK,MATCH(R$1,競技者csv変換!$1:$1,0),0)="","",VLOOKUP($A89,競技者csv変換!$A:$AK,MATCH(R$1,競技者csv変換!$1:$1,0),0)))</f>
        <v/>
      </c>
      <c r="S89" s="189" t="str">
        <f>IF(ISERROR(VLOOKUP($A89,競技者csv変換!$A:$AK,MATCH(S$1,競技者csv変換!$1:$1,0),0)),"",IF(VLOOKUP($A89,競技者csv変換!$A:$AK,MATCH(S$1,競技者csv変換!$1:$1,0),0)="","",VLOOKUP($A89,競技者csv変換!$A:$AK,MATCH(S$1,競技者csv変換!$1:$1,0),0)))</f>
        <v/>
      </c>
      <c r="T89" s="189" t="str">
        <f>IF(ISERROR(VLOOKUP($A89,競技者csv変換!$A:$AK,MATCH(T$1,競技者csv変換!$1:$1,0),0)),"",IF(VLOOKUP($A89,競技者csv変換!$A:$AK,MATCH(T$1,競技者csv変換!$1:$1,0),0)="","",VLOOKUP($A89,競技者csv変換!$A:$AK,MATCH(T$1,競技者csv変換!$1:$1,0),0)))</f>
        <v/>
      </c>
      <c r="U89" s="189" t="str">
        <f>IF(ISERROR(VLOOKUP($A89,競技者csv変換!$A:$AK,MATCH(U$1,競技者csv変換!$1:$1,0),0)),"",IF(VLOOKUP($A89,競技者csv変換!$A:$AK,MATCH(U$1,競技者csv変換!$1:$1,0),0)="","",VLOOKUP($A89,競技者csv変換!$A:$AK,MATCH(U$1,競技者csv変換!$1:$1,0),0)))</f>
        <v/>
      </c>
      <c r="V89" s="189" t="str">
        <f>IF(ISERROR(VLOOKUP($A89,競技者csv変換!$A:$AK,MATCH(V$1,競技者csv変換!$1:$1,0),0)),"",IF(VLOOKUP($A89,競技者csv変換!$A:$AK,MATCH(V$1,競技者csv変換!$1:$1,0),0)="","",VLOOKUP($A89,競技者csv変換!$A:$AK,MATCH(V$1,競技者csv変換!$1:$1,0),0)))</f>
        <v/>
      </c>
      <c r="W89" s="189" t="str">
        <f>IF(ISERROR(VLOOKUP($A89,競技者csv変換!$A:$AK,MATCH(W$1,競技者csv変換!$1:$1,0),0)),"",IF(VLOOKUP($A89,競技者csv変換!$A:$AK,MATCH(W$1,競技者csv変換!$1:$1,0),0)="","",VLOOKUP($A89,競技者csv変換!$A:$AK,MATCH(W$1,競技者csv変換!$1:$1,0),0)))</f>
        <v/>
      </c>
      <c r="X89" s="189" t="str">
        <f>IF(ISERROR(VLOOKUP($A89,競技者csv変換!$A:$AK,MATCH(X$1,競技者csv変換!$1:$1,0),0)),"",IF(VLOOKUP($A89,競技者csv変換!$A:$AK,MATCH(X$1,競技者csv変換!$1:$1,0),0)="","",VLOOKUP($A89,競技者csv変換!$A:$AK,MATCH(X$1,競技者csv変換!$1:$1,0),0)))</f>
        <v/>
      </c>
      <c r="Y89" s="189" t="str">
        <f>IF(ISERROR(VLOOKUP($A89,競技者csv変換!$A:$AK,MATCH(Y$1,競技者csv変換!$1:$1,0),0)),"",IF(VLOOKUP($A89,競技者csv変換!$A:$AK,MATCH(Y$1,競技者csv変換!$1:$1,0),0)="","",VLOOKUP($A89,競技者csv変換!$A:$AK,MATCH(Y$1,競技者csv変換!$1:$1,0),0)))</f>
        <v/>
      </c>
      <c r="Z89" s="189" t="str">
        <f>IF(ISERROR(VLOOKUP($A89,競技者csv変換!$A:$AK,MATCH(Z$1,競技者csv変換!$1:$1,0),0)),"",IF(VLOOKUP($A89,競技者csv変換!$A:$AK,MATCH(Z$1,競技者csv変換!$1:$1,0),0)="","",VLOOKUP($A89,競技者csv変換!$A:$AK,MATCH(Z$1,競技者csv変換!$1:$1,0),0)))</f>
        <v/>
      </c>
      <c r="AA89" s="189" t="str">
        <f>IF(ISERROR(VLOOKUP($A89,競技者csv変換!$A:$AK,MATCH(AA$1,競技者csv変換!$1:$1,0),0)),"",IF(VLOOKUP($A89,競技者csv変換!$A:$AK,MATCH(AA$1,競技者csv変換!$1:$1,0),0)="","",VLOOKUP($A89,競技者csv変換!$A:$AK,MATCH(AA$1,競技者csv変換!$1:$1,0),0)))</f>
        <v/>
      </c>
      <c r="AB89" s="189" t="str">
        <f>IF(ISERROR(VLOOKUP($A89,競技者csv変換!$A:$AK,MATCH(AB$1,競技者csv変換!$1:$1,0),0)),"",IF(VLOOKUP($A89,競技者csv変換!$A:$AK,MATCH(AB$1,競技者csv変換!$1:$1,0),0)="","",VLOOKUP($A89,競技者csv変換!$A:$AK,MATCH(AB$1,競技者csv変換!$1:$1,0),0)))</f>
        <v/>
      </c>
      <c r="AC89" s="189" t="str">
        <f>IF(ISERROR(VLOOKUP($A89,競技者csv変換!$A:$AK,MATCH(AC$1,競技者csv変換!$1:$1,0),0)),"",IF(VLOOKUP($A89,競技者csv変換!$A:$AK,MATCH(AC$1,競技者csv変換!$1:$1,0),0)="","",VLOOKUP($A89,競技者csv変換!$A:$AK,MATCH(AC$1,競技者csv変換!$1:$1,0),0)))</f>
        <v/>
      </c>
      <c r="AD89" s="76" t="str">
        <f>IF(ISERROR(VLOOKUP($A89,競技者csv変換!$A:$AK,MATCH(AD$1,競技者csv変換!$1:$1,0),0)),"",IF(VLOOKUP($A89,競技者csv変換!$A:$AK,MATCH(AD$1,競技者csv変換!$1:$1,0),0)="","",VLOOKUP($A89,競技者csv変換!$A:$AK,MATCH(AD$1,競技者csv変換!$1:$1,0),0)))</f>
        <v/>
      </c>
      <c r="AE89" s="76" t="str">
        <f>IF(ISERROR(VLOOKUP($A89,競技者csv変換!$A:$AK,MATCH(AE$1,競技者csv変換!$1:$1,0),0)),"",IF(VLOOKUP($A89,競技者csv変換!$A:$AK,MATCH(AE$1,競技者csv変換!$1:$1,0),0)="","",VLOOKUP($A89,競技者csv変換!$A:$AK,MATCH(AE$1,競技者csv変換!$1:$1,0),0)))</f>
        <v/>
      </c>
      <c r="AF89" s="76" t="str">
        <f>IF(ISERROR(VLOOKUP($A89,競技者csv変換!$A:$AK,MATCH(AF$1,競技者csv変換!$1:$1,0),0)),"",IF(VLOOKUP($A89,競技者csv変換!$A:$AK,MATCH(AF$1,競技者csv変換!$1:$1,0),0)="","",VLOOKUP($A89,競技者csv変換!$A:$AK,MATCH(AF$1,競技者csv変換!$1:$1,0),0)))</f>
        <v/>
      </c>
      <c r="AG89" s="76" t="str">
        <f>IF(ISERROR(VLOOKUP($A89,競技者csv変換!$A:$AK,MATCH(AG$1,競技者csv変換!$1:$1,0),0)),"",IF(VLOOKUP($A89,競技者csv変換!$A:$AK,MATCH(AG$1,競技者csv変換!$1:$1,0),0)="","",VLOOKUP($A89,競技者csv変換!$A:$AK,MATCH(AG$1,競技者csv変換!$1:$1,0),0)))</f>
        <v/>
      </c>
      <c r="AH89" s="76" t="str">
        <f>IF(ISERROR(VLOOKUP($A89,競技者csv変換!$A:$AK,MATCH(AH$1,競技者csv変換!$1:$1,0),0)),"",IF(VLOOKUP($A89,競技者csv変換!$A:$AK,MATCH(AH$1,競技者csv変換!$1:$1,0),0)="","",VLOOKUP($A89,競技者csv変換!$A:$AK,MATCH(AH$1,競技者csv変換!$1:$1,0),0)))</f>
        <v/>
      </c>
      <c r="AI89" s="76" t="str">
        <f>IF(ISERROR(VLOOKUP($A89,競技者csv変換!$A:$AK,MATCH(AI$1,競技者csv変換!$1:$1,0),0)),"",IF(VLOOKUP($A89,競技者csv変換!$A:$AK,MATCH(AI$1,競技者csv変換!$1:$1,0),0)="","",VLOOKUP($A89,競技者csv変換!$A:$AK,MATCH(AI$1,競技者csv変換!$1:$1,0),0)))</f>
        <v/>
      </c>
      <c r="AJ89" s="76" t="str">
        <f>IF(ISERROR(VLOOKUP($A89,競技者csv変換!$A:$AK,MATCH(AJ$1,競技者csv変換!$1:$1,0),0)),"",IF(VLOOKUP($A89,競技者csv変換!$A:$AK,MATCH(AJ$1,競技者csv変換!$1:$1,0),0)="","",VLOOKUP($A89,競技者csv変換!$A:$AK,MATCH(AJ$1,競技者csv変換!$1:$1,0),0)))</f>
        <v/>
      </c>
      <c r="AK89" s="76" t="str">
        <f>IF(ISERROR(VLOOKUP($A89,競技者csv変換!$A:$AK,MATCH(AK$1,競技者csv変換!$1:$1,0),0)),"",IF(VLOOKUP($A89,競技者csv変換!$A:$AK,MATCH(AK$1,競技者csv変換!$1:$1,0),0)="","",VLOOKUP($A89,競技者csv変換!$A:$AK,MATCH(AK$1,競技者csv変換!$1:$1,0),0)))</f>
        <v/>
      </c>
    </row>
    <row r="90" spans="1:37" ht="18" customHeight="1">
      <c r="A90" s="76" t="str">
        <f t="shared" si="0"/>
        <v/>
      </c>
      <c r="B90" s="189" t="str">
        <f>IF(ISERROR(VLOOKUP($A90,競技者csv変換!$A:$AK,MATCH(B$1,競技者csv変換!$1:$1,0),0)),"",IF(VLOOKUP($A90,競技者csv変換!$A:$AK,MATCH(B$1,競技者csv変換!$1:$1,0),0)="","",VLOOKUP($A90,競技者csv変換!$A:$AK,MATCH(B$1,競技者csv変換!$1:$1,0),0)))</f>
        <v/>
      </c>
      <c r="C90" s="189" t="str">
        <f>IF(ISERROR(VLOOKUP($A90,競技者csv変換!$A:$AK,MATCH(C$1,競技者csv変換!$1:$1,0),0)),"",IF(VLOOKUP($A90,競技者csv変換!$A:$AK,MATCH(C$1,競技者csv変換!$1:$1,0),0)="","",VLOOKUP($A90,競技者csv変換!$A:$AK,MATCH(C$1,競技者csv変換!$1:$1,0),0)))</f>
        <v/>
      </c>
      <c r="D90" s="189" t="str">
        <f>IF(ISERROR(VLOOKUP($A90,競技者csv変換!$A:$AK,MATCH(D$1,競技者csv変換!$1:$1,0),0)),"",IF(VLOOKUP($A90,競技者csv変換!$A:$AK,MATCH(D$1,競技者csv変換!$1:$1,0),0)="","",VLOOKUP($A90,競技者csv変換!$A:$AK,MATCH(D$1,競技者csv変換!$1:$1,0),0)))</f>
        <v/>
      </c>
      <c r="E90" s="189" t="str">
        <f>IF(ISERROR(VLOOKUP($A90,競技者csv変換!$A:$AK,MATCH(E$1,競技者csv変換!$1:$1,0),0)),"",IF(VLOOKUP($A90,競技者csv変換!$A:$AK,MATCH(E$1,競技者csv変換!$1:$1,0),0)="","",VLOOKUP($A90,競技者csv変換!$A:$AK,MATCH(E$1,競技者csv変換!$1:$1,0),0)))</f>
        <v/>
      </c>
      <c r="F90" s="189" t="str">
        <f>IF(ISERROR(VLOOKUP($A90,競技者csv変換!$A:$AK,MATCH(F$1,競技者csv変換!$1:$1,0),0)),"",IF(VLOOKUP($A90,競技者csv変換!$A:$AK,MATCH(F$1,競技者csv変換!$1:$1,0),0)="","",VLOOKUP($A90,競技者csv変換!$A:$AK,MATCH(F$1,競技者csv変換!$1:$1,0),0)))</f>
        <v/>
      </c>
      <c r="G90" s="189" t="str">
        <f>IF(ISERROR(VLOOKUP($A90,競技者csv変換!$A:$AK,MATCH(G$1,競技者csv変換!$1:$1,0),0)),"",IF(VLOOKUP($A90,競技者csv変換!$A:$AK,MATCH(G$1,競技者csv変換!$1:$1,0),0)="","",VLOOKUP($A90,競技者csv変換!$A:$AK,MATCH(G$1,競技者csv変換!$1:$1,0),0)))</f>
        <v/>
      </c>
      <c r="H90" s="189" t="str">
        <f>IF(ISERROR(VLOOKUP($A90,競技者csv変換!$A:$AK,MATCH(H$1,競技者csv変換!$1:$1,0),0)),"",IF(VLOOKUP($A90,競技者csv変換!$A:$AK,MATCH(H$1,競技者csv変換!$1:$1,0),0)="","",VLOOKUP($A90,競技者csv変換!$A:$AK,MATCH(H$1,競技者csv変換!$1:$1,0),0)))</f>
        <v/>
      </c>
      <c r="I90" s="189" t="str">
        <f>IF(ISERROR(VLOOKUP($A90,競技者csv変換!$A:$AK,MATCH(I$1,競技者csv変換!$1:$1,0),0)),"",IF(VLOOKUP($A90,競技者csv変換!$A:$AK,MATCH(I$1,競技者csv変換!$1:$1,0),0)="","",VLOOKUP($A90,競技者csv変換!$A:$AK,MATCH(I$1,競技者csv変換!$1:$1,0),0)))</f>
        <v/>
      </c>
      <c r="J90" s="189" t="str">
        <f>IF(ISERROR(VLOOKUP($A90,競技者csv変換!$A:$AK,MATCH(J$1,競技者csv変換!$1:$1,0),0)),"",IF(VLOOKUP($A90,競技者csv変換!$A:$AK,MATCH(J$1,競技者csv変換!$1:$1,0),0)="","",VLOOKUP($A90,競技者csv変換!$A:$AK,MATCH(J$1,競技者csv変換!$1:$1,0),0)))</f>
        <v/>
      </c>
      <c r="K90" s="189" t="str">
        <f>IF(ISERROR(VLOOKUP($A90,競技者csv変換!$A:$AK,MATCH(K$1,競技者csv変換!$1:$1,0),0)),"",IF(VLOOKUP($A90,競技者csv変換!$A:$AK,MATCH(K$1,競技者csv変換!$1:$1,0),0)="","",VLOOKUP($A90,競技者csv変換!$A:$AK,MATCH(K$1,競技者csv変換!$1:$1,0),0)))</f>
        <v/>
      </c>
      <c r="L90" s="189" t="str">
        <f>IF(ISERROR(VLOOKUP($A90,競技者csv変換!$A:$AK,MATCH(L$1,競技者csv変換!$1:$1,0),0)),"",IF(VLOOKUP($A90,競技者csv変換!$A:$AK,MATCH(L$1,競技者csv変換!$1:$1,0),0)="","",VLOOKUP($A90,競技者csv変換!$A:$AK,MATCH(L$1,競技者csv変換!$1:$1,0),0)))</f>
        <v/>
      </c>
      <c r="M90" s="189" t="str">
        <f>IF(ISERROR(VLOOKUP($A90,競技者csv変換!$A:$AK,MATCH(M$1,競技者csv変換!$1:$1,0),0)),"",IF(VLOOKUP($A90,競技者csv変換!$A:$AK,MATCH(M$1,競技者csv変換!$1:$1,0),0)="","",VLOOKUP($A90,競技者csv変換!$A:$AK,MATCH(M$1,競技者csv変換!$1:$1,0),0)))</f>
        <v/>
      </c>
      <c r="N90" s="189" t="str">
        <f>IF(ISERROR(VLOOKUP($A90,競技者csv変換!$A:$AK,MATCH(N$1,競技者csv変換!$1:$1,0),0)),"",IF(VLOOKUP($A90,競技者csv変換!$A:$AK,MATCH(N$1,競技者csv変換!$1:$1,0),0)="","",VLOOKUP($A90,競技者csv変換!$A:$AK,MATCH(N$1,競技者csv変換!$1:$1,0),0)))</f>
        <v/>
      </c>
      <c r="O90" s="189" t="str">
        <f>IF(ISERROR(VLOOKUP($A90,競技者csv変換!$A:$AK,MATCH(O$1,競技者csv変換!$1:$1,0),0)),"",IF(VLOOKUP($A90,競技者csv変換!$A:$AK,MATCH(O$1,競技者csv変換!$1:$1,0),0)="","",VLOOKUP($A90,競技者csv変換!$A:$AK,MATCH(O$1,競技者csv変換!$1:$1,0),0)))</f>
        <v/>
      </c>
      <c r="P90" s="189" t="str">
        <f>IF(ISERROR(VLOOKUP($A90,競技者csv変換!$A:$AK,MATCH(P$1,競技者csv変換!$1:$1,0),0)),"",IF(VLOOKUP($A90,競技者csv変換!$A:$AK,MATCH(P$1,競技者csv変換!$1:$1,0),0)="","",VLOOKUP($A90,競技者csv変換!$A:$AK,MATCH(P$1,競技者csv変換!$1:$1,0),0)))</f>
        <v/>
      </c>
      <c r="Q90" s="189" t="str">
        <f>IF(ISERROR(VLOOKUP($A90,競技者csv変換!$A:$AK,MATCH(Q$1,競技者csv変換!$1:$1,0),0)),"",IF(VLOOKUP($A90,競技者csv変換!$A:$AK,MATCH(Q$1,競技者csv変換!$1:$1,0),0)="","",VLOOKUP($A90,競技者csv変換!$A:$AK,MATCH(Q$1,競技者csv変換!$1:$1,0),0)))</f>
        <v/>
      </c>
      <c r="R90" s="189" t="str">
        <f>IF(ISERROR(VLOOKUP($A90,競技者csv変換!$A:$AK,MATCH(R$1,競技者csv変換!$1:$1,0),0)),"",IF(VLOOKUP($A90,競技者csv変換!$A:$AK,MATCH(R$1,競技者csv変換!$1:$1,0),0)="","",VLOOKUP($A90,競技者csv変換!$A:$AK,MATCH(R$1,競技者csv変換!$1:$1,0),0)))</f>
        <v/>
      </c>
      <c r="S90" s="189" t="str">
        <f>IF(ISERROR(VLOOKUP($A90,競技者csv変換!$A:$AK,MATCH(S$1,競技者csv変換!$1:$1,0),0)),"",IF(VLOOKUP($A90,競技者csv変換!$A:$AK,MATCH(S$1,競技者csv変換!$1:$1,0),0)="","",VLOOKUP($A90,競技者csv変換!$A:$AK,MATCH(S$1,競技者csv変換!$1:$1,0),0)))</f>
        <v/>
      </c>
      <c r="T90" s="189" t="str">
        <f>IF(ISERROR(VLOOKUP($A90,競技者csv変換!$A:$AK,MATCH(T$1,競技者csv変換!$1:$1,0),0)),"",IF(VLOOKUP($A90,競技者csv変換!$A:$AK,MATCH(T$1,競技者csv変換!$1:$1,0),0)="","",VLOOKUP($A90,競技者csv変換!$A:$AK,MATCH(T$1,競技者csv変換!$1:$1,0),0)))</f>
        <v/>
      </c>
      <c r="U90" s="189" t="str">
        <f>IF(ISERROR(VLOOKUP($A90,競技者csv変換!$A:$AK,MATCH(U$1,競技者csv変換!$1:$1,0),0)),"",IF(VLOOKUP($A90,競技者csv変換!$A:$AK,MATCH(U$1,競技者csv変換!$1:$1,0),0)="","",VLOOKUP($A90,競技者csv変換!$A:$AK,MATCH(U$1,競技者csv変換!$1:$1,0),0)))</f>
        <v/>
      </c>
      <c r="V90" s="189" t="str">
        <f>IF(ISERROR(VLOOKUP($A90,競技者csv変換!$A:$AK,MATCH(V$1,競技者csv変換!$1:$1,0),0)),"",IF(VLOOKUP($A90,競技者csv変換!$A:$AK,MATCH(V$1,競技者csv変換!$1:$1,0),0)="","",VLOOKUP($A90,競技者csv変換!$A:$AK,MATCH(V$1,競技者csv変換!$1:$1,0),0)))</f>
        <v/>
      </c>
      <c r="W90" s="189" t="str">
        <f>IF(ISERROR(VLOOKUP($A90,競技者csv変換!$A:$AK,MATCH(W$1,競技者csv変換!$1:$1,0),0)),"",IF(VLOOKUP($A90,競技者csv変換!$A:$AK,MATCH(W$1,競技者csv変換!$1:$1,0),0)="","",VLOOKUP($A90,競技者csv変換!$A:$AK,MATCH(W$1,競技者csv変換!$1:$1,0),0)))</f>
        <v/>
      </c>
      <c r="X90" s="189" t="str">
        <f>IF(ISERROR(VLOOKUP($A90,競技者csv変換!$A:$AK,MATCH(X$1,競技者csv変換!$1:$1,0),0)),"",IF(VLOOKUP($A90,競技者csv変換!$A:$AK,MATCH(X$1,競技者csv変換!$1:$1,0),0)="","",VLOOKUP($A90,競技者csv変換!$A:$AK,MATCH(X$1,競技者csv変換!$1:$1,0),0)))</f>
        <v/>
      </c>
      <c r="Y90" s="189" t="str">
        <f>IF(ISERROR(VLOOKUP($A90,競技者csv変換!$A:$AK,MATCH(Y$1,競技者csv変換!$1:$1,0),0)),"",IF(VLOOKUP($A90,競技者csv変換!$A:$AK,MATCH(Y$1,競技者csv変換!$1:$1,0),0)="","",VLOOKUP($A90,競技者csv変換!$A:$AK,MATCH(Y$1,競技者csv変換!$1:$1,0),0)))</f>
        <v/>
      </c>
      <c r="Z90" s="189" t="str">
        <f>IF(ISERROR(VLOOKUP($A90,競技者csv変換!$A:$AK,MATCH(Z$1,競技者csv変換!$1:$1,0),0)),"",IF(VLOOKUP($A90,競技者csv変換!$A:$AK,MATCH(Z$1,競技者csv変換!$1:$1,0),0)="","",VLOOKUP($A90,競技者csv変換!$A:$AK,MATCH(Z$1,競技者csv変換!$1:$1,0),0)))</f>
        <v/>
      </c>
      <c r="AA90" s="189" t="str">
        <f>IF(ISERROR(VLOOKUP($A90,競技者csv変換!$A:$AK,MATCH(AA$1,競技者csv変換!$1:$1,0),0)),"",IF(VLOOKUP($A90,競技者csv変換!$A:$AK,MATCH(AA$1,競技者csv変換!$1:$1,0),0)="","",VLOOKUP($A90,競技者csv変換!$A:$AK,MATCH(AA$1,競技者csv変換!$1:$1,0),0)))</f>
        <v/>
      </c>
      <c r="AB90" s="189" t="str">
        <f>IF(ISERROR(VLOOKUP($A90,競技者csv変換!$A:$AK,MATCH(AB$1,競技者csv変換!$1:$1,0),0)),"",IF(VLOOKUP($A90,競技者csv変換!$A:$AK,MATCH(AB$1,競技者csv変換!$1:$1,0),0)="","",VLOOKUP($A90,競技者csv変換!$A:$AK,MATCH(AB$1,競技者csv変換!$1:$1,0),0)))</f>
        <v/>
      </c>
      <c r="AC90" s="189" t="str">
        <f>IF(ISERROR(VLOOKUP($A90,競技者csv変換!$A:$AK,MATCH(AC$1,競技者csv変換!$1:$1,0),0)),"",IF(VLOOKUP($A90,競技者csv変換!$A:$AK,MATCH(AC$1,競技者csv変換!$1:$1,0),0)="","",VLOOKUP($A90,競技者csv変換!$A:$AK,MATCH(AC$1,競技者csv変換!$1:$1,0),0)))</f>
        <v/>
      </c>
      <c r="AD90" s="76" t="str">
        <f>IF(ISERROR(VLOOKUP($A90,競技者csv変換!$A:$AK,MATCH(AD$1,競技者csv変換!$1:$1,0),0)),"",IF(VLOOKUP($A90,競技者csv変換!$A:$AK,MATCH(AD$1,競技者csv変換!$1:$1,0),0)="","",VLOOKUP($A90,競技者csv変換!$A:$AK,MATCH(AD$1,競技者csv変換!$1:$1,0),0)))</f>
        <v/>
      </c>
      <c r="AE90" s="76" t="str">
        <f>IF(ISERROR(VLOOKUP($A90,競技者csv変換!$A:$AK,MATCH(AE$1,競技者csv変換!$1:$1,0),0)),"",IF(VLOOKUP($A90,競技者csv変換!$A:$AK,MATCH(AE$1,競技者csv変換!$1:$1,0),0)="","",VLOOKUP($A90,競技者csv変換!$A:$AK,MATCH(AE$1,競技者csv変換!$1:$1,0),0)))</f>
        <v/>
      </c>
      <c r="AF90" s="76" t="str">
        <f>IF(ISERROR(VLOOKUP($A90,競技者csv変換!$A:$AK,MATCH(AF$1,競技者csv変換!$1:$1,0),0)),"",IF(VLOOKUP($A90,競技者csv変換!$A:$AK,MATCH(AF$1,競技者csv変換!$1:$1,0),0)="","",VLOOKUP($A90,競技者csv変換!$A:$AK,MATCH(AF$1,競技者csv変換!$1:$1,0),0)))</f>
        <v/>
      </c>
      <c r="AG90" s="76" t="str">
        <f>IF(ISERROR(VLOOKUP($A90,競技者csv変換!$A:$AK,MATCH(AG$1,競技者csv変換!$1:$1,0),0)),"",IF(VLOOKUP($A90,競技者csv変換!$A:$AK,MATCH(AG$1,競技者csv変換!$1:$1,0),0)="","",VLOOKUP($A90,競技者csv変換!$A:$AK,MATCH(AG$1,競技者csv変換!$1:$1,0),0)))</f>
        <v/>
      </c>
      <c r="AH90" s="76" t="str">
        <f>IF(ISERROR(VLOOKUP($A90,競技者csv変換!$A:$AK,MATCH(AH$1,競技者csv変換!$1:$1,0),0)),"",IF(VLOOKUP($A90,競技者csv変換!$A:$AK,MATCH(AH$1,競技者csv変換!$1:$1,0),0)="","",VLOOKUP($A90,競技者csv変換!$A:$AK,MATCH(AH$1,競技者csv変換!$1:$1,0),0)))</f>
        <v/>
      </c>
      <c r="AI90" s="76" t="str">
        <f>IF(ISERROR(VLOOKUP($A90,競技者csv変換!$A:$AK,MATCH(AI$1,競技者csv変換!$1:$1,0),0)),"",IF(VLOOKUP($A90,競技者csv変換!$A:$AK,MATCH(AI$1,競技者csv変換!$1:$1,0),0)="","",VLOOKUP($A90,競技者csv変換!$A:$AK,MATCH(AI$1,競技者csv変換!$1:$1,0),0)))</f>
        <v/>
      </c>
      <c r="AJ90" s="76" t="str">
        <f>IF(ISERROR(VLOOKUP($A90,競技者csv変換!$A:$AK,MATCH(AJ$1,競技者csv変換!$1:$1,0),0)),"",IF(VLOOKUP($A90,競技者csv変換!$A:$AK,MATCH(AJ$1,競技者csv変換!$1:$1,0),0)="","",VLOOKUP($A90,競技者csv変換!$A:$AK,MATCH(AJ$1,競技者csv変換!$1:$1,0),0)))</f>
        <v/>
      </c>
      <c r="AK90" s="76" t="str">
        <f>IF(ISERROR(VLOOKUP($A90,競技者csv変換!$A:$AK,MATCH(AK$1,競技者csv変換!$1:$1,0),0)),"",IF(VLOOKUP($A90,競技者csv変換!$A:$AK,MATCH(AK$1,競技者csv変換!$1:$1,0),0)="","",VLOOKUP($A90,競技者csv変換!$A:$AK,MATCH(AK$1,競技者csv変換!$1:$1,0),0)))</f>
        <v/>
      </c>
    </row>
    <row r="91" spans="1:37" ht="18" customHeight="1">
      <c r="A91" s="76" t="str">
        <f t="shared" si="0"/>
        <v/>
      </c>
      <c r="B91" s="189" t="str">
        <f>IF(ISERROR(VLOOKUP($A91,競技者csv変換!$A:$AK,MATCH(B$1,競技者csv変換!$1:$1,0),0)),"",IF(VLOOKUP($A91,競技者csv変換!$A:$AK,MATCH(B$1,競技者csv変換!$1:$1,0),0)="","",VLOOKUP($A91,競技者csv変換!$A:$AK,MATCH(B$1,競技者csv変換!$1:$1,0),0)))</f>
        <v/>
      </c>
      <c r="C91" s="189" t="str">
        <f>IF(ISERROR(VLOOKUP($A91,競技者csv変換!$A:$AK,MATCH(C$1,競技者csv変換!$1:$1,0),0)),"",IF(VLOOKUP($A91,競技者csv変換!$A:$AK,MATCH(C$1,競技者csv変換!$1:$1,0),0)="","",VLOOKUP($A91,競技者csv変換!$A:$AK,MATCH(C$1,競技者csv変換!$1:$1,0),0)))</f>
        <v/>
      </c>
      <c r="D91" s="189" t="str">
        <f>IF(ISERROR(VLOOKUP($A91,競技者csv変換!$A:$AK,MATCH(D$1,競技者csv変換!$1:$1,0),0)),"",IF(VLOOKUP($A91,競技者csv変換!$A:$AK,MATCH(D$1,競技者csv変換!$1:$1,0),0)="","",VLOOKUP($A91,競技者csv変換!$A:$AK,MATCH(D$1,競技者csv変換!$1:$1,0),0)))</f>
        <v/>
      </c>
      <c r="E91" s="189" t="str">
        <f>IF(ISERROR(VLOOKUP($A91,競技者csv変換!$A:$AK,MATCH(E$1,競技者csv変換!$1:$1,0),0)),"",IF(VLOOKUP($A91,競技者csv変換!$A:$AK,MATCH(E$1,競技者csv変換!$1:$1,0),0)="","",VLOOKUP($A91,競技者csv変換!$A:$AK,MATCH(E$1,競技者csv変換!$1:$1,0),0)))</f>
        <v/>
      </c>
      <c r="F91" s="189" t="str">
        <f>IF(ISERROR(VLOOKUP($A91,競技者csv変換!$A:$AK,MATCH(F$1,競技者csv変換!$1:$1,0),0)),"",IF(VLOOKUP($A91,競技者csv変換!$A:$AK,MATCH(F$1,競技者csv変換!$1:$1,0),0)="","",VLOOKUP($A91,競技者csv変換!$A:$AK,MATCH(F$1,競技者csv変換!$1:$1,0),0)))</f>
        <v/>
      </c>
      <c r="G91" s="189" t="str">
        <f>IF(ISERROR(VLOOKUP($A91,競技者csv変換!$A:$AK,MATCH(G$1,競技者csv変換!$1:$1,0),0)),"",IF(VLOOKUP($A91,競技者csv変換!$A:$AK,MATCH(G$1,競技者csv変換!$1:$1,0),0)="","",VLOOKUP($A91,競技者csv変換!$A:$AK,MATCH(G$1,競技者csv変換!$1:$1,0),0)))</f>
        <v/>
      </c>
      <c r="H91" s="189" t="str">
        <f>IF(ISERROR(VLOOKUP($A91,競技者csv変換!$A:$AK,MATCH(H$1,競技者csv変換!$1:$1,0),0)),"",IF(VLOOKUP($A91,競技者csv変換!$A:$AK,MATCH(H$1,競技者csv変換!$1:$1,0),0)="","",VLOOKUP($A91,競技者csv変換!$A:$AK,MATCH(H$1,競技者csv変換!$1:$1,0),0)))</f>
        <v/>
      </c>
      <c r="I91" s="189" t="str">
        <f>IF(ISERROR(VLOOKUP($A91,競技者csv変換!$A:$AK,MATCH(I$1,競技者csv変換!$1:$1,0),0)),"",IF(VLOOKUP($A91,競技者csv変換!$A:$AK,MATCH(I$1,競技者csv変換!$1:$1,0),0)="","",VLOOKUP($A91,競技者csv変換!$A:$AK,MATCH(I$1,競技者csv変換!$1:$1,0),0)))</f>
        <v/>
      </c>
      <c r="J91" s="189" t="str">
        <f>IF(ISERROR(VLOOKUP($A91,競技者csv変換!$A:$AK,MATCH(J$1,競技者csv変換!$1:$1,0),0)),"",IF(VLOOKUP($A91,競技者csv変換!$A:$AK,MATCH(J$1,競技者csv変換!$1:$1,0),0)="","",VLOOKUP($A91,競技者csv変換!$A:$AK,MATCH(J$1,競技者csv変換!$1:$1,0),0)))</f>
        <v/>
      </c>
      <c r="K91" s="189" t="str">
        <f>IF(ISERROR(VLOOKUP($A91,競技者csv変換!$A:$AK,MATCH(K$1,競技者csv変換!$1:$1,0),0)),"",IF(VLOOKUP($A91,競技者csv変換!$A:$AK,MATCH(K$1,競技者csv変換!$1:$1,0),0)="","",VLOOKUP($A91,競技者csv変換!$A:$AK,MATCH(K$1,競技者csv変換!$1:$1,0),0)))</f>
        <v/>
      </c>
      <c r="L91" s="189" t="str">
        <f>IF(ISERROR(VLOOKUP($A91,競技者csv変換!$A:$AK,MATCH(L$1,競技者csv変換!$1:$1,0),0)),"",IF(VLOOKUP($A91,競技者csv変換!$A:$AK,MATCH(L$1,競技者csv変換!$1:$1,0),0)="","",VLOOKUP($A91,競技者csv変換!$A:$AK,MATCH(L$1,競技者csv変換!$1:$1,0),0)))</f>
        <v/>
      </c>
      <c r="M91" s="189" t="str">
        <f>IF(ISERROR(VLOOKUP($A91,競技者csv変換!$A:$AK,MATCH(M$1,競技者csv変換!$1:$1,0),0)),"",IF(VLOOKUP($A91,競技者csv変換!$A:$AK,MATCH(M$1,競技者csv変換!$1:$1,0),0)="","",VLOOKUP($A91,競技者csv変換!$A:$AK,MATCH(M$1,競技者csv変換!$1:$1,0),0)))</f>
        <v/>
      </c>
      <c r="N91" s="189" t="str">
        <f>IF(ISERROR(VLOOKUP($A91,競技者csv変換!$A:$AK,MATCH(N$1,競技者csv変換!$1:$1,0),0)),"",IF(VLOOKUP($A91,競技者csv変換!$A:$AK,MATCH(N$1,競技者csv変換!$1:$1,0),0)="","",VLOOKUP($A91,競技者csv変換!$A:$AK,MATCH(N$1,競技者csv変換!$1:$1,0),0)))</f>
        <v/>
      </c>
      <c r="O91" s="189" t="str">
        <f>IF(ISERROR(VLOOKUP($A91,競技者csv変換!$A:$AK,MATCH(O$1,競技者csv変換!$1:$1,0),0)),"",IF(VLOOKUP($A91,競技者csv変換!$A:$AK,MATCH(O$1,競技者csv変換!$1:$1,0),0)="","",VLOOKUP($A91,競技者csv変換!$A:$AK,MATCH(O$1,競技者csv変換!$1:$1,0),0)))</f>
        <v/>
      </c>
      <c r="P91" s="189" t="str">
        <f>IF(ISERROR(VLOOKUP($A91,競技者csv変換!$A:$AK,MATCH(P$1,競技者csv変換!$1:$1,0),0)),"",IF(VLOOKUP($A91,競技者csv変換!$A:$AK,MATCH(P$1,競技者csv変換!$1:$1,0),0)="","",VLOOKUP($A91,競技者csv変換!$A:$AK,MATCH(P$1,競技者csv変換!$1:$1,0),0)))</f>
        <v/>
      </c>
      <c r="Q91" s="189" t="str">
        <f>IF(ISERROR(VLOOKUP($A91,競技者csv変換!$A:$AK,MATCH(Q$1,競技者csv変換!$1:$1,0),0)),"",IF(VLOOKUP($A91,競技者csv変換!$A:$AK,MATCH(Q$1,競技者csv変換!$1:$1,0),0)="","",VLOOKUP($A91,競技者csv変換!$A:$AK,MATCH(Q$1,競技者csv変換!$1:$1,0),0)))</f>
        <v/>
      </c>
      <c r="R91" s="189" t="str">
        <f>IF(ISERROR(VLOOKUP($A91,競技者csv変換!$A:$AK,MATCH(R$1,競技者csv変換!$1:$1,0),0)),"",IF(VLOOKUP($A91,競技者csv変換!$A:$AK,MATCH(R$1,競技者csv変換!$1:$1,0),0)="","",VLOOKUP($A91,競技者csv変換!$A:$AK,MATCH(R$1,競技者csv変換!$1:$1,0),0)))</f>
        <v/>
      </c>
      <c r="S91" s="189" t="str">
        <f>IF(ISERROR(VLOOKUP($A91,競技者csv変換!$A:$AK,MATCH(S$1,競技者csv変換!$1:$1,0),0)),"",IF(VLOOKUP($A91,競技者csv変換!$A:$AK,MATCH(S$1,競技者csv変換!$1:$1,0),0)="","",VLOOKUP($A91,競技者csv変換!$A:$AK,MATCH(S$1,競技者csv変換!$1:$1,0),0)))</f>
        <v/>
      </c>
      <c r="T91" s="189" t="str">
        <f>IF(ISERROR(VLOOKUP($A91,競技者csv変換!$A:$AK,MATCH(T$1,競技者csv変換!$1:$1,0),0)),"",IF(VLOOKUP($A91,競技者csv変換!$A:$AK,MATCH(T$1,競技者csv変換!$1:$1,0),0)="","",VLOOKUP($A91,競技者csv変換!$A:$AK,MATCH(T$1,競技者csv変換!$1:$1,0),0)))</f>
        <v/>
      </c>
      <c r="U91" s="189" t="str">
        <f>IF(ISERROR(VLOOKUP($A91,競技者csv変換!$A:$AK,MATCH(U$1,競技者csv変換!$1:$1,0),0)),"",IF(VLOOKUP($A91,競技者csv変換!$A:$AK,MATCH(U$1,競技者csv変換!$1:$1,0),0)="","",VLOOKUP($A91,競技者csv変換!$A:$AK,MATCH(U$1,競技者csv変換!$1:$1,0),0)))</f>
        <v/>
      </c>
      <c r="V91" s="189" t="str">
        <f>IF(ISERROR(VLOOKUP($A91,競技者csv変換!$A:$AK,MATCH(V$1,競技者csv変換!$1:$1,0),0)),"",IF(VLOOKUP($A91,競技者csv変換!$A:$AK,MATCH(V$1,競技者csv変換!$1:$1,0),0)="","",VLOOKUP($A91,競技者csv変換!$A:$AK,MATCH(V$1,競技者csv変換!$1:$1,0),0)))</f>
        <v/>
      </c>
      <c r="W91" s="189" t="str">
        <f>IF(ISERROR(VLOOKUP($A91,競技者csv変換!$A:$AK,MATCH(W$1,競技者csv変換!$1:$1,0),0)),"",IF(VLOOKUP($A91,競技者csv変換!$A:$AK,MATCH(W$1,競技者csv変換!$1:$1,0),0)="","",VLOOKUP($A91,競技者csv変換!$A:$AK,MATCH(W$1,競技者csv変換!$1:$1,0),0)))</f>
        <v/>
      </c>
      <c r="X91" s="189" t="str">
        <f>IF(ISERROR(VLOOKUP($A91,競技者csv変換!$A:$AK,MATCH(X$1,競技者csv変換!$1:$1,0),0)),"",IF(VLOOKUP($A91,競技者csv変換!$A:$AK,MATCH(X$1,競技者csv変換!$1:$1,0),0)="","",VLOOKUP($A91,競技者csv変換!$A:$AK,MATCH(X$1,競技者csv変換!$1:$1,0),0)))</f>
        <v/>
      </c>
      <c r="Y91" s="189" t="str">
        <f>IF(ISERROR(VLOOKUP($A91,競技者csv変換!$A:$AK,MATCH(Y$1,競技者csv変換!$1:$1,0),0)),"",IF(VLOOKUP($A91,競技者csv変換!$A:$AK,MATCH(Y$1,競技者csv変換!$1:$1,0),0)="","",VLOOKUP($A91,競技者csv変換!$A:$AK,MATCH(Y$1,競技者csv変換!$1:$1,0),0)))</f>
        <v/>
      </c>
      <c r="Z91" s="189" t="str">
        <f>IF(ISERROR(VLOOKUP($A91,競技者csv変換!$A:$AK,MATCH(Z$1,競技者csv変換!$1:$1,0),0)),"",IF(VLOOKUP($A91,競技者csv変換!$A:$AK,MATCH(Z$1,競技者csv変換!$1:$1,0),0)="","",VLOOKUP($A91,競技者csv変換!$A:$AK,MATCH(Z$1,競技者csv変換!$1:$1,0),0)))</f>
        <v/>
      </c>
      <c r="AA91" s="189" t="str">
        <f>IF(ISERROR(VLOOKUP($A91,競技者csv変換!$A:$AK,MATCH(AA$1,競技者csv変換!$1:$1,0),0)),"",IF(VLOOKUP($A91,競技者csv変換!$A:$AK,MATCH(AA$1,競技者csv変換!$1:$1,0),0)="","",VLOOKUP($A91,競技者csv変換!$A:$AK,MATCH(AA$1,競技者csv変換!$1:$1,0),0)))</f>
        <v/>
      </c>
      <c r="AB91" s="189" t="str">
        <f>IF(ISERROR(VLOOKUP($A91,競技者csv変換!$A:$AK,MATCH(AB$1,競技者csv変換!$1:$1,0),0)),"",IF(VLOOKUP($A91,競技者csv変換!$A:$AK,MATCH(AB$1,競技者csv変換!$1:$1,0),0)="","",VLOOKUP($A91,競技者csv変換!$A:$AK,MATCH(AB$1,競技者csv変換!$1:$1,0),0)))</f>
        <v/>
      </c>
      <c r="AC91" s="189" t="str">
        <f>IF(ISERROR(VLOOKUP($A91,競技者csv変換!$A:$AK,MATCH(AC$1,競技者csv変換!$1:$1,0),0)),"",IF(VLOOKUP($A91,競技者csv変換!$A:$AK,MATCH(AC$1,競技者csv変換!$1:$1,0),0)="","",VLOOKUP($A91,競技者csv変換!$A:$AK,MATCH(AC$1,競技者csv変換!$1:$1,0),0)))</f>
        <v/>
      </c>
      <c r="AD91" s="76" t="str">
        <f>IF(ISERROR(VLOOKUP($A91,競技者csv変換!$A:$AK,MATCH(AD$1,競技者csv変換!$1:$1,0),0)),"",IF(VLOOKUP($A91,競技者csv変換!$A:$AK,MATCH(AD$1,競技者csv変換!$1:$1,0),0)="","",VLOOKUP($A91,競技者csv変換!$A:$AK,MATCH(AD$1,競技者csv変換!$1:$1,0),0)))</f>
        <v/>
      </c>
      <c r="AE91" s="76" t="str">
        <f>IF(ISERROR(VLOOKUP($A91,競技者csv変換!$A:$AK,MATCH(AE$1,競技者csv変換!$1:$1,0),0)),"",IF(VLOOKUP($A91,競技者csv変換!$A:$AK,MATCH(AE$1,競技者csv変換!$1:$1,0),0)="","",VLOOKUP($A91,競技者csv変換!$A:$AK,MATCH(AE$1,競技者csv変換!$1:$1,0),0)))</f>
        <v/>
      </c>
      <c r="AF91" s="76" t="str">
        <f>IF(ISERROR(VLOOKUP($A91,競技者csv変換!$A:$AK,MATCH(AF$1,競技者csv変換!$1:$1,0),0)),"",IF(VLOOKUP($A91,競技者csv変換!$A:$AK,MATCH(AF$1,競技者csv変換!$1:$1,0),0)="","",VLOOKUP($A91,競技者csv変換!$A:$AK,MATCH(AF$1,競技者csv変換!$1:$1,0),0)))</f>
        <v/>
      </c>
      <c r="AG91" s="76" t="str">
        <f>IF(ISERROR(VLOOKUP($A91,競技者csv変換!$A:$AK,MATCH(AG$1,競技者csv変換!$1:$1,0),0)),"",IF(VLOOKUP($A91,競技者csv変換!$A:$AK,MATCH(AG$1,競技者csv変換!$1:$1,0),0)="","",VLOOKUP($A91,競技者csv変換!$A:$AK,MATCH(AG$1,競技者csv変換!$1:$1,0),0)))</f>
        <v/>
      </c>
      <c r="AH91" s="76" t="str">
        <f>IF(ISERROR(VLOOKUP($A91,競技者csv変換!$A:$AK,MATCH(AH$1,競技者csv変換!$1:$1,0),0)),"",IF(VLOOKUP($A91,競技者csv変換!$A:$AK,MATCH(AH$1,競技者csv変換!$1:$1,0),0)="","",VLOOKUP($A91,競技者csv変換!$A:$AK,MATCH(AH$1,競技者csv変換!$1:$1,0),0)))</f>
        <v/>
      </c>
      <c r="AI91" s="76" t="str">
        <f>IF(ISERROR(VLOOKUP($A91,競技者csv変換!$A:$AK,MATCH(AI$1,競技者csv変換!$1:$1,0),0)),"",IF(VLOOKUP($A91,競技者csv変換!$A:$AK,MATCH(AI$1,競技者csv変換!$1:$1,0),0)="","",VLOOKUP($A91,競技者csv変換!$A:$AK,MATCH(AI$1,競技者csv変換!$1:$1,0),0)))</f>
        <v/>
      </c>
      <c r="AJ91" s="76" t="str">
        <f>IF(ISERROR(VLOOKUP($A91,競技者csv変換!$A:$AK,MATCH(AJ$1,競技者csv変換!$1:$1,0),0)),"",IF(VLOOKUP($A91,競技者csv変換!$A:$AK,MATCH(AJ$1,競技者csv変換!$1:$1,0),0)="","",VLOOKUP($A91,競技者csv変換!$A:$AK,MATCH(AJ$1,競技者csv変換!$1:$1,0),0)))</f>
        <v/>
      </c>
      <c r="AK91" s="76" t="str">
        <f>IF(ISERROR(VLOOKUP($A91,競技者csv変換!$A:$AK,MATCH(AK$1,競技者csv変換!$1:$1,0),0)),"",IF(VLOOKUP($A91,競技者csv変換!$A:$AK,MATCH(AK$1,競技者csv変換!$1:$1,0),0)="","",VLOOKUP($A91,競技者csv変換!$A:$AK,MATCH(AK$1,競技者csv変換!$1:$1,0),0)))</f>
        <v/>
      </c>
    </row>
    <row r="92" spans="1:37" ht="18" customHeight="1">
      <c r="A92" s="76" t="str">
        <f t="shared" si="0"/>
        <v/>
      </c>
      <c r="B92" s="189" t="str">
        <f>IF(ISERROR(VLOOKUP($A92,競技者csv変換!$A:$AK,MATCH(B$1,競技者csv変換!$1:$1,0),0)),"",IF(VLOOKUP($A92,競技者csv変換!$A:$AK,MATCH(B$1,競技者csv変換!$1:$1,0),0)="","",VLOOKUP($A92,競技者csv変換!$A:$AK,MATCH(B$1,競技者csv変換!$1:$1,0),0)))</f>
        <v/>
      </c>
      <c r="C92" s="189" t="str">
        <f>IF(ISERROR(VLOOKUP($A92,競技者csv変換!$A:$AK,MATCH(C$1,競技者csv変換!$1:$1,0),0)),"",IF(VLOOKUP($A92,競技者csv変換!$A:$AK,MATCH(C$1,競技者csv変換!$1:$1,0),0)="","",VLOOKUP($A92,競技者csv変換!$A:$AK,MATCH(C$1,競技者csv変換!$1:$1,0),0)))</f>
        <v/>
      </c>
      <c r="D92" s="189" t="str">
        <f>IF(ISERROR(VLOOKUP($A92,競技者csv変換!$A:$AK,MATCH(D$1,競技者csv変換!$1:$1,0),0)),"",IF(VLOOKUP($A92,競技者csv変換!$A:$AK,MATCH(D$1,競技者csv変換!$1:$1,0),0)="","",VLOOKUP($A92,競技者csv変換!$A:$AK,MATCH(D$1,競技者csv変換!$1:$1,0),0)))</f>
        <v/>
      </c>
      <c r="E92" s="189" t="str">
        <f>IF(ISERROR(VLOOKUP($A92,競技者csv変換!$A:$AK,MATCH(E$1,競技者csv変換!$1:$1,0),0)),"",IF(VLOOKUP($A92,競技者csv変換!$A:$AK,MATCH(E$1,競技者csv変換!$1:$1,0),0)="","",VLOOKUP($A92,競技者csv変換!$A:$AK,MATCH(E$1,競技者csv変換!$1:$1,0),0)))</f>
        <v/>
      </c>
      <c r="F92" s="189" t="str">
        <f>IF(ISERROR(VLOOKUP($A92,競技者csv変換!$A:$AK,MATCH(F$1,競技者csv変換!$1:$1,0),0)),"",IF(VLOOKUP($A92,競技者csv変換!$A:$AK,MATCH(F$1,競技者csv変換!$1:$1,0),0)="","",VLOOKUP($A92,競技者csv変換!$A:$AK,MATCH(F$1,競技者csv変換!$1:$1,0),0)))</f>
        <v/>
      </c>
      <c r="G92" s="189" t="str">
        <f>IF(ISERROR(VLOOKUP($A92,競技者csv変換!$A:$AK,MATCH(G$1,競技者csv変換!$1:$1,0),0)),"",IF(VLOOKUP($A92,競技者csv変換!$A:$AK,MATCH(G$1,競技者csv変換!$1:$1,0),0)="","",VLOOKUP($A92,競技者csv変換!$A:$AK,MATCH(G$1,競技者csv変換!$1:$1,0),0)))</f>
        <v/>
      </c>
      <c r="H92" s="189" t="str">
        <f>IF(ISERROR(VLOOKUP($A92,競技者csv変換!$A:$AK,MATCH(H$1,競技者csv変換!$1:$1,0),0)),"",IF(VLOOKUP($A92,競技者csv変換!$A:$AK,MATCH(H$1,競技者csv変換!$1:$1,0),0)="","",VLOOKUP($A92,競技者csv変換!$A:$AK,MATCH(H$1,競技者csv変換!$1:$1,0),0)))</f>
        <v/>
      </c>
      <c r="I92" s="189" t="str">
        <f>IF(ISERROR(VLOOKUP($A92,競技者csv変換!$A:$AK,MATCH(I$1,競技者csv変換!$1:$1,0),0)),"",IF(VLOOKUP($A92,競技者csv変換!$A:$AK,MATCH(I$1,競技者csv変換!$1:$1,0),0)="","",VLOOKUP($A92,競技者csv変換!$A:$AK,MATCH(I$1,競技者csv変換!$1:$1,0),0)))</f>
        <v/>
      </c>
      <c r="J92" s="189" t="str">
        <f>IF(ISERROR(VLOOKUP($A92,競技者csv変換!$A:$AK,MATCH(J$1,競技者csv変換!$1:$1,0),0)),"",IF(VLOOKUP($A92,競技者csv変換!$A:$AK,MATCH(J$1,競技者csv変換!$1:$1,0),0)="","",VLOOKUP($A92,競技者csv変換!$A:$AK,MATCH(J$1,競技者csv変換!$1:$1,0),0)))</f>
        <v/>
      </c>
      <c r="K92" s="189" t="str">
        <f>IF(ISERROR(VLOOKUP($A92,競技者csv変換!$A:$AK,MATCH(K$1,競技者csv変換!$1:$1,0),0)),"",IF(VLOOKUP($A92,競技者csv変換!$A:$AK,MATCH(K$1,競技者csv変換!$1:$1,0),0)="","",VLOOKUP($A92,競技者csv変換!$A:$AK,MATCH(K$1,競技者csv変換!$1:$1,0),0)))</f>
        <v/>
      </c>
      <c r="L92" s="189" t="str">
        <f>IF(ISERROR(VLOOKUP($A92,競技者csv変換!$A:$AK,MATCH(L$1,競技者csv変換!$1:$1,0),0)),"",IF(VLOOKUP($A92,競技者csv変換!$A:$AK,MATCH(L$1,競技者csv変換!$1:$1,0),0)="","",VLOOKUP($A92,競技者csv変換!$A:$AK,MATCH(L$1,競技者csv変換!$1:$1,0),0)))</f>
        <v/>
      </c>
      <c r="M92" s="189" t="str">
        <f>IF(ISERROR(VLOOKUP($A92,競技者csv変換!$A:$AK,MATCH(M$1,競技者csv変換!$1:$1,0),0)),"",IF(VLOOKUP($A92,競技者csv変換!$A:$AK,MATCH(M$1,競技者csv変換!$1:$1,0),0)="","",VLOOKUP($A92,競技者csv変換!$A:$AK,MATCH(M$1,競技者csv変換!$1:$1,0),0)))</f>
        <v/>
      </c>
      <c r="N92" s="189" t="str">
        <f>IF(ISERROR(VLOOKUP($A92,競技者csv変換!$A:$AK,MATCH(N$1,競技者csv変換!$1:$1,0),0)),"",IF(VLOOKUP($A92,競技者csv変換!$A:$AK,MATCH(N$1,競技者csv変換!$1:$1,0),0)="","",VLOOKUP($A92,競技者csv変換!$A:$AK,MATCH(N$1,競技者csv変換!$1:$1,0),0)))</f>
        <v/>
      </c>
      <c r="O92" s="189" t="str">
        <f>IF(ISERROR(VLOOKUP($A92,競技者csv変換!$A:$AK,MATCH(O$1,競技者csv変換!$1:$1,0),0)),"",IF(VLOOKUP($A92,競技者csv変換!$A:$AK,MATCH(O$1,競技者csv変換!$1:$1,0),0)="","",VLOOKUP($A92,競技者csv変換!$A:$AK,MATCH(O$1,競技者csv変換!$1:$1,0),0)))</f>
        <v/>
      </c>
      <c r="P92" s="189" t="str">
        <f>IF(ISERROR(VLOOKUP($A92,競技者csv変換!$A:$AK,MATCH(P$1,競技者csv変換!$1:$1,0),0)),"",IF(VLOOKUP($A92,競技者csv変換!$A:$AK,MATCH(P$1,競技者csv変換!$1:$1,0),0)="","",VLOOKUP($A92,競技者csv変換!$A:$AK,MATCH(P$1,競技者csv変換!$1:$1,0),0)))</f>
        <v/>
      </c>
      <c r="Q92" s="189" t="str">
        <f>IF(ISERROR(VLOOKUP($A92,競技者csv変換!$A:$AK,MATCH(Q$1,競技者csv変換!$1:$1,0),0)),"",IF(VLOOKUP($A92,競技者csv変換!$A:$AK,MATCH(Q$1,競技者csv変換!$1:$1,0),0)="","",VLOOKUP($A92,競技者csv変換!$A:$AK,MATCH(Q$1,競技者csv変換!$1:$1,0),0)))</f>
        <v/>
      </c>
      <c r="R92" s="189" t="str">
        <f>IF(ISERROR(VLOOKUP($A92,競技者csv変換!$A:$AK,MATCH(R$1,競技者csv変換!$1:$1,0),0)),"",IF(VLOOKUP($A92,競技者csv変換!$A:$AK,MATCH(R$1,競技者csv変換!$1:$1,0),0)="","",VLOOKUP($A92,競技者csv変換!$A:$AK,MATCH(R$1,競技者csv変換!$1:$1,0),0)))</f>
        <v/>
      </c>
      <c r="S92" s="189" t="str">
        <f>IF(ISERROR(VLOOKUP($A92,競技者csv変換!$A:$AK,MATCH(S$1,競技者csv変換!$1:$1,0),0)),"",IF(VLOOKUP($A92,競技者csv変換!$A:$AK,MATCH(S$1,競技者csv変換!$1:$1,0),0)="","",VLOOKUP($A92,競技者csv変換!$A:$AK,MATCH(S$1,競技者csv変換!$1:$1,0),0)))</f>
        <v/>
      </c>
      <c r="T92" s="189" t="str">
        <f>IF(ISERROR(VLOOKUP($A92,競技者csv変換!$A:$AK,MATCH(T$1,競技者csv変換!$1:$1,0),0)),"",IF(VLOOKUP($A92,競技者csv変換!$A:$AK,MATCH(T$1,競技者csv変換!$1:$1,0),0)="","",VLOOKUP($A92,競技者csv変換!$A:$AK,MATCH(T$1,競技者csv変換!$1:$1,0),0)))</f>
        <v/>
      </c>
      <c r="U92" s="189" t="str">
        <f>IF(ISERROR(VLOOKUP($A92,競技者csv変換!$A:$AK,MATCH(U$1,競技者csv変換!$1:$1,0),0)),"",IF(VLOOKUP($A92,競技者csv変換!$A:$AK,MATCH(U$1,競技者csv変換!$1:$1,0),0)="","",VLOOKUP($A92,競技者csv変換!$A:$AK,MATCH(U$1,競技者csv変換!$1:$1,0),0)))</f>
        <v/>
      </c>
      <c r="V92" s="189" t="str">
        <f>IF(ISERROR(VLOOKUP($A92,競技者csv変換!$A:$AK,MATCH(V$1,競技者csv変換!$1:$1,0),0)),"",IF(VLOOKUP($A92,競技者csv変換!$A:$AK,MATCH(V$1,競技者csv変換!$1:$1,0),0)="","",VLOOKUP($A92,競技者csv変換!$A:$AK,MATCH(V$1,競技者csv変換!$1:$1,0),0)))</f>
        <v/>
      </c>
      <c r="W92" s="189" t="str">
        <f>IF(ISERROR(VLOOKUP($A92,競技者csv変換!$A:$AK,MATCH(W$1,競技者csv変換!$1:$1,0),0)),"",IF(VLOOKUP($A92,競技者csv変換!$A:$AK,MATCH(W$1,競技者csv変換!$1:$1,0),0)="","",VLOOKUP($A92,競技者csv変換!$A:$AK,MATCH(W$1,競技者csv変換!$1:$1,0),0)))</f>
        <v/>
      </c>
      <c r="X92" s="189" t="str">
        <f>IF(ISERROR(VLOOKUP($A92,競技者csv変換!$A:$AK,MATCH(X$1,競技者csv変換!$1:$1,0),0)),"",IF(VLOOKUP($A92,競技者csv変換!$A:$AK,MATCH(X$1,競技者csv変換!$1:$1,0),0)="","",VLOOKUP($A92,競技者csv変換!$A:$AK,MATCH(X$1,競技者csv変換!$1:$1,0),0)))</f>
        <v/>
      </c>
      <c r="Y92" s="189" t="str">
        <f>IF(ISERROR(VLOOKUP($A92,競技者csv変換!$A:$AK,MATCH(Y$1,競技者csv変換!$1:$1,0),0)),"",IF(VLOOKUP($A92,競技者csv変換!$A:$AK,MATCH(Y$1,競技者csv変換!$1:$1,0),0)="","",VLOOKUP($A92,競技者csv変換!$A:$AK,MATCH(Y$1,競技者csv変換!$1:$1,0),0)))</f>
        <v/>
      </c>
      <c r="Z92" s="189" t="str">
        <f>IF(ISERROR(VLOOKUP($A92,競技者csv変換!$A:$AK,MATCH(Z$1,競技者csv変換!$1:$1,0),0)),"",IF(VLOOKUP($A92,競技者csv変換!$A:$AK,MATCH(Z$1,競技者csv変換!$1:$1,0),0)="","",VLOOKUP($A92,競技者csv変換!$A:$AK,MATCH(Z$1,競技者csv変換!$1:$1,0),0)))</f>
        <v/>
      </c>
      <c r="AA92" s="189" t="str">
        <f>IF(ISERROR(VLOOKUP($A92,競技者csv変換!$A:$AK,MATCH(AA$1,競技者csv変換!$1:$1,0),0)),"",IF(VLOOKUP($A92,競技者csv変換!$A:$AK,MATCH(AA$1,競技者csv変換!$1:$1,0),0)="","",VLOOKUP($A92,競技者csv変換!$A:$AK,MATCH(AA$1,競技者csv変換!$1:$1,0),0)))</f>
        <v/>
      </c>
      <c r="AB92" s="189" t="str">
        <f>IF(ISERROR(VLOOKUP($A92,競技者csv変換!$A:$AK,MATCH(AB$1,競技者csv変換!$1:$1,0),0)),"",IF(VLOOKUP($A92,競技者csv変換!$A:$AK,MATCH(AB$1,競技者csv変換!$1:$1,0),0)="","",VLOOKUP($A92,競技者csv変換!$A:$AK,MATCH(AB$1,競技者csv変換!$1:$1,0),0)))</f>
        <v/>
      </c>
      <c r="AC92" s="189" t="str">
        <f>IF(ISERROR(VLOOKUP($A92,競技者csv変換!$A:$AK,MATCH(AC$1,競技者csv変換!$1:$1,0),0)),"",IF(VLOOKUP($A92,競技者csv変換!$A:$AK,MATCH(AC$1,競技者csv変換!$1:$1,0),0)="","",VLOOKUP($A92,競技者csv変換!$A:$AK,MATCH(AC$1,競技者csv変換!$1:$1,0),0)))</f>
        <v/>
      </c>
      <c r="AD92" s="76" t="str">
        <f>IF(ISERROR(VLOOKUP($A92,競技者csv変換!$A:$AK,MATCH(AD$1,競技者csv変換!$1:$1,0),0)),"",IF(VLOOKUP($A92,競技者csv変換!$A:$AK,MATCH(AD$1,競技者csv変換!$1:$1,0),0)="","",VLOOKUP($A92,競技者csv変換!$A:$AK,MATCH(AD$1,競技者csv変換!$1:$1,0),0)))</f>
        <v/>
      </c>
      <c r="AE92" s="76" t="str">
        <f>IF(ISERROR(VLOOKUP($A92,競技者csv変換!$A:$AK,MATCH(AE$1,競技者csv変換!$1:$1,0),0)),"",IF(VLOOKUP($A92,競技者csv変換!$A:$AK,MATCH(AE$1,競技者csv変換!$1:$1,0),0)="","",VLOOKUP($A92,競技者csv変換!$A:$AK,MATCH(AE$1,競技者csv変換!$1:$1,0),0)))</f>
        <v/>
      </c>
      <c r="AF92" s="76" t="str">
        <f>IF(ISERROR(VLOOKUP($A92,競技者csv変換!$A:$AK,MATCH(AF$1,競技者csv変換!$1:$1,0),0)),"",IF(VLOOKUP($A92,競技者csv変換!$A:$AK,MATCH(AF$1,競技者csv変換!$1:$1,0),0)="","",VLOOKUP($A92,競技者csv変換!$A:$AK,MATCH(AF$1,競技者csv変換!$1:$1,0),0)))</f>
        <v/>
      </c>
      <c r="AG92" s="76" t="str">
        <f>IF(ISERROR(VLOOKUP($A92,競技者csv変換!$A:$AK,MATCH(AG$1,競技者csv変換!$1:$1,0),0)),"",IF(VLOOKUP($A92,競技者csv変換!$A:$AK,MATCH(AG$1,競技者csv変換!$1:$1,0),0)="","",VLOOKUP($A92,競技者csv変換!$A:$AK,MATCH(AG$1,競技者csv変換!$1:$1,0),0)))</f>
        <v/>
      </c>
      <c r="AH92" s="76" t="str">
        <f>IF(ISERROR(VLOOKUP($A92,競技者csv変換!$A:$AK,MATCH(AH$1,競技者csv変換!$1:$1,0),0)),"",IF(VLOOKUP($A92,競技者csv変換!$A:$AK,MATCH(AH$1,競技者csv変換!$1:$1,0),0)="","",VLOOKUP($A92,競技者csv変換!$A:$AK,MATCH(AH$1,競技者csv変換!$1:$1,0),0)))</f>
        <v/>
      </c>
      <c r="AI92" s="76" t="str">
        <f>IF(ISERROR(VLOOKUP($A92,競技者csv変換!$A:$AK,MATCH(AI$1,競技者csv変換!$1:$1,0),0)),"",IF(VLOOKUP($A92,競技者csv変換!$A:$AK,MATCH(AI$1,競技者csv変換!$1:$1,0),0)="","",VLOOKUP($A92,競技者csv変換!$A:$AK,MATCH(AI$1,競技者csv変換!$1:$1,0),0)))</f>
        <v/>
      </c>
      <c r="AJ92" s="76" t="str">
        <f>IF(ISERROR(VLOOKUP($A92,競技者csv変換!$A:$AK,MATCH(AJ$1,競技者csv変換!$1:$1,0),0)),"",IF(VLOOKUP($A92,競技者csv変換!$A:$AK,MATCH(AJ$1,競技者csv変換!$1:$1,0),0)="","",VLOOKUP($A92,競技者csv変換!$A:$AK,MATCH(AJ$1,競技者csv変換!$1:$1,0),0)))</f>
        <v/>
      </c>
      <c r="AK92" s="76" t="str">
        <f>IF(ISERROR(VLOOKUP($A92,競技者csv変換!$A:$AK,MATCH(AK$1,競技者csv変換!$1:$1,0),0)),"",IF(VLOOKUP($A92,競技者csv変換!$A:$AK,MATCH(AK$1,競技者csv変換!$1:$1,0),0)="","",VLOOKUP($A92,競技者csv変換!$A:$AK,MATCH(AK$1,競技者csv変換!$1:$1,0),0)))</f>
        <v/>
      </c>
    </row>
    <row r="93" spans="1:37" ht="18" customHeight="1">
      <c r="A93" s="76" t="str">
        <f t="shared" si="0"/>
        <v/>
      </c>
      <c r="B93" s="189" t="str">
        <f>IF(ISERROR(VLOOKUP($A93,競技者csv変換!$A:$AK,MATCH(B$1,競技者csv変換!$1:$1,0),0)),"",IF(VLOOKUP($A93,競技者csv変換!$A:$AK,MATCH(B$1,競技者csv変換!$1:$1,0),0)="","",VLOOKUP($A93,競技者csv変換!$A:$AK,MATCH(B$1,競技者csv変換!$1:$1,0),0)))</f>
        <v/>
      </c>
      <c r="C93" s="189" t="str">
        <f>IF(ISERROR(VLOOKUP($A93,競技者csv変換!$A:$AK,MATCH(C$1,競技者csv変換!$1:$1,0),0)),"",IF(VLOOKUP($A93,競技者csv変換!$A:$AK,MATCH(C$1,競技者csv変換!$1:$1,0),0)="","",VLOOKUP($A93,競技者csv変換!$A:$AK,MATCH(C$1,競技者csv変換!$1:$1,0),0)))</f>
        <v/>
      </c>
      <c r="D93" s="189" t="str">
        <f>IF(ISERROR(VLOOKUP($A93,競技者csv変換!$A:$AK,MATCH(D$1,競技者csv変換!$1:$1,0),0)),"",IF(VLOOKUP($A93,競技者csv変換!$A:$AK,MATCH(D$1,競技者csv変換!$1:$1,0),0)="","",VLOOKUP($A93,競技者csv変換!$A:$AK,MATCH(D$1,競技者csv変換!$1:$1,0),0)))</f>
        <v/>
      </c>
      <c r="E93" s="189" t="str">
        <f>IF(ISERROR(VLOOKUP($A93,競技者csv変換!$A:$AK,MATCH(E$1,競技者csv変換!$1:$1,0),0)),"",IF(VLOOKUP($A93,競技者csv変換!$A:$AK,MATCH(E$1,競技者csv変換!$1:$1,0),0)="","",VLOOKUP($A93,競技者csv変換!$A:$AK,MATCH(E$1,競技者csv変換!$1:$1,0),0)))</f>
        <v/>
      </c>
      <c r="F93" s="189" t="str">
        <f>IF(ISERROR(VLOOKUP($A93,競技者csv変換!$A:$AK,MATCH(F$1,競技者csv変換!$1:$1,0),0)),"",IF(VLOOKUP($A93,競技者csv変換!$A:$AK,MATCH(F$1,競技者csv変換!$1:$1,0),0)="","",VLOOKUP($A93,競技者csv変換!$A:$AK,MATCH(F$1,競技者csv変換!$1:$1,0),0)))</f>
        <v/>
      </c>
      <c r="G93" s="189" t="str">
        <f>IF(ISERROR(VLOOKUP($A93,競技者csv変換!$A:$AK,MATCH(G$1,競技者csv変換!$1:$1,0),0)),"",IF(VLOOKUP($A93,競技者csv変換!$A:$AK,MATCH(G$1,競技者csv変換!$1:$1,0),0)="","",VLOOKUP($A93,競技者csv変換!$A:$AK,MATCH(G$1,競技者csv変換!$1:$1,0),0)))</f>
        <v/>
      </c>
      <c r="H93" s="189" t="str">
        <f>IF(ISERROR(VLOOKUP($A93,競技者csv変換!$A:$AK,MATCH(H$1,競技者csv変換!$1:$1,0),0)),"",IF(VLOOKUP($A93,競技者csv変換!$A:$AK,MATCH(H$1,競技者csv変換!$1:$1,0),0)="","",VLOOKUP($A93,競技者csv変換!$A:$AK,MATCH(H$1,競技者csv変換!$1:$1,0),0)))</f>
        <v/>
      </c>
      <c r="I93" s="189" t="str">
        <f>IF(ISERROR(VLOOKUP($A93,競技者csv変換!$A:$AK,MATCH(I$1,競技者csv変換!$1:$1,0),0)),"",IF(VLOOKUP($A93,競技者csv変換!$A:$AK,MATCH(I$1,競技者csv変換!$1:$1,0),0)="","",VLOOKUP($A93,競技者csv変換!$A:$AK,MATCH(I$1,競技者csv変換!$1:$1,0),0)))</f>
        <v/>
      </c>
      <c r="J93" s="189" t="str">
        <f>IF(ISERROR(VLOOKUP($A93,競技者csv変換!$A:$AK,MATCH(J$1,競技者csv変換!$1:$1,0),0)),"",IF(VLOOKUP($A93,競技者csv変換!$A:$AK,MATCH(J$1,競技者csv変換!$1:$1,0),0)="","",VLOOKUP($A93,競技者csv変換!$A:$AK,MATCH(J$1,競技者csv変換!$1:$1,0),0)))</f>
        <v/>
      </c>
      <c r="K93" s="189" t="str">
        <f>IF(ISERROR(VLOOKUP($A93,競技者csv変換!$A:$AK,MATCH(K$1,競技者csv変換!$1:$1,0),0)),"",IF(VLOOKUP($A93,競技者csv変換!$A:$AK,MATCH(K$1,競技者csv変換!$1:$1,0),0)="","",VLOOKUP($A93,競技者csv変換!$A:$AK,MATCH(K$1,競技者csv変換!$1:$1,0),0)))</f>
        <v/>
      </c>
      <c r="L93" s="189" t="str">
        <f>IF(ISERROR(VLOOKUP($A93,競技者csv変換!$A:$AK,MATCH(L$1,競技者csv変換!$1:$1,0),0)),"",IF(VLOOKUP($A93,競技者csv変換!$A:$AK,MATCH(L$1,競技者csv変換!$1:$1,0),0)="","",VLOOKUP($A93,競技者csv変換!$A:$AK,MATCH(L$1,競技者csv変換!$1:$1,0),0)))</f>
        <v/>
      </c>
      <c r="M93" s="189" t="str">
        <f>IF(ISERROR(VLOOKUP($A93,競技者csv変換!$A:$AK,MATCH(M$1,競技者csv変換!$1:$1,0),0)),"",IF(VLOOKUP($A93,競技者csv変換!$A:$AK,MATCH(M$1,競技者csv変換!$1:$1,0),0)="","",VLOOKUP($A93,競技者csv変換!$A:$AK,MATCH(M$1,競技者csv変換!$1:$1,0),0)))</f>
        <v/>
      </c>
      <c r="N93" s="189" t="str">
        <f>IF(ISERROR(VLOOKUP($A93,競技者csv変換!$A:$AK,MATCH(N$1,競技者csv変換!$1:$1,0),0)),"",IF(VLOOKUP($A93,競技者csv変換!$A:$AK,MATCH(N$1,競技者csv変換!$1:$1,0),0)="","",VLOOKUP($A93,競技者csv変換!$A:$AK,MATCH(N$1,競技者csv変換!$1:$1,0),0)))</f>
        <v/>
      </c>
      <c r="O93" s="189" t="str">
        <f>IF(ISERROR(VLOOKUP($A93,競技者csv変換!$A:$AK,MATCH(O$1,競技者csv変換!$1:$1,0),0)),"",IF(VLOOKUP($A93,競技者csv変換!$A:$AK,MATCH(O$1,競技者csv変換!$1:$1,0),0)="","",VLOOKUP($A93,競技者csv変換!$A:$AK,MATCH(O$1,競技者csv変換!$1:$1,0),0)))</f>
        <v/>
      </c>
      <c r="P93" s="189" t="str">
        <f>IF(ISERROR(VLOOKUP($A93,競技者csv変換!$A:$AK,MATCH(P$1,競技者csv変換!$1:$1,0),0)),"",IF(VLOOKUP($A93,競技者csv変換!$A:$AK,MATCH(P$1,競技者csv変換!$1:$1,0),0)="","",VLOOKUP($A93,競技者csv変換!$A:$AK,MATCH(P$1,競技者csv変換!$1:$1,0),0)))</f>
        <v/>
      </c>
      <c r="Q93" s="189" t="str">
        <f>IF(ISERROR(VLOOKUP($A93,競技者csv変換!$A:$AK,MATCH(Q$1,競技者csv変換!$1:$1,0),0)),"",IF(VLOOKUP($A93,競技者csv変換!$A:$AK,MATCH(Q$1,競技者csv変換!$1:$1,0),0)="","",VLOOKUP($A93,競技者csv変換!$A:$AK,MATCH(Q$1,競技者csv変換!$1:$1,0),0)))</f>
        <v/>
      </c>
      <c r="R93" s="189" t="str">
        <f>IF(ISERROR(VLOOKUP($A93,競技者csv変換!$A:$AK,MATCH(R$1,競技者csv変換!$1:$1,0),0)),"",IF(VLOOKUP($A93,競技者csv変換!$A:$AK,MATCH(R$1,競技者csv変換!$1:$1,0),0)="","",VLOOKUP($A93,競技者csv変換!$A:$AK,MATCH(R$1,競技者csv変換!$1:$1,0),0)))</f>
        <v/>
      </c>
      <c r="S93" s="189" t="str">
        <f>IF(ISERROR(VLOOKUP($A93,競技者csv変換!$A:$AK,MATCH(S$1,競技者csv変換!$1:$1,0),0)),"",IF(VLOOKUP($A93,競技者csv変換!$A:$AK,MATCH(S$1,競技者csv変換!$1:$1,0),0)="","",VLOOKUP($A93,競技者csv変換!$A:$AK,MATCH(S$1,競技者csv変換!$1:$1,0),0)))</f>
        <v/>
      </c>
      <c r="T93" s="189" t="str">
        <f>IF(ISERROR(VLOOKUP($A93,競技者csv変換!$A:$AK,MATCH(T$1,競技者csv変換!$1:$1,0),0)),"",IF(VLOOKUP($A93,競技者csv変換!$A:$AK,MATCH(T$1,競技者csv変換!$1:$1,0),0)="","",VLOOKUP($A93,競技者csv変換!$A:$AK,MATCH(T$1,競技者csv変換!$1:$1,0),0)))</f>
        <v/>
      </c>
      <c r="U93" s="189" t="str">
        <f>IF(ISERROR(VLOOKUP($A93,競技者csv変換!$A:$AK,MATCH(U$1,競技者csv変換!$1:$1,0),0)),"",IF(VLOOKUP($A93,競技者csv変換!$A:$AK,MATCH(U$1,競技者csv変換!$1:$1,0),0)="","",VLOOKUP($A93,競技者csv変換!$A:$AK,MATCH(U$1,競技者csv変換!$1:$1,0),0)))</f>
        <v/>
      </c>
      <c r="V93" s="189" t="str">
        <f>IF(ISERROR(VLOOKUP($A93,競技者csv変換!$A:$AK,MATCH(V$1,競技者csv変換!$1:$1,0),0)),"",IF(VLOOKUP($A93,競技者csv変換!$A:$AK,MATCH(V$1,競技者csv変換!$1:$1,0),0)="","",VLOOKUP($A93,競技者csv変換!$A:$AK,MATCH(V$1,競技者csv変換!$1:$1,0),0)))</f>
        <v/>
      </c>
      <c r="W93" s="189" t="str">
        <f>IF(ISERROR(VLOOKUP($A93,競技者csv変換!$A:$AK,MATCH(W$1,競技者csv変換!$1:$1,0),0)),"",IF(VLOOKUP($A93,競技者csv変換!$A:$AK,MATCH(W$1,競技者csv変換!$1:$1,0),0)="","",VLOOKUP($A93,競技者csv変換!$A:$AK,MATCH(W$1,競技者csv変換!$1:$1,0),0)))</f>
        <v/>
      </c>
      <c r="X93" s="189" t="str">
        <f>IF(ISERROR(VLOOKUP($A93,競技者csv変換!$A:$AK,MATCH(X$1,競技者csv変換!$1:$1,0),0)),"",IF(VLOOKUP($A93,競技者csv変換!$A:$AK,MATCH(X$1,競技者csv変換!$1:$1,0),0)="","",VLOOKUP($A93,競技者csv変換!$A:$AK,MATCH(X$1,競技者csv変換!$1:$1,0),0)))</f>
        <v/>
      </c>
      <c r="Y93" s="189" t="str">
        <f>IF(ISERROR(VLOOKUP($A93,競技者csv変換!$A:$AK,MATCH(Y$1,競技者csv変換!$1:$1,0),0)),"",IF(VLOOKUP($A93,競技者csv変換!$A:$AK,MATCH(Y$1,競技者csv変換!$1:$1,0),0)="","",VLOOKUP($A93,競技者csv変換!$A:$AK,MATCH(Y$1,競技者csv変換!$1:$1,0),0)))</f>
        <v/>
      </c>
      <c r="Z93" s="189" t="str">
        <f>IF(ISERROR(VLOOKUP($A93,競技者csv変換!$A:$AK,MATCH(Z$1,競技者csv変換!$1:$1,0),0)),"",IF(VLOOKUP($A93,競技者csv変換!$A:$AK,MATCH(Z$1,競技者csv変換!$1:$1,0),0)="","",VLOOKUP($A93,競技者csv変換!$A:$AK,MATCH(Z$1,競技者csv変換!$1:$1,0),0)))</f>
        <v/>
      </c>
      <c r="AA93" s="189" t="str">
        <f>IF(ISERROR(VLOOKUP($A93,競技者csv変換!$A:$AK,MATCH(AA$1,競技者csv変換!$1:$1,0),0)),"",IF(VLOOKUP($A93,競技者csv変換!$A:$AK,MATCH(AA$1,競技者csv変換!$1:$1,0),0)="","",VLOOKUP($A93,競技者csv変換!$A:$AK,MATCH(AA$1,競技者csv変換!$1:$1,0),0)))</f>
        <v/>
      </c>
      <c r="AB93" s="189" t="str">
        <f>IF(ISERROR(VLOOKUP($A93,競技者csv変換!$A:$AK,MATCH(AB$1,競技者csv変換!$1:$1,0),0)),"",IF(VLOOKUP($A93,競技者csv変換!$A:$AK,MATCH(AB$1,競技者csv変換!$1:$1,0),0)="","",VLOOKUP($A93,競技者csv変換!$A:$AK,MATCH(AB$1,競技者csv変換!$1:$1,0),0)))</f>
        <v/>
      </c>
      <c r="AC93" s="189" t="str">
        <f>IF(ISERROR(VLOOKUP($A93,競技者csv変換!$A:$AK,MATCH(AC$1,競技者csv変換!$1:$1,0),0)),"",IF(VLOOKUP($A93,競技者csv変換!$A:$AK,MATCH(AC$1,競技者csv変換!$1:$1,0),0)="","",VLOOKUP($A93,競技者csv変換!$A:$AK,MATCH(AC$1,競技者csv変換!$1:$1,0),0)))</f>
        <v/>
      </c>
      <c r="AD93" s="76" t="str">
        <f>IF(ISERROR(VLOOKUP($A93,競技者csv変換!$A:$AK,MATCH(AD$1,競技者csv変換!$1:$1,0),0)),"",IF(VLOOKUP($A93,競技者csv変換!$A:$AK,MATCH(AD$1,競技者csv変換!$1:$1,0),0)="","",VLOOKUP($A93,競技者csv変換!$A:$AK,MATCH(AD$1,競技者csv変換!$1:$1,0),0)))</f>
        <v/>
      </c>
      <c r="AE93" s="76" t="str">
        <f>IF(ISERROR(VLOOKUP($A93,競技者csv変換!$A:$AK,MATCH(AE$1,競技者csv変換!$1:$1,0),0)),"",IF(VLOOKUP($A93,競技者csv変換!$A:$AK,MATCH(AE$1,競技者csv変換!$1:$1,0),0)="","",VLOOKUP($A93,競技者csv変換!$A:$AK,MATCH(AE$1,競技者csv変換!$1:$1,0),0)))</f>
        <v/>
      </c>
      <c r="AF93" s="76" t="str">
        <f>IF(ISERROR(VLOOKUP($A93,競技者csv変換!$A:$AK,MATCH(AF$1,競技者csv変換!$1:$1,0),0)),"",IF(VLOOKUP($A93,競技者csv変換!$A:$AK,MATCH(AF$1,競技者csv変換!$1:$1,0),0)="","",VLOOKUP($A93,競技者csv変換!$A:$AK,MATCH(AF$1,競技者csv変換!$1:$1,0),0)))</f>
        <v/>
      </c>
      <c r="AG93" s="76" t="str">
        <f>IF(ISERROR(VLOOKUP($A93,競技者csv変換!$A:$AK,MATCH(AG$1,競技者csv変換!$1:$1,0),0)),"",IF(VLOOKUP($A93,競技者csv変換!$A:$AK,MATCH(AG$1,競技者csv変換!$1:$1,0),0)="","",VLOOKUP($A93,競技者csv変換!$A:$AK,MATCH(AG$1,競技者csv変換!$1:$1,0),0)))</f>
        <v/>
      </c>
      <c r="AH93" s="76" t="str">
        <f>IF(ISERROR(VLOOKUP($A93,競技者csv変換!$A:$AK,MATCH(AH$1,競技者csv変換!$1:$1,0),0)),"",IF(VLOOKUP($A93,競技者csv変換!$A:$AK,MATCH(AH$1,競技者csv変換!$1:$1,0),0)="","",VLOOKUP($A93,競技者csv変換!$A:$AK,MATCH(AH$1,競技者csv変換!$1:$1,0),0)))</f>
        <v/>
      </c>
      <c r="AI93" s="76" t="str">
        <f>IF(ISERROR(VLOOKUP($A93,競技者csv変換!$A:$AK,MATCH(AI$1,競技者csv変換!$1:$1,0),0)),"",IF(VLOOKUP($A93,競技者csv変換!$A:$AK,MATCH(AI$1,競技者csv変換!$1:$1,0),0)="","",VLOOKUP($A93,競技者csv変換!$A:$AK,MATCH(AI$1,競技者csv変換!$1:$1,0),0)))</f>
        <v/>
      </c>
      <c r="AJ93" s="76" t="str">
        <f>IF(ISERROR(VLOOKUP($A93,競技者csv変換!$A:$AK,MATCH(AJ$1,競技者csv変換!$1:$1,0),0)),"",IF(VLOOKUP($A93,競技者csv変換!$A:$AK,MATCH(AJ$1,競技者csv変換!$1:$1,0),0)="","",VLOOKUP($A93,競技者csv変換!$A:$AK,MATCH(AJ$1,競技者csv変換!$1:$1,0),0)))</f>
        <v/>
      </c>
      <c r="AK93" s="76" t="str">
        <f>IF(ISERROR(VLOOKUP($A93,競技者csv変換!$A:$AK,MATCH(AK$1,競技者csv変換!$1:$1,0),0)),"",IF(VLOOKUP($A93,競技者csv変換!$A:$AK,MATCH(AK$1,競技者csv変換!$1:$1,0),0)="","",VLOOKUP($A93,競技者csv変換!$A:$AK,MATCH(AK$1,競技者csv変換!$1:$1,0),0)))</f>
        <v/>
      </c>
    </row>
    <row r="94" spans="1:37" ht="18" customHeight="1">
      <c r="A94" s="76" t="str">
        <f t="shared" si="0"/>
        <v/>
      </c>
      <c r="B94" s="189" t="str">
        <f>IF(ISERROR(VLOOKUP($A94,競技者csv変換!$A:$AK,MATCH(B$1,競技者csv変換!$1:$1,0),0)),"",IF(VLOOKUP($A94,競技者csv変換!$A:$AK,MATCH(B$1,競技者csv変換!$1:$1,0),0)="","",VLOOKUP($A94,競技者csv変換!$A:$AK,MATCH(B$1,競技者csv変換!$1:$1,0),0)))</f>
        <v/>
      </c>
      <c r="C94" s="189" t="str">
        <f>IF(ISERROR(VLOOKUP($A94,競技者csv変換!$A:$AK,MATCH(C$1,競技者csv変換!$1:$1,0),0)),"",IF(VLOOKUP($A94,競技者csv変換!$A:$AK,MATCH(C$1,競技者csv変換!$1:$1,0),0)="","",VLOOKUP($A94,競技者csv変換!$A:$AK,MATCH(C$1,競技者csv変換!$1:$1,0),0)))</f>
        <v/>
      </c>
      <c r="D94" s="189" t="str">
        <f>IF(ISERROR(VLOOKUP($A94,競技者csv変換!$A:$AK,MATCH(D$1,競技者csv変換!$1:$1,0),0)),"",IF(VLOOKUP($A94,競技者csv変換!$A:$AK,MATCH(D$1,競技者csv変換!$1:$1,0),0)="","",VLOOKUP($A94,競技者csv変換!$A:$AK,MATCH(D$1,競技者csv変換!$1:$1,0),0)))</f>
        <v/>
      </c>
      <c r="E94" s="189" t="str">
        <f>IF(ISERROR(VLOOKUP($A94,競技者csv変換!$A:$AK,MATCH(E$1,競技者csv変換!$1:$1,0),0)),"",IF(VLOOKUP($A94,競技者csv変換!$A:$AK,MATCH(E$1,競技者csv変換!$1:$1,0),0)="","",VLOOKUP($A94,競技者csv変換!$A:$AK,MATCH(E$1,競技者csv変換!$1:$1,0),0)))</f>
        <v/>
      </c>
      <c r="F94" s="189" t="str">
        <f>IF(ISERROR(VLOOKUP($A94,競技者csv変換!$A:$AK,MATCH(F$1,競技者csv変換!$1:$1,0),0)),"",IF(VLOOKUP($A94,競技者csv変換!$A:$AK,MATCH(F$1,競技者csv変換!$1:$1,0),0)="","",VLOOKUP($A94,競技者csv変換!$A:$AK,MATCH(F$1,競技者csv変換!$1:$1,0),0)))</f>
        <v/>
      </c>
      <c r="G94" s="189" t="str">
        <f>IF(ISERROR(VLOOKUP($A94,競技者csv変換!$A:$AK,MATCH(G$1,競技者csv変換!$1:$1,0),0)),"",IF(VLOOKUP($A94,競技者csv変換!$A:$AK,MATCH(G$1,競技者csv変換!$1:$1,0),0)="","",VLOOKUP($A94,競技者csv変換!$A:$AK,MATCH(G$1,競技者csv変換!$1:$1,0),0)))</f>
        <v/>
      </c>
      <c r="H94" s="189" t="str">
        <f>IF(ISERROR(VLOOKUP($A94,競技者csv変換!$A:$AK,MATCH(H$1,競技者csv変換!$1:$1,0),0)),"",IF(VLOOKUP($A94,競技者csv変換!$A:$AK,MATCH(H$1,競技者csv変換!$1:$1,0),0)="","",VLOOKUP($A94,競技者csv変換!$A:$AK,MATCH(H$1,競技者csv変換!$1:$1,0),0)))</f>
        <v/>
      </c>
      <c r="I94" s="189" t="str">
        <f>IF(ISERROR(VLOOKUP($A94,競技者csv変換!$A:$AK,MATCH(I$1,競技者csv変換!$1:$1,0),0)),"",IF(VLOOKUP($A94,競技者csv変換!$A:$AK,MATCH(I$1,競技者csv変換!$1:$1,0),0)="","",VLOOKUP($A94,競技者csv変換!$A:$AK,MATCH(I$1,競技者csv変換!$1:$1,0),0)))</f>
        <v/>
      </c>
      <c r="J94" s="189" t="str">
        <f>IF(ISERROR(VLOOKUP($A94,競技者csv変換!$A:$AK,MATCH(J$1,競技者csv変換!$1:$1,0),0)),"",IF(VLOOKUP($A94,競技者csv変換!$A:$AK,MATCH(J$1,競技者csv変換!$1:$1,0),0)="","",VLOOKUP($A94,競技者csv変換!$A:$AK,MATCH(J$1,競技者csv変換!$1:$1,0),0)))</f>
        <v/>
      </c>
      <c r="K94" s="189" t="str">
        <f>IF(ISERROR(VLOOKUP($A94,競技者csv変換!$A:$AK,MATCH(K$1,競技者csv変換!$1:$1,0),0)),"",IF(VLOOKUP($A94,競技者csv変換!$A:$AK,MATCH(K$1,競技者csv変換!$1:$1,0),0)="","",VLOOKUP($A94,競技者csv変換!$A:$AK,MATCH(K$1,競技者csv変換!$1:$1,0),0)))</f>
        <v/>
      </c>
      <c r="L94" s="189" t="str">
        <f>IF(ISERROR(VLOOKUP($A94,競技者csv変換!$A:$AK,MATCH(L$1,競技者csv変換!$1:$1,0),0)),"",IF(VLOOKUP($A94,競技者csv変換!$A:$AK,MATCH(L$1,競技者csv変換!$1:$1,0),0)="","",VLOOKUP($A94,競技者csv変換!$A:$AK,MATCH(L$1,競技者csv変換!$1:$1,0),0)))</f>
        <v/>
      </c>
      <c r="M94" s="189" t="str">
        <f>IF(ISERROR(VLOOKUP($A94,競技者csv変換!$A:$AK,MATCH(M$1,競技者csv変換!$1:$1,0),0)),"",IF(VLOOKUP($A94,競技者csv変換!$A:$AK,MATCH(M$1,競技者csv変換!$1:$1,0),0)="","",VLOOKUP($A94,競技者csv変換!$A:$AK,MATCH(M$1,競技者csv変換!$1:$1,0),0)))</f>
        <v/>
      </c>
      <c r="N94" s="189" t="str">
        <f>IF(ISERROR(VLOOKUP($A94,競技者csv変換!$A:$AK,MATCH(N$1,競技者csv変換!$1:$1,0),0)),"",IF(VLOOKUP($A94,競技者csv変換!$A:$AK,MATCH(N$1,競技者csv変換!$1:$1,0),0)="","",VLOOKUP($A94,競技者csv変換!$A:$AK,MATCH(N$1,競技者csv変換!$1:$1,0),0)))</f>
        <v/>
      </c>
      <c r="O94" s="189" t="str">
        <f>IF(ISERROR(VLOOKUP($A94,競技者csv変換!$A:$AK,MATCH(O$1,競技者csv変換!$1:$1,0),0)),"",IF(VLOOKUP($A94,競技者csv変換!$A:$AK,MATCH(O$1,競技者csv変換!$1:$1,0),0)="","",VLOOKUP($A94,競技者csv変換!$A:$AK,MATCH(O$1,競技者csv変換!$1:$1,0),0)))</f>
        <v/>
      </c>
      <c r="P94" s="189" t="str">
        <f>IF(ISERROR(VLOOKUP($A94,競技者csv変換!$A:$AK,MATCH(P$1,競技者csv変換!$1:$1,0),0)),"",IF(VLOOKUP($A94,競技者csv変換!$A:$AK,MATCH(P$1,競技者csv変換!$1:$1,0),0)="","",VLOOKUP($A94,競技者csv変換!$A:$AK,MATCH(P$1,競技者csv変換!$1:$1,0),0)))</f>
        <v/>
      </c>
      <c r="Q94" s="189" t="str">
        <f>IF(ISERROR(VLOOKUP($A94,競技者csv変換!$A:$AK,MATCH(Q$1,競技者csv変換!$1:$1,0),0)),"",IF(VLOOKUP($A94,競技者csv変換!$A:$AK,MATCH(Q$1,競技者csv変換!$1:$1,0),0)="","",VLOOKUP($A94,競技者csv変換!$A:$AK,MATCH(Q$1,競技者csv変換!$1:$1,0),0)))</f>
        <v/>
      </c>
      <c r="R94" s="189" t="str">
        <f>IF(ISERROR(VLOOKUP($A94,競技者csv変換!$A:$AK,MATCH(R$1,競技者csv変換!$1:$1,0),0)),"",IF(VLOOKUP($A94,競技者csv変換!$A:$AK,MATCH(R$1,競技者csv変換!$1:$1,0),0)="","",VLOOKUP($A94,競技者csv変換!$A:$AK,MATCH(R$1,競技者csv変換!$1:$1,0),0)))</f>
        <v/>
      </c>
      <c r="S94" s="189" t="str">
        <f>IF(ISERROR(VLOOKUP($A94,競技者csv変換!$A:$AK,MATCH(S$1,競技者csv変換!$1:$1,0),0)),"",IF(VLOOKUP($A94,競技者csv変換!$A:$AK,MATCH(S$1,競技者csv変換!$1:$1,0),0)="","",VLOOKUP($A94,競技者csv変換!$A:$AK,MATCH(S$1,競技者csv変換!$1:$1,0),0)))</f>
        <v/>
      </c>
      <c r="T94" s="189" t="str">
        <f>IF(ISERROR(VLOOKUP($A94,競技者csv変換!$A:$AK,MATCH(T$1,競技者csv変換!$1:$1,0),0)),"",IF(VLOOKUP($A94,競技者csv変換!$A:$AK,MATCH(T$1,競技者csv変換!$1:$1,0),0)="","",VLOOKUP($A94,競技者csv変換!$A:$AK,MATCH(T$1,競技者csv変換!$1:$1,0),0)))</f>
        <v/>
      </c>
      <c r="U94" s="189" t="str">
        <f>IF(ISERROR(VLOOKUP($A94,競技者csv変換!$A:$AK,MATCH(U$1,競技者csv変換!$1:$1,0),0)),"",IF(VLOOKUP($A94,競技者csv変換!$A:$AK,MATCH(U$1,競技者csv変換!$1:$1,0),0)="","",VLOOKUP($A94,競技者csv変換!$A:$AK,MATCH(U$1,競技者csv変換!$1:$1,0),0)))</f>
        <v/>
      </c>
      <c r="V94" s="189" t="str">
        <f>IF(ISERROR(VLOOKUP($A94,競技者csv変換!$A:$AK,MATCH(V$1,競技者csv変換!$1:$1,0),0)),"",IF(VLOOKUP($A94,競技者csv変換!$A:$AK,MATCH(V$1,競技者csv変換!$1:$1,0),0)="","",VLOOKUP($A94,競技者csv変換!$A:$AK,MATCH(V$1,競技者csv変換!$1:$1,0),0)))</f>
        <v/>
      </c>
      <c r="W94" s="189" t="str">
        <f>IF(ISERROR(VLOOKUP($A94,競技者csv変換!$A:$AK,MATCH(W$1,競技者csv変換!$1:$1,0),0)),"",IF(VLOOKUP($A94,競技者csv変換!$A:$AK,MATCH(W$1,競技者csv変換!$1:$1,0),0)="","",VLOOKUP($A94,競技者csv変換!$A:$AK,MATCH(W$1,競技者csv変換!$1:$1,0),0)))</f>
        <v/>
      </c>
      <c r="X94" s="189" t="str">
        <f>IF(ISERROR(VLOOKUP($A94,競技者csv変換!$A:$AK,MATCH(X$1,競技者csv変換!$1:$1,0),0)),"",IF(VLOOKUP($A94,競技者csv変換!$A:$AK,MATCH(X$1,競技者csv変換!$1:$1,0),0)="","",VLOOKUP($A94,競技者csv変換!$A:$AK,MATCH(X$1,競技者csv変換!$1:$1,0),0)))</f>
        <v/>
      </c>
      <c r="Y94" s="189" t="str">
        <f>IF(ISERROR(VLOOKUP($A94,競技者csv変換!$A:$AK,MATCH(Y$1,競技者csv変換!$1:$1,0),0)),"",IF(VLOOKUP($A94,競技者csv変換!$A:$AK,MATCH(Y$1,競技者csv変換!$1:$1,0),0)="","",VLOOKUP($A94,競技者csv変換!$A:$AK,MATCH(Y$1,競技者csv変換!$1:$1,0),0)))</f>
        <v/>
      </c>
      <c r="Z94" s="189" t="str">
        <f>IF(ISERROR(VLOOKUP($A94,競技者csv変換!$A:$AK,MATCH(Z$1,競技者csv変換!$1:$1,0),0)),"",IF(VLOOKUP($A94,競技者csv変換!$A:$AK,MATCH(Z$1,競技者csv変換!$1:$1,0),0)="","",VLOOKUP($A94,競技者csv変換!$A:$AK,MATCH(Z$1,競技者csv変換!$1:$1,0),0)))</f>
        <v/>
      </c>
      <c r="AA94" s="189" t="str">
        <f>IF(ISERROR(VLOOKUP($A94,競技者csv変換!$A:$AK,MATCH(AA$1,競技者csv変換!$1:$1,0),0)),"",IF(VLOOKUP($A94,競技者csv変換!$A:$AK,MATCH(AA$1,競技者csv変換!$1:$1,0),0)="","",VLOOKUP($A94,競技者csv変換!$A:$AK,MATCH(AA$1,競技者csv変換!$1:$1,0),0)))</f>
        <v/>
      </c>
      <c r="AB94" s="189" t="str">
        <f>IF(ISERROR(VLOOKUP($A94,競技者csv変換!$A:$AK,MATCH(AB$1,競技者csv変換!$1:$1,0),0)),"",IF(VLOOKUP($A94,競技者csv変換!$A:$AK,MATCH(AB$1,競技者csv変換!$1:$1,0),0)="","",VLOOKUP($A94,競技者csv変換!$A:$AK,MATCH(AB$1,競技者csv変換!$1:$1,0),0)))</f>
        <v/>
      </c>
      <c r="AC94" s="189" t="str">
        <f>IF(ISERROR(VLOOKUP($A94,競技者csv変換!$A:$AK,MATCH(AC$1,競技者csv変換!$1:$1,0),0)),"",IF(VLOOKUP($A94,競技者csv変換!$A:$AK,MATCH(AC$1,競技者csv変換!$1:$1,0),0)="","",VLOOKUP($A94,競技者csv変換!$A:$AK,MATCH(AC$1,競技者csv変換!$1:$1,0),0)))</f>
        <v/>
      </c>
      <c r="AD94" s="76" t="str">
        <f>IF(ISERROR(VLOOKUP($A94,競技者csv変換!$A:$AK,MATCH(AD$1,競技者csv変換!$1:$1,0),0)),"",IF(VLOOKUP($A94,競技者csv変換!$A:$AK,MATCH(AD$1,競技者csv変換!$1:$1,0),0)="","",VLOOKUP($A94,競技者csv変換!$A:$AK,MATCH(AD$1,競技者csv変換!$1:$1,0),0)))</f>
        <v/>
      </c>
      <c r="AE94" s="76" t="str">
        <f>IF(ISERROR(VLOOKUP($A94,競技者csv変換!$A:$AK,MATCH(AE$1,競技者csv変換!$1:$1,0),0)),"",IF(VLOOKUP($A94,競技者csv変換!$A:$AK,MATCH(AE$1,競技者csv変換!$1:$1,0),0)="","",VLOOKUP($A94,競技者csv変換!$A:$AK,MATCH(AE$1,競技者csv変換!$1:$1,0),0)))</f>
        <v/>
      </c>
      <c r="AF94" s="76" t="str">
        <f>IF(ISERROR(VLOOKUP($A94,競技者csv変換!$A:$AK,MATCH(AF$1,競技者csv変換!$1:$1,0),0)),"",IF(VLOOKUP($A94,競技者csv変換!$A:$AK,MATCH(AF$1,競技者csv変換!$1:$1,0),0)="","",VLOOKUP($A94,競技者csv変換!$A:$AK,MATCH(AF$1,競技者csv変換!$1:$1,0),0)))</f>
        <v/>
      </c>
      <c r="AG94" s="76" t="str">
        <f>IF(ISERROR(VLOOKUP($A94,競技者csv変換!$A:$AK,MATCH(AG$1,競技者csv変換!$1:$1,0),0)),"",IF(VLOOKUP($A94,競技者csv変換!$A:$AK,MATCH(AG$1,競技者csv変換!$1:$1,0),0)="","",VLOOKUP($A94,競技者csv変換!$A:$AK,MATCH(AG$1,競技者csv変換!$1:$1,0),0)))</f>
        <v/>
      </c>
      <c r="AH94" s="76" t="str">
        <f>IF(ISERROR(VLOOKUP($A94,競技者csv変換!$A:$AK,MATCH(AH$1,競技者csv変換!$1:$1,0),0)),"",IF(VLOOKUP($A94,競技者csv変換!$A:$AK,MATCH(AH$1,競技者csv変換!$1:$1,0),0)="","",VLOOKUP($A94,競技者csv変換!$A:$AK,MATCH(AH$1,競技者csv変換!$1:$1,0),0)))</f>
        <v/>
      </c>
      <c r="AI94" s="76" t="str">
        <f>IF(ISERROR(VLOOKUP($A94,競技者csv変換!$A:$AK,MATCH(AI$1,競技者csv変換!$1:$1,0),0)),"",IF(VLOOKUP($A94,競技者csv変換!$A:$AK,MATCH(AI$1,競技者csv変換!$1:$1,0),0)="","",VLOOKUP($A94,競技者csv変換!$A:$AK,MATCH(AI$1,競技者csv変換!$1:$1,0),0)))</f>
        <v/>
      </c>
      <c r="AJ94" s="76" t="str">
        <f>IF(ISERROR(VLOOKUP($A94,競技者csv変換!$A:$AK,MATCH(AJ$1,競技者csv変換!$1:$1,0),0)),"",IF(VLOOKUP($A94,競技者csv変換!$A:$AK,MATCH(AJ$1,競技者csv変換!$1:$1,0),0)="","",VLOOKUP($A94,競技者csv変換!$A:$AK,MATCH(AJ$1,競技者csv変換!$1:$1,0),0)))</f>
        <v/>
      </c>
      <c r="AK94" s="76" t="str">
        <f>IF(ISERROR(VLOOKUP($A94,競技者csv変換!$A:$AK,MATCH(AK$1,競技者csv変換!$1:$1,0),0)),"",IF(VLOOKUP($A94,競技者csv変換!$A:$AK,MATCH(AK$1,競技者csv変換!$1:$1,0),0)="","",VLOOKUP($A94,競技者csv変換!$A:$AK,MATCH(AK$1,競技者csv変換!$1:$1,0),0)))</f>
        <v/>
      </c>
    </row>
    <row r="95" spans="1:37" ht="18" customHeight="1">
      <c r="A95" s="76" t="str">
        <f t="shared" si="0"/>
        <v/>
      </c>
      <c r="B95" s="189" t="str">
        <f>IF(ISERROR(VLOOKUP($A95,競技者csv変換!$A:$AK,MATCH(B$1,競技者csv変換!$1:$1,0),0)),"",IF(VLOOKUP($A95,競技者csv変換!$A:$AK,MATCH(B$1,競技者csv変換!$1:$1,0),0)="","",VLOOKUP($A95,競技者csv変換!$A:$AK,MATCH(B$1,競技者csv変換!$1:$1,0),0)))</f>
        <v/>
      </c>
      <c r="C95" s="189" t="str">
        <f>IF(ISERROR(VLOOKUP($A95,競技者csv変換!$A:$AK,MATCH(C$1,競技者csv変換!$1:$1,0),0)),"",IF(VLOOKUP($A95,競技者csv変換!$A:$AK,MATCH(C$1,競技者csv変換!$1:$1,0),0)="","",VLOOKUP($A95,競技者csv変換!$A:$AK,MATCH(C$1,競技者csv変換!$1:$1,0),0)))</f>
        <v/>
      </c>
      <c r="D95" s="189" t="str">
        <f>IF(ISERROR(VLOOKUP($A95,競技者csv変換!$A:$AK,MATCH(D$1,競技者csv変換!$1:$1,0),0)),"",IF(VLOOKUP($A95,競技者csv変換!$A:$AK,MATCH(D$1,競技者csv変換!$1:$1,0),0)="","",VLOOKUP($A95,競技者csv変換!$A:$AK,MATCH(D$1,競技者csv変換!$1:$1,0),0)))</f>
        <v/>
      </c>
      <c r="E95" s="189" t="str">
        <f>IF(ISERROR(VLOOKUP($A95,競技者csv変換!$A:$AK,MATCH(E$1,競技者csv変換!$1:$1,0),0)),"",IF(VLOOKUP($A95,競技者csv変換!$A:$AK,MATCH(E$1,競技者csv変換!$1:$1,0),0)="","",VLOOKUP($A95,競技者csv変換!$A:$AK,MATCH(E$1,競技者csv変換!$1:$1,0),0)))</f>
        <v/>
      </c>
      <c r="F95" s="189" t="str">
        <f>IF(ISERROR(VLOOKUP($A95,競技者csv変換!$A:$AK,MATCH(F$1,競技者csv変換!$1:$1,0),0)),"",IF(VLOOKUP($A95,競技者csv変換!$A:$AK,MATCH(F$1,競技者csv変換!$1:$1,0),0)="","",VLOOKUP($A95,競技者csv変換!$A:$AK,MATCH(F$1,競技者csv変換!$1:$1,0),0)))</f>
        <v/>
      </c>
      <c r="G95" s="189" t="str">
        <f>IF(ISERROR(VLOOKUP($A95,競技者csv変換!$A:$AK,MATCH(G$1,競技者csv変換!$1:$1,0),0)),"",IF(VLOOKUP($A95,競技者csv変換!$A:$AK,MATCH(G$1,競技者csv変換!$1:$1,0),0)="","",VLOOKUP($A95,競技者csv変換!$A:$AK,MATCH(G$1,競技者csv変換!$1:$1,0),0)))</f>
        <v/>
      </c>
      <c r="H95" s="189" t="str">
        <f>IF(ISERROR(VLOOKUP($A95,競技者csv変換!$A:$AK,MATCH(H$1,競技者csv変換!$1:$1,0),0)),"",IF(VLOOKUP($A95,競技者csv変換!$A:$AK,MATCH(H$1,競技者csv変換!$1:$1,0),0)="","",VLOOKUP($A95,競技者csv変換!$A:$AK,MATCH(H$1,競技者csv変換!$1:$1,0),0)))</f>
        <v/>
      </c>
      <c r="I95" s="189" t="str">
        <f>IF(ISERROR(VLOOKUP($A95,競技者csv変換!$A:$AK,MATCH(I$1,競技者csv変換!$1:$1,0),0)),"",IF(VLOOKUP($A95,競技者csv変換!$A:$AK,MATCH(I$1,競技者csv変換!$1:$1,0),0)="","",VLOOKUP($A95,競技者csv変換!$A:$AK,MATCH(I$1,競技者csv変換!$1:$1,0),0)))</f>
        <v/>
      </c>
      <c r="J95" s="189" t="str">
        <f>IF(ISERROR(VLOOKUP($A95,競技者csv変換!$A:$AK,MATCH(J$1,競技者csv変換!$1:$1,0),0)),"",IF(VLOOKUP($A95,競技者csv変換!$A:$AK,MATCH(J$1,競技者csv変換!$1:$1,0),0)="","",VLOOKUP($A95,競技者csv変換!$A:$AK,MATCH(J$1,競技者csv変換!$1:$1,0),0)))</f>
        <v/>
      </c>
      <c r="K95" s="189" t="str">
        <f>IF(ISERROR(VLOOKUP($A95,競技者csv変換!$A:$AK,MATCH(K$1,競技者csv変換!$1:$1,0),0)),"",IF(VLOOKUP($A95,競技者csv変換!$A:$AK,MATCH(K$1,競技者csv変換!$1:$1,0),0)="","",VLOOKUP($A95,競技者csv変換!$A:$AK,MATCH(K$1,競技者csv変換!$1:$1,0),0)))</f>
        <v/>
      </c>
      <c r="L95" s="189" t="str">
        <f>IF(ISERROR(VLOOKUP($A95,競技者csv変換!$A:$AK,MATCH(L$1,競技者csv変換!$1:$1,0),0)),"",IF(VLOOKUP($A95,競技者csv変換!$A:$AK,MATCH(L$1,競技者csv変換!$1:$1,0),0)="","",VLOOKUP($A95,競技者csv変換!$A:$AK,MATCH(L$1,競技者csv変換!$1:$1,0),0)))</f>
        <v/>
      </c>
      <c r="M95" s="189" t="str">
        <f>IF(ISERROR(VLOOKUP($A95,競技者csv変換!$A:$AK,MATCH(M$1,競技者csv変換!$1:$1,0),0)),"",IF(VLOOKUP($A95,競技者csv変換!$A:$AK,MATCH(M$1,競技者csv変換!$1:$1,0),0)="","",VLOOKUP($A95,競技者csv変換!$A:$AK,MATCH(M$1,競技者csv変換!$1:$1,0),0)))</f>
        <v/>
      </c>
      <c r="N95" s="189" t="str">
        <f>IF(ISERROR(VLOOKUP($A95,競技者csv変換!$A:$AK,MATCH(N$1,競技者csv変換!$1:$1,0),0)),"",IF(VLOOKUP($A95,競技者csv変換!$A:$AK,MATCH(N$1,競技者csv変換!$1:$1,0),0)="","",VLOOKUP($A95,競技者csv変換!$A:$AK,MATCH(N$1,競技者csv変換!$1:$1,0),0)))</f>
        <v/>
      </c>
      <c r="O95" s="189" t="str">
        <f>IF(ISERROR(VLOOKUP($A95,競技者csv変換!$A:$AK,MATCH(O$1,競技者csv変換!$1:$1,0),0)),"",IF(VLOOKUP($A95,競技者csv変換!$A:$AK,MATCH(O$1,競技者csv変換!$1:$1,0),0)="","",VLOOKUP($A95,競技者csv変換!$A:$AK,MATCH(O$1,競技者csv変換!$1:$1,0),0)))</f>
        <v/>
      </c>
      <c r="P95" s="189" t="str">
        <f>IF(ISERROR(VLOOKUP($A95,競技者csv変換!$A:$AK,MATCH(P$1,競技者csv変換!$1:$1,0),0)),"",IF(VLOOKUP($A95,競技者csv変換!$A:$AK,MATCH(P$1,競技者csv変換!$1:$1,0),0)="","",VLOOKUP($A95,競技者csv変換!$A:$AK,MATCH(P$1,競技者csv変換!$1:$1,0),0)))</f>
        <v/>
      </c>
      <c r="Q95" s="189" t="str">
        <f>IF(ISERROR(VLOOKUP($A95,競技者csv変換!$A:$AK,MATCH(Q$1,競技者csv変換!$1:$1,0),0)),"",IF(VLOOKUP($A95,競技者csv変換!$A:$AK,MATCH(Q$1,競技者csv変換!$1:$1,0),0)="","",VLOOKUP($A95,競技者csv変換!$A:$AK,MATCH(Q$1,競技者csv変換!$1:$1,0),0)))</f>
        <v/>
      </c>
      <c r="R95" s="189" t="str">
        <f>IF(ISERROR(VLOOKUP($A95,競技者csv変換!$A:$AK,MATCH(R$1,競技者csv変換!$1:$1,0),0)),"",IF(VLOOKUP($A95,競技者csv変換!$A:$AK,MATCH(R$1,競技者csv変換!$1:$1,0),0)="","",VLOOKUP($A95,競技者csv変換!$A:$AK,MATCH(R$1,競技者csv変換!$1:$1,0),0)))</f>
        <v/>
      </c>
      <c r="S95" s="189" t="str">
        <f>IF(ISERROR(VLOOKUP($A95,競技者csv変換!$A:$AK,MATCH(S$1,競技者csv変換!$1:$1,0),0)),"",IF(VLOOKUP($A95,競技者csv変換!$A:$AK,MATCH(S$1,競技者csv変換!$1:$1,0),0)="","",VLOOKUP($A95,競技者csv変換!$A:$AK,MATCH(S$1,競技者csv変換!$1:$1,0),0)))</f>
        <v/>
      </c>
      <c r="T95" s="189" t="str">
        <f>IF(ISERROR(VLOOKUP($A95,競技者csv変換!$A:$AK,MATCH(T$1,競技者csv変換!$1:$1,0),0)),"",IF(VLOOKUP($A95,競技者csv変換!$A:$AK,MATCH(T$1,競技者csv変換!$1:$1,0),0)="","",VLOOKUP($A95,競技者csv変換!$A:$AK,MATCH(T$1,競技者csv変換!$1:$1,0),0)))</f>
        <v/>
      </c>
      <c r="U95" s="189" t="str">
        <f>IF(ISERROR(VLOOKUP($A95,競技者csv変換!$A:$AK,MATCH(U$1,競技者csv変換!$1:$1,0),0)),"",IF(VLOOKUP($A95,競技者csv変換!$A:$AK,MATCH(U$1,競技者csv変換!$1:$1,0),0)="","",VLOOKUP($A95,競技者csv変換!$A:$AK,MATCH(U$1,競技者csv変換!$1:$1,0),0)))</f>
        <v/>
      </c>
      <c r="V95" s="189" t="str">
        <f>IF(ISERROR(VLOOKUP($A95,競技者csv変換!$A:$AK,MATCH(V$1,競技者csv変換!$1:$1,0),0)),"",IF(VLOOKUP($A95,競技者csv変換!$A:$AK,MATCH(V$1,競技者csv変換!$1:$1,0),0)="","",VLOOKUP($A95,競技者csv変換!$A:$AK,MATCH(V$1,競技者csv変換!$1:$1,0),0)))</f>
        <v/>
      </c>
      <c r="W95" s="189" t="str">
        <f>IF(ISERROR(VLOOKUP($A95,競技者csv変換!$A:$AK,MATCH(W$1,競技者csv変換!$1:$1,0),0)),"",IF(VLOOKUP($A95,競技者csv変換!$A:$AK,MATCH(W$1,競技者csv変換!$1:$1,0),0)="","",VLOOKUP($A95,競技者csv変換!$A:$AK,MATCH(W$1,競技者csv変換!$1:$1,0),0)))</f>
        <v/>
      </c>
      <c r="X95" s="189" t="str">
        <f>IF(ISERROR(VLOOKUP($A95,競技者csv変換!$A:$AK,MATCH(X$1,競技者csv変換!$1:$1,0),0)),"",IF(VLOOKUP($A95,競技者csv変換!$A:$AK,MATCH(X$1,競技者csv変換!$1:$1,0),0)="","",VLOOKUP($A95,競技者csv変換!$A:$AK,MATCH(X$1,競技者csv変換!$1:$1,0),0)))</f>
        <v/>
      </c>
      <c r="Y95" s="189" t="str">
        <f>IF(ISERROR(VLOOKUP($A95,競技者csv変換!$A:$AK,MATCH(Y$1,競技者csv変換!$1:$1,0),0)),"",IF(VLOOKUP($A95,競技者csv変換!$A:$AK,MATCH(Y$1,競技者csv変換!$1:$1,0),0)="","",VLOOKUP($A95,競技者csv変換!$A:$AK,MATCH(Y$1,競技者csv変換!$1:$1,0),0)))</f>
        <v/>
      </c>
      <c r="Z95" s="189" t="str">
        <f>IF(ISERROR(VLOOKUP($A95,競技者csv変換!$A:$AK,MATCH(Z$1,競技者csv変換!$1:$1,0),0)),"",IF(VLOOKUP($A95,競技者csv変換!$A:$AK,MATCH(Z$1,競技者csv変換!$1:$1,0),0)="","",VLOOKUP($A95,競技者csv変換!$A:$AK,MATCH(Z$1,競技者csv変換!$1:$1,0),0)))</f>
        <v/>
      </c>
      <c r="AA95" s="189" t="str">
        <f>IF(ISERROR(VLOOKUP($A95,競技者csv変換!$A:$AK,MATCH(AA$1,競技者csv変換!$1:$1,0),0)),"",IF(VLOOKUP($A95,競技者csv変換!$A:$AK,MATCH(AA$1,競技者csv変換!$1:$1,0),0)="","",VLOOKUP($A95,競技者csv変換!$A:$AK,MATCH(AA$1,競技者csv変換!$1:$1,0),0)))</f>
        <v/>
      </c>
      <c r="AB95" s="189" t="str">
        <f>IF(ISERROR(VLOOKUP($A95,競技者csv変換!$A:$AK,MATCH(AB$1,競技者csv変換!$1:$1,0),0)),"",IF(VLOOKUP($A95,競技者csv変換!$A:$AK,MATCH(AB$1,競技者csv変換!$1:$1,0),0)="","",VLOOKUP($A95,競技者csv変換!$A:$AK,MATCH(AB$1,競技者csv変換!$1:$1,0),0)))</f>
        <v/>
      </c>
      <c r="AC95" s="189" t="str">
        <f>IF(ISERROR(VLOOKUP($A95,競技者csv変換!$A:$AK,MATCH(AC$1,競技者csv変換!$1:$1,0),0)),"",IF(VLOOKUP($A95,競技者csv変換!$A:$AK,MATCH(AC$1,競技者csv変換!$1:$1,0),0)="","",VLOOKUP($A95,競技者csv変換!$A:$AK,MATCH(AC$1,競技者csv変換!$1:$1,0),0)))</f>
        <v/>
      </c>
      <c r="AD95" s="76" t="str">
        <f>IF(ISERROR(VLOOKUP($A95,競技者csv変換!$A:$AK,MATCH(AD$1,競技者csv変換!$1:$1,0),0)),"",IF(VLOOKUP($A95,競技者csv変換!$A:$AK,MATCH(AD$1,競技者csv変換!$1:$1,0),0)="","",VLOOKUP($A95,競技者csv変換!$A:$AK,MATCH(AD$1,競技者csv変換!$1:$1,0),0)))</f>
        <v/>
      </c>
      <c r="AE95" s="76" t="str">
        <f>IF(ISERROR(VLOOKUP($A95,競技者csv変換!$A:$AK,MATCH(AE$1,競技者csv変換!$1:$1,0),0)),"",IF(VLOOKUP($A95,競技者csv変換!$A:$AK,MATCH(AE$1,競技者csv変換!$1:$1,0),0)="","",VLOOKUP($A95,競技者csv変換!$A:$AK,MATCH(AE$1,競技者csv変換!$1:$1,0),0)))</f>
        <v/>
      </c>
      <c r="AF95" s="76" t="str">
        <f>IF(ISERROR(VLOOKUP($A95,競技者csv変換!$A:$AK,MATCH(AF$1,競技者csv変換!$1:$1,0),0)),"",IF(VLOOKUP($A95,競技者csv変換!$A:$AK,MATCH(AF$1,競技者csv変換!$1:$1,0),0)="","",VLOOKUP($A95,競技者csv変換!$A:$AK,MATCH(AF$1,競技者csv変換!$1:$1,0),0)))</f>
        <v/>
      </c>
      <c r="AG95" s="76" t="str">
        <f>IF(ISERROR(VLOOKUP($A95,競技者csv変換!$A:$AK,MATCH(AG$1,競技者csv変換!$1:$1,0),0)),"",IF(VLOOKUP($A95,競技者csv変換!$A:$AK,MATCH(AG$1,競技者csv変換!$1:$1,0),0)="","",VLOOKUP($A95,競技者csv変換!$A:$AK,MATCH(AG$1,競技者csv変換!$1:$1,0),0)))</f>
        <v/>
      </c>
      <c r="AH95" s="76" t="str">
        <f>IF(ISERROR(VLOOKUP($A95,競技者csv変換!$A:$AK,MATCH(AH$1,競技者csv変換!$1:$1,0),0)),"",IF(VLOOKUP($A95,競技者csv変換!$A:$AK,MATCH(AH$1,競技者csv変換!$1:$1,0),0)="","",VLOOKUP($A95,競技者csv変換!$A:$AK,MATCH(AH$1,競技者csv変換!$1:$1,0),0)))</f>
        <v/>
      </c>
      <c r="AI95" s="76" t="str">
        <f>IF(ISERROR(VLOOKUP($A95,競技者csv変換!$A:$AK,MATCH(AI$1,競技者csv変換!$1:$1,0),0)),"",IF(VLOOKUP($A95,競技者csv変換!$A:$AK,MATCH(AI$1,競技者csv変換!$1:$1,0),0)="","",VLOOKUP($A95,競技者csv変換!$A:$AK,MATCH(AI$1,競技者csv変換!$1:$1,0),0)))</f>
        <v/>
      </c>
      <c r="AJ95" s="76" t="str">
        <f>IF(ISERROR(VLOOKUP($A95,競技者csv変換!$A:$AK,MATCH(AJ$1,競技者csv変換!$1:$1,0),0)),"",IF(VLOOKUP($A95,競技者csv変換!$A:$AK,MATCH(AJ$1,競技者csv変換!$1:$1,0),0)="","",VLOOKUP($A95,競技者csv変換!$A:$AK,MATCH(AJ$1,競技者csv変換!$1:$1,0),0)))</f>
        <v/>
      </c>
      <c r="AK95" s="76" t="str">
        <f>IF(ISERROR(VLOOKUP($A95,競技者csv変換!$A:$AK,MATCH(AK$1,競技者csv変換!$1:$1,0),0)),"",IF(VLOOKUP($A95,競技者csv変換!$A:$AK,MATCH(AK$1,競技者csv変換!$1:$1,0),0)="","",VLOOKUP($A95,競技者csv変換!$A:$AK,MATCH(AK$1,競技者csv変換!$1:$1,0),0)))</f>
        <v/>
      </c>
    </row>
    <row r="96" spans="1:37" ht="18" customHeight="1">
      <c r="A96" s="76" t="str">
        <f t="shared" si="0"/>
        <v/>
      </c>
      <c r="B96" s="189" t="str">
        <f>IF(ISERROR(VLOOKUP($A96,競技者csv変換!$A:$AK,MATCH(B$1,競技者csv変換!$1:$1,0),0)),"",IF(VLOOKUP($A96,競技者csv変換!$A:$AK,MATCH(B$1,競技者csv変換!$1:$1,0),0)="","",VLOOKUP($A96,競技者csv変換!$A:$AK,MATCH(B$1,競技者csv変換!$1:$1,0),0)))</f>
        <v/>
      </c>
      <c r="C96" s="189" t="str">
        <f>IF(ISERROR(VLOOKUP($A96,競技者csv変換!$A:$AK,MATCH(C$1,競技者csv変換!$1:$1,0),0)),"",IF(VLOOKUP($A96,競技者csv変換!$A:$AK,MATCH(C$1,競技者csv変換!$1:$1,0),0)="","",VLOOKUP($A96,競技者csv変換!$A:$AK,MATCH(C$1,競技者csv変換!$1:$1,0),0)))</f>
        <v/>
      </c>
      <c r="D96" s="189" t="str">
        <f>IF(ISERROR(VLOOKUP($A96,競技者csv変換!$A:$AK,MATCH(D$1,競技者csv変換!$1:$1,0),0)),"",IF(VLOOKUP($A96,競技者csv変換!$A:$AK,MATCH(D$1,競技者csv変換!$1:$1,0),0)="","",VLOOKUP($A96,競技者csv変換!$A:$AK,MATCH(D$1,競技者csv変換!$1:$1,0),0)))</f>
        <v/>
      </c>
      <c r="E96" s="189" t="str">
        <f>IF(ISERROR(VLOOKUP($A96,競技者csv変換!$A:$AK,MATCH(E$1,競技者csv変換!$1:$1,0),0)),"",IF(VLOOKUP($A96,競技者csv変換!$A:$AK,MATCH(E$1,競技者csv変換!$1:$1,0),0)="","",VLOOKUP($A96,競技者csv変換!$A:$AK,MATCH(E$1,競技者csv変換!$1:$1,0),0)))</f>
        <v/>
      </c>
      <c r="F96" s="189" t="str">
        <f>IF(ISERROR(VLOOKUP($A96,競技者csv変換!$A:$AK,MATCH(F$1,競技者csv変換!$1:$1,0),0)),"",IF(VLOOKUP($A96,競技者csv変換!$A:$AK,MATCH(F$1,競技者csv変換!$1:$1,0),0)="","",VLOOKUP($A96,競技者csv変換!$A:$AK,MATCH(F$1,競技者csv変換!$1:$1,0),0)))</f>
        <v/>
      </c>
      <c r="G96" s="189" t="str">
        <f>IF(ISERROR(VLOOKUP($A96,競技者csv変換!$A:$AK,MATCH(G$1,競技者csv変換!$1:$1,0),0)),"",IF(VLOOKUP($A96,競技者csv変換!$A:$AK,MATCH(G$1,競技者csv変換!$1:$1,0),0)="","",VLOOKUP($A96,競技者csv変換!$A:$AK,MATCH(G$1,競技者csv変換!$1:$1,0),0)))</f>
        <v/>
      </c>
      <c r="H96" s="189" t="str">
        <f>IF(ISERROR(VLOOKUP($A96,競技者csv変換!$A:$AK,MATCH(H$1,競技者csv変換!$1:$1,0),0)),"",IF(VLOOKUP($A96,競技者csv変換!$A:$AK,MATCH(H$1,競技者csv変換!$1:$1,0),0)="","",VLOOKUP($A96,競技者csv変換!$A:$AK,MATCH(H$1,競技者csv変換!$1:$1,0),0)))</f>
        <v/>
      </c>
      <c r="I96" s="189" t="str">
        <f>IF(ISERROR(VLOOKUP($A96,競技者csv変換!$A:$AK,MATCH(I$1,競技者csv変換!$1:$1,0),0)),"",IF(VLOOKUP($A96,競技者csv変換!$A:$AK,MATCH(I$1,競技者csv変換!$1:$1,0),0)="","",VLOOKUP($A96,競技者csv変換!$A:$AK,MATCH(I$1,競技者csv変換!$1:$1,0),0)))</f>
        <v/>
      </c>
      <c r="J96" s="189" t="str">
        <f>IF(ISERROR(VLOOKUP($A96,競技者csv変換!$A:$AK,MATCH(J$1,競技者csv変換!$1:$1,0),0)),"",IF(VLOOKUP($A96,競技者csv変換!$A:$AK,MATCH(J$1,競技者csv変換!$1:$1,0),0)="","",VLOOKUP($A96,競技者csv変換!$A:$AK,MATCH(J$1,競技者csv変換!$1:$1,0),0)))</f>
        <v/>
      </c>
      <c r="K96" s="189" t="str">
        <f>IF(ISERROR(VLOOKUP($A96,競技者csv変換!$A:$AK,MATCH(K$1,競技者csv変換!$1:$1,0),0)),"",IF(VLOOKUP($A96,競技者csv変換!$A:$AK,MATCH(K$1,競技者csv変換!$1:$1,0),0)="","",VLOOKUP($A96,競技者csv変換!$A:$AK,MATCH(K$1,競技者csv変換!$1:$1,0),0)))</f>
        <v/>
      </c>
      <c r="L96" s="189" t="str">
        <f>IF(ISERROR(VLOOKUP($A96,競技者csv変換!$A:$AK,MATCH(L$1,競技者csv変換!$1:$1,0),0)),"",IF(VLOOKUP($A96,競技者csv変換!$A:$AK,MATCH(L$1,競技者csv変換!$1:$1,0),0)="","",VLOOKUP($A96,競技者csv変換!$A:$AK,MATCH(L$1,競技者csv変換!$1:$1,0),0)))</f>
        <v/>
      </c>
      <c r="M96" s="189" t="str">
        <f>IF(ISERROR(VLOOKUP($A96,競技者csv変換!$A:$AK,MATCH(M$1,競技者csv変換!$1:$1,0),0)),"",IF(VLOOKUP($A96,競技者csv変換!$A:$AK,MATCH(M$1,競技者csv変換!$1:$1,0),0)="","",VLOOKUP($A96,競技者csv変換!$A:$AK,MATCH(M$1,競技者csv変換!$1:$1,0),0)))</f>
        <v/>
      </c>
      <c r="N96" s="189" t="str">
        <f>IF(ISERROR(VLOOKUP($A96,競技者csv変換!$A:$AK,MATCH(N$1,競技者csv変換!$1:$1,0),0)),"",IF(VLOOKUP($A96,競技者csv変換!$A:$AK,MATCH(N$1,競技者csv変換!$1:$1,0),0)="","",VLOOKUP($A96,競技者csv変換!$A:$AK,MATCH(N$1,競技者csv変換!$1:$1,0),0)))</f>
        <v/>
      </c>
      <c r="O96" s="189" t="str">
        <f>IF(ISERROR(VLOOKUP($A96,競技者csv変換!$A:$AK,MATCH(O$1,競技者csv変換!$1:$1,0),0)),"",IF(VLOOKUP($A96,競技者csv変換!$A:$AK,MATCH(O$1,競技者csv変換!$1:$1,0),0)="","",VLOOKUP($A96,競技者csv変換!$A:$AK,MATCH(O$1,競技者csv変換!$1:$1,0),0)))</f>
        <v/>
      </c>
      <c r="P96" s="189" t="str">
        <f>IF(ISERROR(VLOOKUP($A96,競技者csv変換!$A:$AK,MATCH(P$1,競技者csv変換!$1:$1,0),0)),"",IF(VLOOKUP($A96,競技者csv変換!$A:$AK,MATCH(P$1,競技者csv変換!$1:$1,0),0)="","",VLOOKUP($A96,競技者csv変換!$A:$AK,MATCH(P$1,競技者csv変換!$1:$1,0),0)))</f>
        <v/>
      </c>
      <c r="Q96" s="189" t="str">
        <f>IF(ISERROR(VLOOKUP($A96,競技者csv変換!$A:$AK,MATCH(Q$1,競技者csv変換!$1:$1,0),0)),"",IF(VLOOKUP($A96,競技者csv変換!$A:$AK,MATCH(Q$1,競技者csv変換!$1:$1,0),0)="","",VLOOKUP($A96,競技者csv変換!$A:$AK,MATCH(Q$1,競技者csv変換!$1:$1,0),0)))</f>
        <v/>
      </c>
      <c r="R96" s="189" t="str">
        <f>IF(ISERROR(VLOOKUP($A96,競技者csv変換!$A:$AK,MATCH(R$1,競技者csv変換!$1:$1,0),0)),"",IF(VLOOKUP($A96,競技者csv変換!$A:$AK,MATCH(R$1,競技者csv変換!$1:$1,0),0)="","",VLOOKUP($A96,競技者csv変換!$A:$AK,MATCH(R$1,競技者csv変換!$1:$1,0),0)))</f>
        <v/>
      </c>
      <c r="S96" s="189" t="str">
        <f>IF(ISERROR(VLOOKUP($A96,競技者csv変換!$A:$AK,MATCH(S$1,競技者csv変換!$1:$1,0),0)),"",IF(VLOOKUP($A96,競技者csv変換!$A:$AK,MATCH(S$1,競技者csv変換!$1:$1,0),0)="","",VLOOKUP($A96,競技者csv変換!$A:$AK,MATCH(S$1,競技者csv変換!$1:$1,0),0)))</f>
        <v/>
      </c>
      <c r="T96" s="189" t="str">
        <f>IF(ISERROR(VLOOKUP($A96,競技者csv変換!$A:$AK,MATCH(T$1,競技者csv変換!$1:$1,0),0)),"",IF(VLOOKUP($A96,競技者csv変換!$A:$AK,MATCH(T$1,競技者csv変換!$1:$1,0),0)="","",VLOOKUP($A96,競技者csv変換!$A:$AK,MATCH(T$1,競技者csv変換!$1:$1,0),0)))</f>
        <v/>
      </c>
      <c r="U96" s="189" t="str">
        <f>IF(ISERROR(VLOOKUP($A96,競技者csv変換!$A:$AK,MATCH(U$1,競技者csv変換!$1:$1,0),0)),"",IF(VLOOKUP($A96,競技者csv変換!$A:$AK,MATCH(U$1,競技者csv変換!$1:$1,0),0)="","",VLOOKUP($A96,競技者csv変換!$A:$AK,MATCH(U$1,競技者csv変換!$1:$1,0),0)))</f>
        <v/>
      </c>
      <c r="V96" s="189" t="str">
        <f>IF(ISERROR(VLOOKUP($A96,競技者csv変換!$A:$AK,MATCH(V$1,競技者csv変換!$1:$1,0),0)),"",IF(VLOOKUP($A96,競技者csv変換!$A:$AK,MATCH(V$1,競技者csv変換!$1:$1,0),0)="","",VLOOKUP($A96,競技者csv変換!$A:$AK,MATCH(V$1,競技者csv変換!$1:$1,0),0)))</f>
        <v/>
      </c>
      <c r="W96" s="189" t="str">
        <f>IF(ISERROR(VLOOKUP($A96,競技者csv変換!$A:$AK,MATCH(W$1,競技者csv変換!$1:$1,0),0)),"",IF(VLOOKUP($A96,競技者csv変換!$A:$AK,MATCH(W$1,競技者csv変換!$1:$1,0),0)="","",VLOOKUP($A96,競技者csv変換!$A:$AK,MATCH(W$1,競技者csv変換!$1:$1,0),0)))</f>
        <v/>
      </c>
      <c r="X96" s="189" t="str">
        <f>IF(ISERROR(VLOOKUP($A96,競技者csv変換!$A:$AK,MATCH(X$1,競技者csv変換!$1:$1,0),0)),"",IF(VLOOKUP($A96,競技者csv変換!$A:$AK,MATCH(X$1,競技者csv変換!$1:$1,0),0)="","",VLOOKUP($A96,競技者csv変換!$A:$AK,MATCH(X$1,競技者csv変換!$1:$1,0),0)))</f>
        <v/>
      </c>
      <c r="Y96" s="189" t="str">
        <f>IF(ISERROR(VLOOKUP($A96,競技者csv変換!$A:$AK,MATCH(Y$1,競技者csv変換!$1:$1,0),0)),"",IF(VLOOKUP($A96,競技者csv変換!$A:$AK,MATCH(Y$1,競技者csv変換!$1:$1,0),0)="","",VLOOKUP($A96,競技者csv変換!$A:$AK,MATCH(Y$1,競技者csv変換!$1:$1,0),0)))</f>
        <v/>
      </c>
      <c r="Z96" s="189" t="str">
        <f>IF(ISERROR(VLOOKUP($A96,競技者csv変換!$A:$AK,MATCH(Z$1,競技者csv変換!$1:$1,0),0)),"",IF(VLOOKUP($A96,競技者csv変換!$A:$AK,MATCH(Z$1,競技者csv変換!$1:$1,0),0)="","",VLOOKUP($A96,競技者csv変換!$A:$AK,MATCH(Z$1,競技者csv変換!$1:$1,0),0)))</f>
        <v/>
      </c>
      <c r="AA96" s="189" t="str">
        <f>IF(ISERROR(VLOOKUP($A96,競技者csv変換!$A:$AK,MATCH(AA$1,競技者csv変換!$1:$1,0),0)),"",IF(VLOOKUP($A96,競技者csv変換!$A:$AK,MATCH(AA$1,競技者csv変換!$1:$1,0),0)="","",VLOOKUP($A96,競技者csv変換!$A:$AK,MATCH(AA$1,競技者csv変換!$1:$1,0),0)))</f>
        <v/>
      </c>
      <c r="AB96" s="189" t="str">
        <f>IF(ISERROR(VLOOKUP($A96,競技者csv変換!$A:$AK,MATCH(AB$1,競技者csv変換!$1:$1,0),0)),"",IF(VLOOKUP($A96,競技者csv変換!$A:$AK,MATCH(AB$1,競技者csv変換!$1:$1,0),0)="","",VLOOKUP($A96,競技者csv変換!$A:$AK,MATCH(AB$1,競技者csv変換!$1:$1,0),0)))</f>
        <v/>
      </c>
      <c r="AC96" s="189" t="str">
        <f>IF(ISERROR(VLOOKUP($A96,競技者csv変換!$A:$AK,MATCH(AC$1,競技者csv変換!$1:$1,0),0)),"",IF(VLOOKUP($A96,競技者csv変換!$A:$AK,MATCH(AC$1,競技者csv変換!$1:$1,0),0)="","",VLOOKUP($A96,競技者csv変換!$A:$AK,MATCH(AC$1,競技者csv変換!$1:$1,0),0)))</f>
        <v/>
      </c>
      <c r="AD96" s="76" t="str">
        <f>IF(ISERROR(VLOOKUP($A96,競技者csv変換!$A:$AK,MATCH(AD$1,競技者csv変換!$1:$1,0),0)),"",IF(VLOOKUP($A96,競技者csv変換!$A:$AK,MATCH(AD$1,競技者csv変換!$1:$1,0),0)="","",VLOOKUP($A96,競技者csv変換!$A:$AK,MATCH(AD$1,競技者csv変換!$1:$1,0),0)))</f>
        <v/>
      </c>
      <c r="AE96" s="76" t="str">
        <f>IF(ISERROR(VLOOKUP($A96,競技者csv変換!$A:$AK,MATCH(AE$1,競技者csv変換!$1:$1,0),0)),"",IF(VLOOKUP($A96,競技者csv変換!$A:$AK,MATCH(AE$1,競技者csv変換!$1:$1,0),0)="","",VLOOKUP($A96,競技者csv変換!$A:$AK,MATCH(AE$1,競技者csv変換!$1:$1,0),0)))</f>
        <v/>
      </c>
      <c r="AF96" s="76" t="str">
        <f>IF(ISERROR(VLOOKUP($A96,競技者csv変換!$A:$AK,MATCH(AF$1,競技者csv変換!$1:$1,0),0)),"",IF(VLOOKUP($A96,競技者csv変換!$A:$AK,MATCH(AF$1,競技者csv変換!$1:$1,0),0)="","",VLOOKUP($A96,競技者csv変換!$A:$AK,MATCH(AF$1,競技者csv変換!$1:$1,0),0)))</f>
        <v/>
      </c>
      <c r="AG96" s="76" t="str">
        <f>IF(ISERROR(VLOOKUP($A96,競技者csv変換!$A:$AK,MATCH(AG$1,競技者csv変換!$1:$1,0),0)),"",IF(VLOOKUP($A96,競技者csv変換!$A:$AK,MATCH(AG$1,競技者csv変換!$1:$1,0),0)="","",VLOOKUP($A96,競技者csv変換!$A:$AK,MATCH(AG$1,競技者csv変換!$1:$1,0),0)))</f>
        <v/>
      </c>
      <c r="AH96" s="76" t="str">
        <f>IF(ISERROR(VLOOKUP($A96,競技者csv変換!$A:$AK,MATCH(AH$1,競技者csv変換!$1:$1,0),0)),"",IF(VLOOKUP($A96,競技者csv変換!$A:$AK,MATCH(AH$1,競技者csv変換!$1:$1,0),0)="","",VLOOKUP($A96,競技者csv変換!$A:$AK,MATCH(AH$1,競技者csv変換!$1:$1,0),0)))</f>
        <v/>
      </c>
      <c r="AI96" s="76" t="str">
        <f>IF(ISERROR(VLOOKUP($A96,競技者csv変換!$A:$AK,MATCH(AI$1,競技者csv変換!$1:$1,0),0)),"",IF(VLOOKUP($A96,競技者csv変換!$A:$AK,MATCH(AI$1,競技者csv変換!$1:$1,0),0)="","",VLOOKUP($A96,競技者csv変換!$A:$AK,MATCH(AI$1,競技者csv変換!$1:$1,0),0)))</f>
        <v/>
      </c>
      <c r="AJ96" s="76" t="str">
        <f>IF(ISERROR(VLOOKUP($A96,競技者csv変換!$A:$AK,MATCH(AJ$1,競技者csv変換!$1:$1,0),0)),"",IF(VLOOKUP($A96,競技者csv変換!$A:$AK,MATCH(AJ$1,競技者csv変換!$1:$1,0),0)="","",VLOOKUP($A96,競技者csv変換!$A:$AK,MATCH(AJ$1,競技者csv変換!$1:$1,0),0)))</f>
        <v/>
      </c>
      <c r="AK96" s="76" t="str">
        <f>IF(ISERROR(VLOOKUP($A96,競技者csv変換!$A:$AK,MATCH(AK$1,競技者csv変換!$1:$1,0),0)),"",IF(VLOOKUP($A96,競技者csv変換!$A:$AK,MATCH(AK$1,競技者csv変換!$1:$1,0),0)="","",VLOOKUP($A96,競技者csv変換!$A:$AK,MATCH(AK$1,競技者csv変換!$1:$1,0),0)))</f>
        <v/>
      </c>
    </row>
    <row r="97" spans="1:37" ht="18" customHeight="1">
      <c r="A97" s="76" t="str">
        <f t="shared" si="0"/>
        <v/>
      </c>
      <c r="B97" s="189" t="str">
        <f>IF(ISERROR(VLOOKUP($A97,競技者csv変換!$A:$AK,MATCH(B$1,競技者csv変換!$1:$1,0),0)),"",IF(VLOOKUP($A97,競技者csv変換!$A:$AK,MATCH(B$1,競技者csv変換!$1:$1,0),0)="","",VLOOKUP($A97,競技者csv変換!$A:$AK,MATCH(B$1,競技者csv変換!$1:$1,0),0)))</f>
        <v/>
      </c>
      <c r="C97" s="189" t="str">
        <f>IF(ISERROR(VLOOKUP($A97,競技者csv変換!$A:$AK,MATCH(C$1,競技者csv変換!$1:$1,0),0)),"",IF(VLOOKUP($A97,競技者csv変換!$A:$AK,MATCH(C$1,競技者csv変換!$1:$1,0),0)="","",VLOOKUP($A97,競技者csv変換!$A:$AK,MATCH(C$1,競技者csv変換!$1:$1,0),0)))</f>
        <v/>
      </c>
      <c r="D97" s="189" t="str">
        <f>IF(ISERROR(VLOOKUP($A97,競技者csv変換!$A:$AK,MATCH(D$1,競技者csv変換!$1:$1,0),0)),"",IF(VLOOKUP($A97,競技者csv変換!$A:$AK,MATCH(D$1,競技者csv変換!$1:$1,0),0)="","",VLOOKUP($A97,競技者csv変換!$A:$AK,MATCH(D$1,競技者csv変換!$1:$1,0),0)))</f>
        <v/>
      </c>
      <c r="E97" s="189" t="str">
        <f>IF(ISERROR(VLOOKUP($A97,競技者csv変換!$A:$AK,MATCH(E$1,競技者csv変換!$1:$1,0),0)),"",IF(VLOOKUP($A97,競技者csv変換!$A:$AK,MATCH(E$1,競技者csv変換!$1:$1,0),0)="","",VLOOKUP($A97,競技者csv変換!$A:$AK,MATCH(E$1,競技者csv変換!$1:$1,0),0)))</f>
        <v/>
      </c>
      <c r="F97" s="189" t="str">
        <f>IF(ISERROR(VLOOKUP($A97,競技者csv変換!$A:$AK,MATCH(F$1,競技者csv変換!$1:$1,0),0)),"",IF(VLOOKUP($A97,競技者csv変換!$A:$AK,MATCH(F$1,競技者csv変換!$1:$1,0),0)="","",VLOOKUP($A97,競技者csv変換!$A:$AK,MATCH(F$1,競技者csv変換!$1:$1,0),0)))</f>
        <v/>
      </c>
      <c r="G97" s="189" t="str">
        <f>IF(ISERROR(VLOOKUP($A97,競技者csv変換!$A:$AK,MATCH(G$1,競技者csv変換!$1:$1,0),0)),"",IF(VLOOKUP($A97,競技者csv変換!$A:$AK,MATCH(G$1,競技者csv変換!$1:$1,0),0)="","",VLOOKUP($A97,競技者csv変換!$A:$AK,MATCH(G$1,競技者csv変換!$1:$1,0),0)))</f>
        <v/>
      </c>
      <c r="H97" s="189" t="str">
        <f>IF(ISERROR(VLOOKUP($A97,競技者csv変換!$A:$AK,MATCH(H$1,競技者csv変換!$1:$1,0),0)),"",IF(VLOOKUP($A97,競技者csv変換!$A:$AK,MATCH(H$1,競技者csv変換!$1:$1,0),0)="","",VLOOKUP($A97,競技者csv変換!$A:$AK,MATCH(H$1,競技者csv変換!$1:$1,0),0)))</f>
        <v/>
      </c>
      <c r="I97" s="189" t="str">
        <f>IF(ISERROR(VLOOKUP($A97,競技者csv変換!$A:$AK,MATCH(I$1,競技者csv変換!$1:$1,0),0)),"",IF(VLOOKUP($A97,競技者csv変換!$A:$AK,MATCH(I$1,競技者csv変換!$1:$1,0),0)="","",VLOOKUP($A97,競技者csv変換!$A:$AK,MATCH(I$1,競技者csv変換!$1:$1,0),0)))</f>
        <v/>
      </c>
      <c r="J97" s="189" t="str">
        <f>IF(ISERROR(VLOOKUP($A97,競技者csv変換!$A:$AK,MATCH(J$1,競技者csv変換!$1:$1,0),0)),"",IF(VLOOKUP($A97,競技者csv変換!$A:$AK,MATCH(J$1,競技者csv変換!$1:$1,0),0)="","",VLOOKUP($A97,競技者csv変換!$A:$AK,MATCH(J$1,競技者csv変換!$1:$1,0),0)))</f>
        <v/>
      </c>
      <c r="K97" s="189" t="str">
        <f>IF(ISERROR(VLOOKUP($A97,競技者csv変換!$A:$AK,MATCH(K$1,競技者csv変換!$1:$1,0),0)),"",IF(VLOOKUP($A97,競技者csv変換!$A:$AK,MATCH(K$1,競技者csv変換!$1:$1,0),0)="","",VLOOKUP($A97,競技者csv変換!$A:$AK,MATCH(K$1,競技者csv変換!$1:$1,0),0)))</f>
        <v/>
      </c>
      <c r="L97" s="189" t="str">
        <f>IF(ISERROR(VLOOKUP($A97,競技者csv変換!$A:$AK,MATCH(L$1,競技者csv変換!$1:$1,0),0)),"",IF(VLOOKUP($A97,競技者csv変換!$A:$AK,MATCH(L$1,競技者csv変換!$1:$1,0),0)="","",VLOOKUP($A97,競技者csv変換!$A:$AK,MATCH(L$1,競技者csv変換!$1:$1,0),0)))</f>
        <v/>
      </c>
      <c r="M97" s="189" t="str">
        <f>IF(ISERROR(VLOOKUP($A97,競技者csv変換!$A:$AK,MATCH(M$1,競技者csv変換!$1:$1,0),0)),"",IF(VLOOKUP($A97,競技者csv変換!$A:$AK,MATCH(M$1,競技者csv変換!$1:$1,0),0)="","",VLOOKUP($A97,競技者csv変換!$A:$AK,MATCH(M$1,競技者csv変換!$1:$1,0),0)))</f>
        <v/>
      </c>
      <c r="N97" s="189" t="str">
        <f>IF(ISERROR(VLOOKUP($A97,競技者csv変換!$A:$AK,MATCH(N$1,競技者csv変換!$1:$1,0),0)),"",IF(VLOOKUP($A97,競技者csv変換!$A:$AK,MATCH(N$1,競技者csv変換!$1:$1,0),0)="","",VLOOKUP($A97,競技者csv変換!$A:$AK,MATCH(N$1,競技者csv変換!$1:$1,0),0)))</f>
        <v/>
      </c>
      <c r="O97" s="189" t="str">
        <f>IF(ISERROR(VLOOKUP($A97,競技者csv変換!$A:$AK,MATCH(O$1,競技者csv変換!$1:$1,0),0)),"",IF(VLOOKUP($A97,競技者csv変換!$A:$AK,MATCH(O$1,競技者csv変換!$1:$1,0),0)="","",VLOOKUP($A97,競技者csv変換!$A:$AK,MATCH(O$1,競技者csv変換!$1:$1,0),0)))</f>
        <v/>
      </c>
      <c r="P97" s="189" t="str">
        <f>IF(ISERROR(VLOOKUP($A97,競技者csv変換!$A:$AK,MATCH(P$1,競技者csv変換!$1:$1,0),0)),"",IF(VLOOKUP($A97,競技者csv変換!$A:$AK,MATCH(P$1,競技者csv変換!$1:$1,0),0)="","",VLOOKUP($A97,競技者csv変換!$A:$AK,MATCH(P$1,競技者csv変換!$1:$1,0),0)))</f>
        <v/>
      </c>
      <c r="Q97" s="189" t="str">
        <f>IF(ISERROR(VLOOKUP($A97,競技者csv変換!$A:$AK,MATCH(Q$1,競技者csv変換!$1:$1,0),0)),"",IF(VLOOKUP($A97,競技者csv変換!$A:$AK,MATCH(Q$1,競技者csv変換!$1:$1,0),0)="","",VLOOKUP($A97,競技者csv変換!$A:$AK,MATCH(Q$1,競技者csv変換!$1:$1,0),0)))</f>
        <v/>
      </c>
      <c r="R97" s="189" t="str">
        <f>IF(ISERROR(VLOOKUP($A97,競技者csv変換!$A:$AK,MATCH(R$1,競技者csv変換!$1:$1,0),0)),"",IF(VLOOKUP($A97,競技者csv変換!$A:$AK,MATCH(R$1,競技者csv変換!$1:$1,0),0)="","",VLOOKUP($A97,競技者csv変換!$A:$AK,MATCH(R$1,競技者csv変換!$1:$1,0),0)))</f>
        <v/>
      </c>
      <c r="S97" s="189" t="str">
        <f>IF(ISERROR(VLOOKUP($A97,競技者csv変換!$A:$AK,MATCH(S$1,競技者csv変換!$1:$1,0),0)),"",IF(VLOOKUP($A97,競技者csv変換!$A:$AK,MATCH(S$1,競技者csv変換!$1:$1,0),0)="","",VLOOKUP($A97,競技者csv変換!$A:$AK,MATCH(S$1,競技者csv変換!$1:$1,0),0)))</f>
        <v/>
      </c>
      <c r="T97" s="189" t="str">
        <f>IF(ISERROR(VLOOKUP($A97,競技者csv変換!$A:$AK,MATCH(T$1,競技者csv変換!$1:$1,0),0)),"",IF(VLOOKUP($A97,競技者csv変換!$A:$AK,MATCH(T$1,競技者csv変換!$1:$1,0),0)="","",VLOOKUP($A97,競技者csv変換!$A:$AK,MATCH(T$1,競技者csv変換!$1:$1,0),0)))</f>
        <v/>
      </c>
      <c r="U97" s="189" t="str">
        <f>IF(ISERROR(VLOOKUP($A97,競技者csv変換!$A:$AK,MATCH(U$1,競技者csv変換!$1:$1,0),0)),"",IF(VLOOKUP($A97,競技者csv変換!$A:$AK,MATCH(U$1,競技者csv変換!$1:$1,0),0)="","",VLOOKUP($A97,競技者csv変換!$A:$AK,MATCH(U$1,競技者csv変換!$1:$1,0),0)))</f>
        <v/>
      </c>
      <c r="V97" s="189" t="str">
        <f>IF(ISERROR(VLOOKUP($A97,競技者csv変換!$A:$AK,MATCH(V$1,競技者csv変換!$1:$1,0),0)),"",IF(VLOOKUP($A97,競技者csv変換!$A:$AK,MATCH(V$1,競技者csv変換!$1:$1,0),0)="","",VLOOKUP($A97,競技者csv変換!$A:$AK,MATCH(V$1,競技者csv変換!$1:$1,0),0)))</f>
        <v/>
      </c>
      <c r="W97" s="189" t="str">
        <f>IF(ISERROR(VLOOKUP($A97,競技者csv変換!$A:$AK,MATCH(W$1,競技者csv変換!$1:$1,0),0)),"",IF(VLOOKUP($A97,競技者csv変換!$A:$AK,MATCH(W$1,競技者csv変換!$1:$1,0),0)="","",VLOOKUP($A97,競技者csv変換!$A:$AK,MATCH(W$1,競技者csv変換!$1:$1,0),0)))</f>
        <v/>
      </c>
      <c r="X97" s="189" t="str">
        <f>IF(ISERROR(VLOOKUP($A97,競技者csv変換!$A:$AK,MATCH(X$1,競技者csv変換!$1:$1,0),0)),"",IF(VLOOKUP($A97,競技者csv変換!$A:$AK,MATCH(X$1,競技者csv変換!$1:$1,0),0)="","",VLOOKUP($A97,競技者csv変換!$A:$AK,MATCH(X$1,競技者csv変換!$1:$1,0),0)))</f>
        <v/>
      </c>
      <c r="Y97" s="189" t="str">
        <f>IF(ISERROR(VLOOKUP($A97,競技者csv変換!$A:$AK,MATCH(Y$1,競技者csv変換!$1:$1,0),0)),"",IF(VLOOKUP($A97,競技者csv変換!$A:$AK,MATCH(Y$1,競技者csv変換!$1:$1,0),0)="","",VLOOKUP($A97,競技者csv変換!$A:$AK,MATCH(Y$1,競技者csv変換!$1:$1,0),0)))</f>
        <v/>
      </c>
      <c r="Z97" s="189" t="str">
        <f>IF(ISERROR(VLOOKUP($A97,競技者csv変換!$A:$AK,MATCH(Z$1,競技者csv変換!$1:$1,0),0)),"",IF(VLOOKUP($A97,競技者csv変換!$A:$AK,MATCH(Z$1,競技者csv変換!$1:$1,0),0)="","",VLOOKUP($A97,競技者csv変換!$A:$AK,MATCH(Z$1,競技者csv変換!$1:$1,0),0)))</f>
        <v/>
      </c>
      <c r="AA97" s="189" t="str">
        <f>IF(ISERROR(VLOOKUP($A97,競技者csv変換!$A:$AK,MATCH(AA$1,競技者csv変換!$1:$1,0),0)),"",IF(VLOOKUP($A97,競技者csv変換!$A:$AK,MATCH(AA$1,競技者csv変換!$1:$1,0),0)="","",VLOOKUP($A97,競技者csv変換!$A:$AK,MATCH(AA$1,競技者csv変換!$1:$1,0),0)))</f>
        <v/>
      </c>
      <c r="AB97" s="189" t="str">
        <f>IF(ISERROR(VLOOKUP($A97,競技者csv変換!$A:$AK,MATCH(AB$1,競技者csv変換!$1:$1,0),0)),"",IF(VLOOKUP($A97,競技者csv変換!$A:$AK,MATCH(AB$1,競技者csv変換!$1:$1,0),0)="","",VLOOKUP($A97,競技者csv変換!$A:$AK,MATCH(AB$1,競技者csv変換!$1:$1,0),0)))</f>
        <v/>
      </c>
      <c r="AC97" s="189" t="str">
        <f>IF(ISERROR(VLOOKUP($A97,競技者csv変換!$A:$AK,MATCH(AC$1,競技者csv変換!$1:$1,0),0)),"",IF(VLOOKUP($A97,競技者csv変換!$A:$AK,MATCH(AC$1,競技者csv変換!$1:$1,0),0)="","",VLOOKUP($A97,競技者csv変換!$A:$AK,MATCH(AC$1,競技者csv変換!$1:$1,0),0)))</f>
        <v/>
      </c>
      <c r="AD97" s="76" t="str">
        <f>IF(ISERROR(VLOOKUP($A97,競技者csv変換!$A:$AK,MATCH(AD$1,競技者csv変換!$1:$1,0),0)),"",IF(VLOOKUP($A97,競技者csv変換!$A:$AK,MATCH(AD$1,競技者csv変換!$1:$1,0),0)="","",VLOOKUP($A97,競技者csv変換!$A:$AK,MATCH(AD$1,競技者csv変換!$1:$1,0),0)))</f>
        <v/>
      </c>
      <c r="AE97" s="76" t="str">
        <f>IF(ISERROR(VLOOKUP($A97,競技者csv変換!$A:$AK,MATCH(AE$1,競技者csv変換!$1:$1,0),0)),"",IF(VLOOKUP($A97,競技者csv変換!$A:$AK,MATCH(AE$1,競技者csv変換!$1:$1,0),0)="","",VLOOKUP($A97,競技者csv変換!$A:$AK,MATCH(AE$1,競技者csv変換!$1:$1,0),0)))</f>
        <v/>
      </c>
      <c r="AF97" s="76" t="str">
        <f>IF(ISERROR(VLOOKUP($A97,競技者csv変換!$A:$AK,MATCH(AF$1,競技者csv変換!$1:$1,0),0)),"",IF(VLOOKUP($A97,競技者csv変換!$A:$AK,MATCH(AF$1,競技者csv変換!$1:$1,0),0)="","",VLOOKUP($A97,競技者csv変換!$A:$AK,MATCH(AF$1,競技者csv変換!$1:$1,0),0)))</f>
        <v/>
      </c>
      <c r="AG97" s="76" t="str">
        <f>IF(ISERROR(VLOOKUP($A97,競技者csv変換!$A:$AK,MATCH(AG$1,競技者csv変換!$1:$1,0),0)),"",IF(VLOOKUP($A97,競技者csv変換!$A:$AK,MATCH(AG$1,競技者csv変換!$1:$1,0),0)="","",VLOOKUP($A97,競技者csv変換!$A:$AK,MATCH(AG$1,競技者csv変換!$1:$1,0),0)))</f>
        <v/>
      </c>
      <c r="AH97" s="76" t="str">
        <f>IF(ISERROR(VLOOKUP($A97,競技者csv変換!$A:$AK,MATCH(AH$1,競技者csv変換!$1:$1,0),0)),"",IF(VLOOKUP($A97,競技者csv変換!$A:$AK,MATCH(AH$1,競技者csv変換!$1:$1,0),0)="","",VLOOKUP($A97,競技者csv変換!$A:$AK,MATCH(AH$1,競技者csv変換!$1:$1,0),0)))</f>
        <v/>
      </c>
      <c r="AI97" s="76" t="str">
        <f>IF(ISERROR(VLOOKUP($A97,競技者csv変換!$A:$AK,MATCH(AI$1,競技者csv変換!$1:$1,0),0)),"",IF(VLOOKUP($A97,競技者csv変換!$A:$AK,MATCH(AI$1,競技者csv変換!$1:$1,0),0)="","",VLOOKUP($A97,競技者csv変換!$A:$AK,MATCH(AI$1,競技者csv変換!$1:$1,0),0)))</f>
        <v/>
      </c>
      <c r="AJ97" s="76" t="str">
        <f>IF(ISERROR(VLOOKUP($A97,競技者csv変換!$A:$AK,MATCH(AJ$1,競技者csv変換!$1:$1,0),0)),"",IF(VLOOKUP($A97,競技者csv変換!$A:$AK,MATCH(AJ$1,競技者csv変換!$1:$1,0),0)="","",VLOOKUP($A97,競技者csv変換!$A:$AK,MATCH(AJ$1,競技者csv変換!$1:$1,0),0)))</f>
        <v/>
      </c>
      <c r="AK97" s="76" t="str">
        <f>IF(ISERROR(VLOOKUP($A97,競技者csv変換!$A:$AK,MATCH(AK$1,競技者csv変換!$1:$1,0),0)),"",IF(VLOOKUP($A97,競技者csv変換!$A:$AK,MATCH(AK$1,競技者csv変換!$1:$1,0),0)="","",VLOOKUP($A97,競技者csv変換!$A:$AK,MATCH(AK$1,競技者csv変換!$1:$1,0),0)))</f>
        <v/>
      </c>
    </row>
    <row r="98" spans="1:37" ht="18" customHeight="1">
      <c r="A98" s="76" t="str">
        <f t="shared" si="0"/>
        <v/>
      </c>
      <c r="B98" s="189" t="str">
        <f>IF(ISERROR(VLOOKUP($A98,競技者csv変換!$A:$AK,MATCH(B$1,競技者csv変換!$1:$1,0),0)),"",IF(VLOOKUP($A98,競技者csv変換!$A:$AK,MATCH(B$1,競技者csv変換!$1:$1,0),0)="","",VLOOKUP($A98,競技者csv変換!$A:$AK,MATCH(B$1,競技者csv変換!$1:$1,0),0)))</f>
        <v/>
      </c>
      <c r="C98" s="189" t="str">
        <f>IF(ISERROR(VLOOKUP($A98,競技者csv変換!$A:$AK,MATCH(C$1,競技者csv変換!$1:$1,0),0)),"",IF(VLOOKUP($A98,競技者csv変換!$A:$AK,MATCH(C$1,競技者csv変換!$1:$1,0),0)="","",VLOOKUP($A98,競技者csv変換!$A:$AK,MATCH(C$1,競技者csv変換!$1:$1,0),0)))</f>
        <v/>
      </c>
      <c r="D98" s="189" t="str">
        <f>IF(ISERROR(VLOOKUP($A98,競技者csv変換!$A:$AK,MATCH(D$1,競技者csv変換!$1:$1,0),0)),"",IF(VLOOKUP($A98,競技者csv変換!$A:$AK,MATCH(D$1,競技者csv変換!$1:$1,0),0)="","",VLOOKUP($A98,競技者csv変換!$A:$AK,MATCH(D$1,競技者csv変換!$1:$1,0),0)))</f>
        <v/>
      </c>
      <c r="E98" s="189" t="str">
        <f>IF(ISERROR(VLOOKUP($A98,競技者csv変換!$A:$AK,MATCH(E$1,競技者csv変換!$1:$1,0),0)),"",IF(VLOOKUP($A98,競技者csv変換!$A:$AK,MATCH(E$1,競技者csv変換!$1:$1,0),0)="","",VLOOKUP($A98,競技者csv変換!$A:$AK,MATCH(E$1,競技者csv変換!$1:$1,0),0)))</f>
        <v/>
      </c>
      <c r="F98" s="189" t="str">
        <f>IF(ISERROR(VLOOKUP($A98,競技者csv変換!$A:$AK,MATCH(F$1,競技者csv変換!$1:$1,0),0)),"",IF(VLOOKUP($A98,競技者csv変換!$A:$AK,MATCH(F$1,競技者csv変換!$1:$1,0),0)="","",VLOOKUP($A98,競技者csv変換!$A:$AK,MATCH(F$1,競技者csv変換!$1:$1,0),0)))</f>
        <v/>
      </c>
      <c r="G98" s="189" t="str">
        <f>IF(ISERROR(VLOOKUP($A98,競技者csv変換!$A:$AK,MATCH(G$1,競技者csv変換!$1:$1,0),0)),"",IF(VLOOKUP($A98,競技者csv変換!$A:$AK,MATCH(G$1,競技者csv変換!$1:$1,0),0)="","",VLOOKUP($A98,競技者csv変換!$A:$AK,MATCH(G$1,競技者csv変換!$1:$1,0),0)))</f>
        <v/>
      </c>
      <c r="H98" s="189" t="str">
        <f>IF(ISERROR(VLOOKUP($A98,競技者csv変換!$A:$AK,MATCH(H$1,競技者csv変換!$1:$1,0),0)),"",IF(VLOOKUP($A98,競技者csv変換!$A:$AK,MATCH(H$1,競技者csv変換!$1:$1,0),0)="","",VLOOKUP($A98,競技者csv変換!$A:$AK,MATCH(H$1,競技者csv変換!$1:$1,0),0)))</f>
        <v/>
      </c>
      <c r="I98" s="189" t="str">
        <f>IF(ISERROR(VLOOKUP($A98,競技者csv変換!$A:$AK,MATCH(I$1,競技者csv変換!$1:$1,0),0)),"",IF(VLOOKUP($A98,競技者csv変換!$A:$AK,MATCH(I$1,競技者csv変換!$1:$1,0),0)="","",VLOOKUP($A98,競技者csv変換!$A:$AK,MATCH(I$1,競技者csv変換!$1:$1,0),0)))</f>
        <v/>
      </c>
      <c r="J98" s="189" t="str">
        <f>IF(ISERROR(VLOOKUP($A98,競技者csv変換!$A:$AK,MATCH(J$1,競技者csv変換!$1:$1,0),0)),"",IF(VLOOKUP($A98,競技者csv変換!$A:$AK,MATCH(J$1,競技者csv変換!$1:$1,0),0)="","",VLOOKUP($A98,競技者csv変換!$A:$AK,MATCH(J$1,競技者csv変換!$1:$1,0),0)))</f>
        <v/>
      </c>
      <c r="K98" s="189" t="str">
        <f>IF(ISERROR(VLOOKUP($A98,競技者csv変換!$A:$AK,MATCH(K$1,競技者csv変換!$1:$1,0),0)),"",IF(VLOOKUP($A98,競技者csv変換!$A:$AK,MATCH(K$1,競技者csv変換!$1:$1,0),0)="","",VLOOKUP($A98,競技者csv変換!$A:$AK,MATCH(K$1,競技者csv変換!$1:$1,0),0)))</f>
        <v/>
      </c>
      <c r="L98" s="189" t="str">
        <f>IF(ISERROR(VLOOKUP($A98,競技者csv変換!$A:$AK,MATCH(L$1,競技者csv変換!$1:$1,0),0)),"",IF(VLOOKUP($A98,競技者csv変換!$A:$AK,MATCH(L$1,競技者csv変換!$1:$1,0),0)="","",VLOOKUP($A98,競技者csv変換!$A:$AK,MATCH(L$1,競技者csv変換!$1:$1,0),0)))</f>
        <v/>
      </c>
      <c r="M98" s="189" t="str">
        <f>IF(ISERROR(VLOOKUP($A98,競技者csv変換!$A:$AK,MATCH(M$1,競技者csv変換!$1:$1,0),0)),"",IF(VLOOKUP($A98,競技者csv変換!$A:$AK,MATCH(M$1,競技者csv変換!$1:$1,0),0)="","",VLOOKUP($A98,競技者csv変換!$A:$AK,MATCH(M$1,競技者csv変換!$1:$1,0),0)))</f>
        <v/>
      </c>
      <c r="N98" s="189" t="str">
        <f>IF(ISERROR(VLOOKUP($A98,競技者csv変換!$A:$AK,MATCH(N$1,競技者csv変換!$1:$1,0),0)),"",IF(VLOOKUP($A98,競技者csv変換!$A:$AK,MATCH(N$1,競技者csv変換!$1:$1,0),0)="","",VLOOKUP($A98,競技者csv変換!$A:$AK,MATCH(N$1,競技者csv変換!$1:$1,0),0)))</f>
        <v/>
      </c>
      <c r="O98" s="189" t="str">
        <f>IF(ISERROR(VLOOKUP($A98,競技者csv変換!$A:$AK,MATCH(O$1,競技者csv変換!$1:$1,0),0)),"",IF(VLOOKUP($A98,競技者csv変換!$A:$AK,MATCH(O$1,競技者csv変換!$1:$1,0),0)="","",VLOOKUP($A98,競技者csv変換!$A:$AK,MATCH(O$1,競技者csv変換!$1:$1,0),0)))</f>
        <v/>
      </c>
      <c r="P98" s="189" t="str">
        <f>IF(ISERROR(VLOOKUP($A98,競技者csv変換!$A:$AK,MATCH(P$1,競技者csv変換!$1:$1,0),0)),"",IF(VLOOKUP($A98,競技者csv変換!$A:$AK,MATCH(P$1,競技者csv変換!$1:$1,0),0)="","",VLOOKUP($A98,競技者csv変換!$A:$AK,MATCH(P$1,競技者csv変換!$1:$1,0),0)))</f>
        <v/>
      </c>
      <c r="Q98" s="189" t="str">
        <f>IF(ISERROR(VLOOKUP($A98,競技者csv変換!$A:$AK,MATCH(Q$1,競技者csv変換!$1:$1,0),0)),"",IF(VLOOKUP($A98,競技者csv変換!$A:$AK,MATCH(Q$1,競技者csv変換!$1:$1,0),0)="","",VLOOKUP($A98,競技者csv変換!$A:$AK,MATCH(Q$1,競技者csv変換!$1:$1,0),0)))</f>
        <v/>
      </c>
      <c r="R98" s="189" t="str">
        <f>IF(ISERROR(VLOOKUP($A98,競技者csv変換!$A:$AK,MATCH(R$1,競技者csv変換!$1:$1,0),0)),"",IF(VLOOKUP($A98,競技者csv変換!$A:$AK,MATCH(R$1,競技者csv変換!$1:$1,0),0)="","",VLOOKUP($A98,競技者csv変換!$A:$AK,MATCH(R$1,競技者csv変換!$1:$1,0),0)))</f>
        <v/>
      </c>
      <c r="S98" s="189" t="str">
        <f>IF(ISERROR(VLOOKUP($A98,競技者csv変換!$A:$AK,MATCH(S$1,競技者csv変換!$1:$1,0),0)),"",IF(VLOOKUP($A98,競技者csv変換!$A:$AK,MATCH(S$1,競技者csv変換!$1:$1,0),0)="","",VLOOKUP($A98,競技者csv変換!$A:$AK,MATCH(S$1,競技者csv変換!$1:$1,0),0)))</f>
        <v/>
      </c>
      <c r="T98" s="189" t="str">
        <f>IF(ISERROR(VLOOKUP($A98,競技者csv変換!$A:$AK,MATCH(T$1,競技者csv変換!$1:$1,0),0)),"",IF(VLOOKUP($A98,競技者csv変換!$A:$AK,MATCH(T$1,競技者csv変換!$1:$1,0),0)="","",VLOOKUP($A98,競技者csv変換!$A:$AK,MATCH(T$1,競技者csv変換!$1:$1,0),0)))</f>
        <v/>
      </c>
      <c r="U98" s="189" t="str">
        <f>IF(ISERROR(VLOOKUP($A98,競技者csv変換!$A:$AK,MATCH(U$1,競技者csv変換!$1:$1,0),0)),"",IF(VLOOKUP($A98,競技者csv変換!$A:$AK,MATCH(U$1,競技者csv変換!$1:$1,0),0)="","",VLOOKUP($A98,競技者csv変換!$A:$AK,MATCH(U$1,競技者csv変換!$1:$1,0),0)))</f>
        <v/>
      </c>
      <c r="V98" s="189" t="str">
        <f>IF(ISERROR(VLOOKUP($A98,競技者csv変換!$A:$AK,MATCH(V$1,競技者csv変換!$1:$1,0),0)),"",IF(VLOOKUP($A98,競技者csv変換!$A:$AK,MATCH(V$1,競技者csv変換!$1:$1,0),0)="","",VLOOKUP($A98,競技者csv変換!$A:$AK,MATCH(V$1,競技者csv変換!$1:$1,0),0)))</f>
        <v/>
      </c>
      <c r="W98" s="189" t="str">
        <f>IF(ISERROR(VLOOKUP($A98,競技者csv変換!$A:$AK,MATCH(W$1,競技者csv変換!$1:$1,0),0)),"",IF(VLOOKUP($A98,競技者csv変換!$A:$AK,MATCH(W$1,競技者csv変換!$1:$1,0),0)="","",VLOOKUP($A98,競技者csv変換!$A:$AK,MATCH(W$1,競技者csv変換!$1:$1,0),0)))</f>
        <v/>
      </c>
      <c r="X98" s="189" t="str">
        <f>IF(ISERROR(VLOOKUP($A98,競技者csv変換!$A:$AK,MATCH(X$1,競技者csv変換!$1:$1,0),0)),"",IF(VLOOKUP($A98,競技者csv変換!$A:$AK,MATCH(X$1,競技者csv変換!$1:$1,0),0)="","",VLOOKUP($A98,競技者csv変換!$A:$AK,MATCH(X$1,競技者csv変換!$1:$1,0),0)))</f>
        <v/>
      </c>
      <c r="Y98" s="189" t="str">
        <f>IF(ISERROR(VLOOKUP($A98,競技者csv変換!$A:$AK,MATCH(Y$1,競技者csv変換!$1:$1,0),0)),"",IF(VLOOKUP($A98,競技者csv変換!$A:$AK,MATCH(Y$1,競技者csv変換!$1:$1,0),0)="","",VLOOKUP($A98,競技者csv変換!$A:$AK,MATCH(Y$1,競技者csv変換!$1:$1,0),0)))</f>
        <v/>
      </c>
      <c r="Z98" s="189" t="str">
        <f>IF(ISERROR(VLOOKUP($A98,競技者csv変換!$A:$AK,MATCH(Z$1,競技者csv変換!$1:$1,0),0)),"",IF(VLOOKUP($A98,競技者csv変換!$A:$AK,MATCH(Z$1,競技者csv変換!$1:$1,0),0)="","",VLOOKUP($A98,競技者csv変換!$A:$AK,MATCH(Z$1,競技者csv変換!$1:$1,0),0)))</f>
        <v/>
      </c>
      <c r="AA98" s="189" t="str">
        <f>IF(ISERROR(VLOOKUP($A98,競技者csv変換!$A:$AK,MATCH(AA$1,競技者csv変換!$1:$1,0),0)),"",IF(VLOOKUP($A98,競技者csv変換!$A:$AK,MATCH(AA$1,競技者csv変換!$1:$1,0),0)="","",VLOOKUP($A98,競技者csv変換!$A:$AK,MATCH(AA$1,競技者csv変換!$1:$1,0),0)))</f>
        <v/>
      </c>
      <c r="AB98" s="189" t="str">
        <f>IF(ISERROR(VLOOKUP($A98,競技者csv変換!$A:$AK,MATCH(AB$1,競技者csv変換!$1:$1,0),0)),"",IF(VLOOKUP($A98,競技者csv変換!$A:$AK,MATCH(AB$1,競技者csv変換!$1:$1,0),0)="","",VLOOKUP($A98,競技者csv変換!$A:$AK,MATCH(AB$1,競技者csv変換!$1:$1,0),0)))</f>
        <v/>
      </c>
      <c r="AC98" s="189" t="str">
        <f>IF(ISERROR(VLOOKUP($A98,競技者csv変換!$A:$AK,MATCH(AC$1,競技者csv変換!$1:$1,0),0)),"",IF(VLOOKUP($A98,競技者csv変換!$A:$AK,MATCH(AC$1,競技者csv変換!$1:$1,0),0)="","",VLOOKUP($A98,競技者csv変換!$A:$AK,MATCH(AC$1,競技者csv変換!$1:$1,0),0)))</f>
        <v/>
      </c>
      <c r="AD98" s="76" t="str">
        <f>IF(ISERROR(VLOOKUP($A98,競技者csv変換!$A:$AK,MATCH(AD$1,競技者csv変換!$1:$1,0),0)),"",IF(VLOOKUP($A98,競技者csv変換!$A:$AK,MATCH(AD$1,競技者csv変換!$1:$1,0),0)="","",VLOOKUP($A98,競技者csv変換!$A:$AK,MATCH(AD$1,競技者csv変換!$1:$1,0),0)))</f>
        <v/>
      </c>
      <c r="AE98" s="76" t="str">
        <f>IF(ISERROR(VLOOKUP($A98,競技者csv変換!$A:$AK,MATCH(AE$1,競技者csv変換!$1:$1,0),0)),"",IF(VLOOKUP($A98,競技者csv変換!$A:$AK,MATCH(AE$1,競技者csv変換!$1:$1,0),0)="","",VLOOKUP($A98,競技者csv変換!$A:$AK,MATCH(AE$1,競技者csv変換!$1:$1,0),0)))</f>
        <v/>
      </c>
      <c r="AF98" s="76" t="str">
        <f>IF(ISERROR(VLOOKUP($A98,競技者csv変換!$A:$AK,MATCH(AF$1,競技者csv変換!$1:$1,0),0)),"",IF(VLOOKUP($A98,競技者csv変換!$A:$AK,MATCH(AF$1,競技者csv変換!$1:$1,0),0)="","",VLOOKUP($A98,競技者csv変換!$A:$AK,MATCH(AF$1,競技者csv変換!$1:$1,0),0)))</f>
        <v/>
      </c>
      <c r="AG98" s="76" t="str">
        <f>IF(ISERROR(VLOOKUP($A98,競技者csv変換!$A:$AK,MATCH(AG$1,競技者csv変換!$1:$1,0),0)),"",IF(VLOOKUP($A98,競技者csv変換!$A:$AK,MATCH(AG$1,競技者csv変換!$1:$1,0),0)="","",VLOOKUP($A98,競技者csv変換!$A:$AK,MATCH(AG$1,競技者csv変換!$1:$1,0),0)))</f>
        <v/>
      </c>
      <c r="AH98" s="76" t="str">
        <f>IF(ISERROR(VLOOKUP($A98,競技者csv変換!$A:$AK,MATCH(AH$1,競技者csv変換!$1:$1,0),0)),"",IF(VLOOKUP($A98,競技者csv変換!$A:$AK,MATCH(AH$1,競技者csv変換!$1:$1,0),0)="","",VLOOKUP($A98,競技者csv変換!$A:$AK,MATCH(AH$1,競技者csv変換!$1:$1,0),0)))</f>
        <v/>
      </c>
      <c r="AI98" s="76" t="str">
        <f>IF(ISERROR(VLOOKUP($A98,競技者csv変換!$A:$AK,MATCH(AI$1,競技者csv変換!$1:$1,0),0)),"",IF(VLOOKUP($A98,競技者csv変換!$A:$AK,MATCH(AI$1,競技者csv変換!$1:$1,0),0)="","",VLOOKUP($A98,競技者csv変換!$A:$AK,MATCH(AI$1,競技者csv変換!$1:$1,0),0)))</f>
        <v/>
      </c>
      <c r="AJ98" s="76" t="str">
        <f>IF(ISERROR(VLOOKUP($A98,競技者csv変換!$A:$AK,MATCH(AJ$1,競技者csv変換!$1:$1,0),0)),"",IF(VLOOKUP($A98,競技者csv変換!$A:$AK,MATCH(AJ$1,競技者csv変換!$1:$1,0),0)="","",VLOOKUP($A98,競技者csv変換!$A:$AK,MATCH(AJ$1,競技者csv変換!$1:$1,0),0)))</f>
        <v/>
      </c>
      <c r="AK98" s="76" t="str">
        <f>IF(ISERROR(VLOOKUP($A98,競技者csv変換!$A:$AK,MATCH(AK$1,競技者csv変換!$1:$1,0),0)),"",IF(VLOOKUP($A98,競技者csv変換!$A:$AK,MATCH(AK$1,競技者csv変換!$1:$1,0),0)="","",VLOOKUP($A98,競技者csv変換!$A:$AK,MATCH(AK$1,競技者csv変換!$1:$1,0),0)))</f>
        <v/>
      </c>
    </row>
    <row r="99" spans="1:37" ht="18" customHeight="1">
      <c r="A99" s="76" t="str">
        <f t="shared" si="0"/>
        <v/>
      </c>
      <c r="B99" s="189" t="str">
        <f>IF(ISERROR(VLOOKUP($A99,競技者csv変換!$A:$AK,MATCH(B$1,競技者csv変換!$1:$1,0),0)),"",IF(VLOOKUP($A99,競技者csv変換!$A:$AK,MATCH(B$1,競技者csv変換!$1:$1,0),0)="","",VLOOKUP($A99,競技者csv変換!$A:$AK,MATCH(B$1,競技者csv変換!$1:$1,0),0)))</f>
        <v/>
      </c>
      <c r="C99" s="189" t="str">
        <f>IF(ISERROR(VLOOKUP($A99,競技者csv変換!$A:$AK,MATCH(C$1,競技者csv変換!$1:$1,0),0)),"",IF(VLOOKUP($A99,競技者csv変換!$A:$AK,MATCH(C$1,競技者csv変換!$1:$1,0),0)="","",VLOOKUP($A99,競技者csv変換!$A:$AK,MATCH(C$1,競技者csv変換!$1:$1,0),0)))</f>
        <v/>
      </c>
      <c r="D99" s="189" t="str">
        <f>IF(ISERROR(VLOOKUP($A99,競技者csv変換!$A:$AK,MATCH(D$1,競技者csv変換!$1:$1,0),0)),"",IF(VLOOKUP($A99,競技者csv変換!$A:$AK,MATCH(D$1,競技者csv変換!$1:$1,0),0)="","",VLOOKUP($A99,競技者csv変換!$A:$AK,MATCH(D$1,競技者csv変換!$1:$1,0),0)))</f>
        <v/>
      </c>
      <c r="E99" s="189" t="str">
        <f>IF(ISERROR(VLOOKUP($A99,競技者csv変換!$A:$AK,MATCH(E$1,競技者csv変換!$1:$1,0),0)),"",IF(VLOOKUP($A99,競技者csv変換!$A:$AK,MATCH(E$1,競技者csv変換!$1:$1,0),0)="","",VLOOKUP($A99,競技者csv変換!$A:$AK,MATCH(E$1,競技者csv変換!$1:$1,0),0)))</f>
        <v/>
      </c>
      <c r="F99" s="189" t="str">
        <f>IF(ISERROR(VLOOKUP($A99,競技者csv変換!$A:$AK,MATCH(F$1,競技者csv変換!$1:$1,0),0)),"",IF(VLOOKUP($A99,競技者csv変換!$A:$AK,MATCH(F$1,競技者csv変換!$1:$1,0),0)="","",VLOOKUP($A99,競技者csv変換!$A:$AK,MATCH(F$1,競技者csv変換!$1:$1,0),0)))</f>
        <v/>
      </c>
      <c r="G99" s="189" t="str">
        <f>IF(ISERROR(VLOOKUP($A99,競技者csv変換!$A:$AK,MATCH(G$1,競技者csv変換!$1:$1,0),0)),"",IF(VLOOKUP($A99,競技者csv変換!$A:$AK,MATCH(G$1,競技者csv変換!$1:$1,0),0)="","",VLOOKUP($A99,競技者csv変換!$A:$AK,MATCH(G$1,競技者csv変換!$1:$1,0),0)))</f>
        <v/>
      </c>
      <c r="H99" s="189" t="str">
        <f>IF(ISERROR(VLOOKUP($A99,競技者csv変換!$A:$AK,MATCH(H$1,競技者csv変換!$1:$1,0),0)),"",IF(VLOOKUP($A99,競技者csv変換!$A:$AK,MATCH(H$1,競技者csv変換!$1:$1,0),0)="","",VLOOKUP($A99,競技者csv変換!$A:$AK,MATCH(H$1,競技者csv変換!$1:$1,0),0)))</f>
        <v/>
      </c>
      <c r="I99" s="189" t="str">
        <f>IF(ISERROR(VLOOKUP($A99,競技者csv変換!$A:$AK,MATCH(I$1,競技者csv変換!$1:$1,0),0)),"",IF(VLOOKUP($A99,競技者csv変換!$A:$AK,MATCH(I$1,競技者csv変換!$1:$1,0),0)="","",VLOOKUP($A99,競技者csv変換!$A:$AK,MATCH(I$1,競技者csv変換!$1:$1,0),0)))</f>
        <v/>
      </c>
      <c r="J99" s="189" t="str">
        <f>IF(ISERROR(VLOOKUP($A99,競技者csv変換!$A:$AK,MATCH(J$1,競技者csv変換!$1:$1,0),0)),"",IF(VLOOKUP($A99,競技者csv変換!$A:$AK,MATCH(J$1,競技者csv変換!$1:$1,0),0)="","",VLOOKUP($A99,競技者csv変換!$A:$AK,MATCH(J$1,競技者csv変換!$1:$1,0),0)))</f>
        <v/>
      </c>
      <c r="K99" s="189" t="str">
        <f>IF(ISERROR(VLOOKUP($A99,競技者csv変換!$A:$AK,MATCH(K$1,競技者csv変換!$1:$1,0),0)),"",IF(VLOOKUP($A99,競技者csv変換!$A:$AK,MATCH(K$1,競技者csv変換!$1:$1,0),0)="","",VLOOKUP($A99,競技者csv変換!$A:$AK,MATCH(K$1,競技者csv変換!$1:$1,0),0)))</f>
        <v/>
      </c>
      <c r="L99" s="189" t="str">
        <f>IF(ISERROR(VLOOKUP($A99,競技者csv変換!$A:$AK,MATCH(L$1,競技者csv変換!$1:$1,0),0)),"",IF(VLOOKUP($A99,競技者csv変換!$A:$AK,MATCH(L$1,競技者csv変換!$1:$1,0),0)="","",VLOOKUP($A99,競技者csv変換!$A:$AK,MATCH(L$1,競技者csv変換!$1:$1,0),0)))</f>
        <v/>
      </c>
      <c r="M99" s="189" t="str">
        <f>IF(ISERROR(VLOOKUP($A99,競技者csv変換!$A:$AK,MATCH(M$1,競技者csv変換!$1:$1,0),0)),"",IF(VLOOKUP($A99,競技者csv変換!$A:$AK,MATCH(M$1,競技者csv変換!$1:$1,0),0)="","",VLOOKUP($A99,競技者csv変換!$A:$AK,MATCH(M$1,競技者csv変換!$1:$1,0),0)))</f>
        <v/>
      </c>
      <c r="N99" s="189" t="str">
        <f>IF(ISERROR(VLOOKUP($A99,競技者csv変換!$A:$AK,MATCH(N$1,競技者csv変換!$1:$1,0),0)),"",IF(VLOOKUP($A99,競技者csv変換!$A:$AK,MATCH(N$1,競技者csv変換!$1:$1,0),0)="","",VLOOKUP($A99,競技者csv変換!$A:$AK,MATCH(N$1,競技者csv変換!$1:$1,0),0)))</f>
        <v/>
      </c>
      <c r="O99" s="189" t="str">
        <f>IF(ISERROR(VLOOKUP($A99,競技者csv変換!$A:$AK,MATCH(O$1,競技者csv変換!$1:$1,0),0)),"",IF(VLOOKUP($A99,競技者csv変換!$A:$AK,MATCH(O$1,競技者csv変換!$1:$1,0),0)="","",VLOOKUP($A99,競技者csv変換!$A:$AK,MATCH(O$1,競技者csv変換!$1:$1,0),0)))</f>
        <v/>
      </c>
      <c r="P99" s="189" t="str">
        <f>IF(ISERROR(VLOOKUP($A99,競技者csv変換!$A:$AK,MATCH(P$1,競技者csv変換!$1:$1,0),0)),"",IF(VLOOKUP($A99,競技者csv変換!$A:$AK,MATCH(P$1,競技者csv変換!$1:$1,0),0)="","",VLOOKUP($A99,競技者csv変換!$A:$AK,MATCH(P$1,競技者csv変換!$1:$1,0),0)))</f>
        <v/>
      </c>
      <c r="Q99" s="189" t="str">
        <f>IF(ISERROR(VLOOKUP($A99,競技者csv変換!$A:$AK,MATCH(Q$1,競技者csv変換!$1:$1,0),0)),"",IF(VLOOKUP($A99,競技者csv変換!$A:$AK,MATCH(Q$1,競技者csv変換!$1:$1,0),0)="","",VLOOKUP($A99,競技者csv変換!$A:$AK,MATCH(Q$1,競技者csv変換!$1:$1,0),0)))</f>
        <v/>
      </c>
      <c r="R99" s="189" t="str">
        <f>IF(ISERROR(VLOOKUP($A99,競技者csv変換!$A:$AK,MATCH(R$1,競技者csv変換!$1:$1,0),0)),"",IF(VLOOKUP($A99,競技者csv変換!$A:$AK,MATCH(R$1,競技者csv変換!$1:$1,0),0)="","",VLOOKUP($A99,競技者csv変換!$A:$AK,MATCH(R$1,競技者csv変換!$1:$1,0),0)))</f>
        <v/>
      </c>
      <c r="S99" s="189" t="str">
        <f>IF(ISERROR(VLOOKUP($A99,競技者csv変換!$A:$AK,MATCH(S$1,競技者csv変換!$1:$1,0),0)),"",IF(VLOOKUP($A99,競技者csv変換!$A:$AK,MATCH(S$1,競技者csv変換!$1:$1,0),0)="","",VLOOKUP($A99,競技者csv変換!$A:$AK,MATCH(S$1,競技者csv変換!$1:$1,0),0)))</f>
        <v/>
      </c>
      <c r="T99" s="189" t="str">
        <f>IF(ISERROR(VLOOKUP($A99,競技者csv変換!$A:$AK,MATCH(T$1,競技者csv変換!$1:$1,0),0)),"",IF(VLOOKUP($A99,競技者csv変換!$A:$AK,MATCH(T$1,競技者csv変換!$1:$1,0),0)="","",VLOOKUP($A99,競技者csv変換!$A:$AK,MATCH(T$1,競技者csv変換!$1:$1,0),0)))</f>
        <v/>
      </c>
      <c r="U99" s="189" t="str">
        <f>IF(ISERROR(VLOOKUP($A99,競技者csv変換!$A:$AK,MATCH(U$1,競技者csv変換!$1:$1,0),0)),"",IF(VLOOKUP($A99,競技者csv変換!$A:$AK,MATCH(U$1,競技者csv変換!$1:$1,0),0)="","",VLOOKUP($A99,競技者csv変換!$A:$AK,MATCH(U$1,競技者csv変換!$1:$1,0),0)))</f>
        <v/>
      </c>
      <c r="V99" s="189" t="str">
        <f>IF(ISERROR(VLOOKUP($A99,競技者csv変換!$A:$AK,MATCH(V$1,競技者csv変換!$1:$1,0),0)),"",IF(VLOOKUP($A99,競技者csv変換!$A:$AK,MATCH(V$1,競技者csv変換!$1:$1,0),0)="","",VLOOKUP($A99,競技者csv変換!$A:$AK,MATCH(V$1,競技者csv変換!$1:$1,0),0)))</f>
        <v/>
      </c>
      <c r="W99" s="189" t="str">
        <f>IF(ISERROR(VLOOKUP($A99,競技者csv変換!$A:$AK,MATCH(W$1,競技者csv変換!$1:$1,0),0)),"",IF(VLOOKUP($A99,競技者csv変換!$A:$AK,MATCH(W$1,競技者csv変換!$1:$1,0),0)="","",VLOOKUP($A99,競技者csv変換!$A:$AK,MATCH(W$1,競技者csv変換!$1:$1,0),0)))</f>
        <v/>
      </c>
      <c r="X99" s="189" t="str">
        <f>IF(ISERROR(VLOOKUP($A99,競技者csv変換!$A:$AK,MATCH(X$1,競技者csv変換!$1:$1,0),0)),"",IF(VLOOKUP($A99,競技者csv変換!$A:$AK,MATCH(X$1,競技者csv変換!$1:$1,0),0)="","",VLOOKUP($A99,競技者csv変換!$A:$AK,MATCH(X$1,競技者csv変換!$1:$1,0),0)))</f>
        <v/>
      </c>
      <c r="Y99" s="189" t="str">
        <f>IF(ISERROR(VLOOKUP($A99,競技者csv変換!$A:$AK,MATCH(Y$1,競技者csv変換!$1:$1,0),0)),"",IF(VLOOKUP($A99,競技者csv変換!$A:$AK,MATCH(Y$1,競技者csv変換!$1:$1,0),0)="","",VLOOKUP($A99,競技者csv変換!$A:$AK,MATCH(Y$1,競技者csv変換!$1:$1,0),0)))</f>
        <v/>
      </c>
      <c r="Z99" s="189" t="str">
        <f>IF(ISERROR(VLOOKUP($A99,競技者csv変換!$A:$AK,MATCH(Z$1,競技者csv変換!$1:$1,0),0)),"",IF(VLOOKUP($A99,競技者csv変換!$A:$AK,MATCH(Z$1,競技者csv変換!$1:$1,0),0)="","",VLOOKUP($A99,競技者csv変換!$A:$AK,MATCH(Z$1,競技者csv変換!$1:$1,0),0)))</f>
        <v/>
      </c>
      <c r="AA99" s="189" t="str">
        <f>IF(ISERROR(VLOOKUP($A99,競技者csv変換!$A:$AK,MATCH(AA$1,競技者csv変換!$1:$1,0),0)),"",IF(VLOOKUP($A99,競技者csv変換!$A:$AK,MATCH(AA$1,競技者csv変換!$1:$1,0),0)="","",VLOOKUP($A99,競技者csv変換!$A:$AK,MATCH(AA$1,競技者csv変換!$1:$1,0),0)))</f>
        <v/>
      </c>
      <c r="AB99" s="189" t="str">
        <f>IF(ISERROR(VLOOKUP($A99,競技者csv変換!$A:$AK,MATCH(AB$1,競技者csv変換!$1:$1,0),0)),"",IF(VLOOKUP($A99,競技者csv変換!$A:$AK,MATCH(AB$1,競技者csv変換!$1:$1,0),0)="","",VLOOKUP($A99,競技者csv変換!$A:$AK,MATCH(AB$1,競技者csv変換!$1:$1,0),0)))</f>
        <v/>
      </c>
      <c r="AC99" s="189" t="str">
        <f>IF(ISERROR(VLOOKUP($A99,競技者csv変換!$A:$AK,MATCH(AC$1,競技者csv変換!$1:$1,0),0)),"",IF(VLOOKUP($A99,競技者csv変換!$A:$AK,MATCH(AC$1,競技者csv変換!$1:$1,0),0)="","",VLOOKUP($A99,競技者csv変換!$A:$AK,MATCH(AC$1,競技者csv変換!$1:$1,0),0)))</f>
        <v/>
      </c>
      <c r="AD99" s="76" t="str">
        <f>IF(ISERROR(VLOOKUP($A99,競技者csv変換!$A:$AK,MATCH(AD$1,競技者csv変換!$1:$1,0),0)),"",IF(VLOOKUP($A99,競技者csv変換!$A:$AK,MATCH(AD$1,競技者csv変換!$1:$1,0),0)="","",VLOOKUP($A99,競技者csv変換!$A:$AK,MATCH(AD$1,競技者csv変換!$1:$1,0),0)))</f>
        <v/>
      </c>
      <c r="AE99" s="76" t="str">
        <f>IF(ISERROR(VLOOKUP($A99,競技者csv変換!$A:$AK,MATCH(AE$1,競技者csv変換!$1:$1,0),0)),"",IF(VLOOKUP($A99,競技者csv変換!$A:$AK,MATCH(AE$1,競技者csv変換!$1:$1,0),0)="","",VLOOKUP($A99,競技者csv変換!$A:$AK,MATCH(AE$1,競技者csv変換!$1:$1,0),0)))</f>
        <v/>
      </c>
      <c r="AF99" s="76" t="str">
        <f>IF(ISERROR(VLOOKUP($A99,競技者csv変換!$A:$AK,MATCH(AF$1,競技者csv変換!$1:$1,0),0)),"",IF(VLOOKUP($A99,競技者csv変換!$A:$AK,MATCH(AF$1,競技者csv変換!$1:$1,0),0)="","",VLOOKUP($A99,競技者csv変換!$A:$AK,MATCH(AF$1,競技者csv変換!$1:$1,0),0)))</f>
        <v/>
      </c>
      <c r="AG99" s="76" t="str">
        <f>IF(ISERROR(VLOOKUP($A99,競技者csv変換!$A:$AK,MATCH(AG$1,競技者csv変換!$1:$1,0),0)),"",IF(VLOOKUP($A99,競技者csv変換!$A:$AK,MATCH(AG$1,競技者csv変換!$1:$1,0),0)="","",VLOOKUP($A99,競技者csv変換!$A:$AK,MATCH(AG$1,競技者csv変換!$1:$1,0),0)))</f>
        <v/>
      </c>
      <c r="AH99" s="76" t="str">
        <f>IF(ISERROR(VLOOKUP($A99,競技者csv変換!$A:$AK,MATCH(AH$1,競技者csv変換!$1:$1,0),0)),"",IF(VLOOKUP($A99,競技者csv変換!$A:$AK,MATCH(AH$1,競技者csv変換!$1:$1,0),0)="","",VLOOKUP($A99,競技者csv変換!$A:$AK,MATCH(AH$1,競技者csv変換!$1:$1,0),0)))</f>
        <v/>
      </c>
      <c r="AI99" s="76" t="str">
        <f>IF(ISERROR(VLOOKUP($A99,競技者csv変換!$A:$AK,MATCH(AI$1,競技者csv変換!$1:$1,0),0)),"",IF(VLOOKUP($A99,競技者csv変換!$A:$AK,MATCH(AI$1,競技者csv変換!$1:$1,0),0)="","",VLOOKUP($A99,競技者csv変換!$A:$AK,MATCH(AI$1,競技者csv変換!$1:$1,0),0)))</f>
        <v/>
      </c>
      <c r="AJ99" s="76" t="str">
        <f>IF(ISERROR(VLOOKUP($A99,競技者csv変換!$A:$AK,MATCH(AJ$1,競技者csv変換!$1:$1,0),0)),"",IF(VLOOKUP($A99,競技者csv変換!$A:$AK,MATCH(AJ$1,競技者csv変換!$1:$1,0),0)="","",VLOOKUP($A99,競技者csv変換!$A:$AK,MATCH(AJ$1,競技者csv変換!$1:$1,0),0)))</f>
        <v/>
      </c>
      <c r="AK99" s="76" t="str">
        <f>IF(ISERROR(VLOOKUP($A99,競技者csv変換!$A:$AK,MATCH(AK$1,競技者csv変換!$1:$1,0),0)),"",IF(VLOOKUP($A99,競技者csv変換!$A:$AK,MATCH(AK$1,競技者csv変換!$1:$1,0),0)="","",VLOOKUP($A99,競技者csv変換!$A:$AK,MATCH(AK$1,競技者csv変換!$1:$1,0),0)))</f>
        <v/>
      </c>
    </row>
    <row r="100" spans="1:37" ht="18" customHeight="1">
      <c r="A100" s="76" t="str">
        <f t="shared" si="0"/>
        <v/>
      </c>
      <c r="B100" s="189" t="str">
        <f>IF(ISERROR(VLOOKUP($A100,競技者csv変換!$A:$AK,MATCH(B$1,競技者csv変換!$1:$1,0),0)),"",IF(VLOOKUP($A100,競技者csv変換!$A:$AK,MATCH(B$1,競技者csv変換!$1:$1,0),0)="","",VLOOKUP($A100,競技者csv変換!$A:$AK,MATCH(B$1,競技者csv変換!$1:$1,0),0)))</f>
        <v/>
      </c>
      <c r="C100" s="189" t="str">
        <f>IF(ISERROR(VLOOKUP($A100,競技者csv変換!$A:$AK,MATCH(C$1,競技者csv変換!$1:$1,0),0)),"",IF(VLOOKUP($A100,競技者csv変換!$A:$AK,MATCH(C$1,競技者csv変換!$1:$1,0),0)="","",VLOOKUP($A100,競技者csv変換!$A:$AK,MATCH(C$1,競技者csv変換!$1:$1,0),0)))</f>
        <v/>
      </c>
      <c r="D100" s="189" t="str">
        <f>IF(ISERROR(VLOOKUP($A100,競技者csv変換!$A:$AK,MATCH(D$1,競技者csv変換!$1:$1,0),0)),"",IF(VLOOKUP($A100,競技者csv変換!$A:$AK,MATCH(D$1,競技者csv変換!$1:$1,0),0)="","",VLOOKUP($A100,競技者csv変換!$A:$AK,MATCH(D$1,競技者csv変換!$1:$1,0),0)))</f>
        <v/>
      </c>
      <c r="E100" s="189" t="str">
        <f>IF(ISERROR(VLOOKUP($A100,競技者csv変換!$A:$AK,MATCH(E$1,競技者csv変換!$1:$1,0),0)),"",IF(VLOOKUP($A100,競技者csv変換!$A:$AK,MATCH(E$1,競技者csv変換!$1:$1,0),0)="","",VLOOKUP($A100,競技者csv変換!$A:$AK,MATCH(E$1,競技者csv変換!$1:$1,0),0)))</f>
        <v/>
      </c>
      <c r="F100" s="189" t="str">
        <f>IF(ISERROR(VLOOKUP($A100,競技者csv変換!$A:$AK,MATCH(F$1,競技者csv変換!$1:$1,0),0)),"",IF(VLOOKUP($A100,競技者csv変換!$A:$AK,MATCH(F$1,競技者csv変換!$1:$1,0),0)="","",VLOOKUP($A100,競技者csv変換!$A:$AK,MATCH(F$1,競技者csv変換!$1:$1,0),0)))</f>
        <v/>
      </c>
      <c r="G100" s="189" t="str">
        <f>IF(ISERROR(VLOOKUP($A100,競技者csv変換!$A:$AK,MATCH(G$1,競技者csv変換!$1:$1,0),0)),"",IF(VLOOKUP($A100,競技者csv変換!$A:$AK,MATCH(G$1,競技者csv変換!$1:$1,0),0)="","",VLOOKUP($A100,競技者csv変換!$A:$AK,MATCH(G$1,競技者csv変換!$1:$1,0),0)))</f>
        <v/>
      </c>
      <c r="H100" s="189" t="str">
        <f>IF(ISERROR(VLOOKUP($A100,競技者csv変換!$A:$AK,MATCH(H$1,競技者csv変換!$1:$1,0),0)),"",IF(VLOOKUP($A100,競技者csv変換!$A:$AK,MATCH(H$1,競技者csv変換!$1:$1,0),0)="","",VLOOKUP($A100,競技者csv変換!$A:$AK,MATCH(H$1,競技者csv変換!$1:$1,0),0)))</f>
        <v/>
      </c>
      <c r="I100" s="189" t="str">
        <f>IF(ISERROR(VLOOKUP($A100,競技者csv変換!$A:$AK,MATCH(I$1,競技者csv変換!$1:$1,0),0)),"",IF(VLOOKUP($A100,競技者csv変換!$A:$AK,MATCH(I$1,競技者csv変換!$1:$1,0),0)="","",VLOOKUP($A100,競技者csv変換!$A:$AK,MATCH(I$1,競技者csv変換!$1:$1,0),0)))</f>
        <v/>
      </c>
      <c r="J100" s="189" t="str">
        <f>IF(ISERROR(VLOOKUP($A100,競技者csv変換!$A:$AK,MATCH(J$1,競技者csv変換!$1:$1,0),0)),"",IF(VLOOKUP($A100,競技者csv変換!$A:$AK,MATCH(J$1,競技者csv変換!$1:$1,0),0)="","",VLOOKUP($A100,競技者csv変換!$A:$AK,MATCH(J$1,競技者csv変換!$1:$1,0),0)))</f>
        <v/>
      </c>
      <c r="K100" s="189" t="str">
        <f>IF(ISERROR(VLOOKUP($A100,競技者csv変換!$A:$AK,MATCH(K$1,競技者csv変換!$1:$1,0),0)),"",IF(VLOOKUP($A100,競技者csv変換!$A:$AK,MATCH(K$1,競技者csv変換!$1:$1,0),0)="","",VLOOKUP($A100,競技者csv変換!$A:$AK,MATCH(K$1,競技者csv変換!$1:$1,0),0)))</f>
        <v/>
      </c>
      <c r="L100" s="189" t="str">
        <f>IF(ISERROR(VLOOKUP($A100,競技者csv変換!$A:$AK,MATCH(L$1,競技者csv変換!$1:$1,0),0)),"",IF(VLOOKUP($A100,競技者csv変換!$A:$AK,MATCH(L$1,競技者csv変換!$1:$1,0),0)="","",VLOOKUP($A100,競技者csv変換!$A:$AK,MATCH(L$1,競技者csv変換!$1:$1,0),0)))</f>
        <v/>
      </c>
      <c r="M100" s="189" t="str">
        <f>IF(ISERROR(VLOOKUP($A100,競技者csv変換!$A:$AK,MATCH(M$1,競技者csv変換!$1:$1,0),0)),"",IF(VLOOKUP($A100,競技者csv変換!$A:$AK,MATCH(M$1,競技者csv変換!$1:$1,0),0)="","",VLOOKUP($A100,競技者csv変換!$A:$AK,MATCH(M$1,競技者csv変換!$1:$1,0),0)))</f>
        <v/>
      </c>
      <c r="N100" s="189" t="str">
        <f>IF(ISERROR(VLOOKUP($A100,競技者csv変換!$A:$AK,MATCH(N$1,競技者csv変換!$1:$1,0),0)),"",IF(VLOOKUP($A100,競技者csv変換!$A:$AK,MATCH(N$1,競技者csv変換!$1:$1,0),0)="","",VLOOKUP($A100,競技者csv変換!$A:$AK,MATCH(N$1,競技者csv変換!$1:$1,0),0)))</f>
        <v/>
      </c>
      <c r="O100" s="189" t="str">
        <f>IF(ISERROR(VLOOKUP($A100,競技者csv変換!$A:$AK,MATCH(O$1,競技者csv変換!$1:$1,0),0)),"",IF(VLOOKUP($A100,競技者csv変換!$A:$AK,MATCH(O$1,競技者csv変換!$1:$1,0),0)="","",VLOOKUP($A100,競技者csv変換!$A:$AK,MATCH(O$1,競技者csv変換!$1:$1,0),0)))</f>
        <v/>
      </c>
      <c r="P100" s="189" t="str">
        <f>IF(ISERROR(VLOOKUP($A100,競技者csv変換!$A:$AK,MATCH(P$1,競技者csv変換!$1:$1,0),0)),"",IF(VLOOKUP($A100,競技者csv変換!$A:$AK,MATCH(P$1,競技者csv変換!$1:$1,0),0)="","",VLOOKUP($A100,競技者csv変換!$A:$AK,MATCH(P$1,競技者csv変換!$1:$1,0),0)))</f>
        <v/>
      </c>
      <c r="Q100" s="189" t="str">
        <f>IF(ISERROR(VLOOKUP($A100,競技者csv変換!$A:$AK,MATCH(Q$1,競技者csv変換!$1:$1,0),0)),"",IF(VLOOKUP($A100,競技者csv変換!$A:$AK,MATCH(Q$1,競技者csv変換!$1:$1,0),0)="","",VLOOKUP($A100,競技者csv変換!$A:$AK,MATCH(Q$1,競技者csv変換!$1:$1,0),0)))</f>
        <v/>
      </c>
      <c r="R100" s="189" t="str">
        <f>IF(ISERROR(VLOOKUP($A100,競技者csv変換!$A:$AK,MATCH(R$1,競技者csv変換!$1:$1,0),0)),"",IF(VLOOKUP($A100,競技者csv変換!$A:$AK,MATCH(R$1,競技者csv変換!$1:$1,0),0)="","",VLOOKUP($A100,競技者csv変換!$A:$AK,MATCH(R$1,競技者csv変換!$1:$1,0),0)))</f>
        <v/>
      </c>
      <c r="S100" s="189" t="str">
        <f>IF(ISERROR(VLOOKUP($A100,競技者csv変換!$A:$AK,MATCH(S$1,競技者csv変換!$1:$1,0),0)),"",IF(VLOOKUP($A100,競技者csv変換!$A:$AK,MATCH(S$1,競技者csv変換!$1:$1,0),0)="","",VLOOKUP($A100,競技者csv変換!$A:$AK,MATCH(S$1,競技者csv変換!$1:$1,0),0)))</f>
        <v/>
      </c>
      <c r="T100" s="189" t="str">
        <f>IF(ISERROR(VLOOKUP($A100,競技者csv変換!$A:$AK,MATCH(T$1,競技者csv変換!$1:$1,0),0)),"",IF(VLOOKUP($A100,競技者csv変換!$A:$AK,MATCH(T$1,競技者csv変換!$1:$1,0),0)="","",VLOOKUP($A100,競技者csv変換!$A:$AK,MATCH(T$1,競技者csv変換!$1:$1,0),0)))</f>
        <v/>
      </c>
      <c r="U100" s="189" t="str">
        <f>IF(ISERROR(VLOOKUP($A100,競技者csv変換!$A:$AK,MATCH(U$1,競技者csv変換!$1:$1,0),0)),"",IF(VLOOKUP($A100,競技者csv変換!$A:$AK,MATCH(U$1,競技者csv変換!$1:$1,0),0)="","",VLOOKUP($A100,競技者csv変換!$A:$AK,MATCH(U$1,競技者csv変換!$1:$1,0),0)))</f>
        <v/>
      </c>
      <c r="V100" s="189" t="str">
        <f>IF(ISERROR(VLOOKUP($A100,競技者csv変換!$A:$AK,MATCH(V$1,競技者csv変換!$1:$1,0),0)),"",IF(VLOOKUP($A100,競技者csv変換!$A:$AK,MATCH(V$1,競技者csv変換!$1:$1,0),0)="","",VLOOKUP($A100,競技者csv変換!$A:$AK,MATCH(V$1,競技者csv変換!$1:$1,0),0)))</f>
        <v/>
      </c>
      <c r="W100" s="189" t="str">
        <f>IF(ISERROR(VLOOKUP($A100,競技者csv変換!$A:$AK,MATCH(W$1,競技者csv変換!$1:$1,0),0)),"",IF(VLOOKUP($A100,競技者csv変換!$A:$AK,MATCH(W$1,競技者csv変換!$1:$1,0),0)="","",VLOOKUP($A100,競技者csv変換!$A:$AK,MATCH(W$1,競技者csv変換!$1:$1,0),0)))</f>
        <v/>
      </c>
      <c r="X100" s="189" t="str">
        <f>IF(ISERROR(VLOOKUP($A100,競技者csv変換!$A:$AK,MATCH(X$1,競技者csv変換!$1:$1,0),0)),"",IF(VLOOKUP($A100,競技者csv変換!$A:$AK,MATCH(X$1,競技者csv変換!$1:$1,0),0)="","",VLOOKUP($A100,競技者csv変換!$A:$AK,MATCH(X$1,競技者csv変換!$1:$1,0),0)))</f>
        <v/>
      </c>
      <c r="Y100" s="189" t="str">
        <f>IF(ISERROR(VLOOKUP($A100,競技者csv変換!$A:$AK,MATCH(Y$1,競技者csv変換!$1:$1,0),0)),"",IF(VLOOKUP($A100,競技者csv変換!$A:$AK,MATCH(Y$1,競技者csv変換!$1:$1,0),0)="","",VLOOKUP($A100,競技者csv変換!$A:$AK,MATCH(Y$1,競技者csv変換!$1:$1,0),0)))</f>
        <v/>
      </c>
      <c r="Z100" s="189" t="str">
        <f>IF(ISERROR(VLOOKUP($A100,競技者csv変換!$A:$AK,MATCH(Z$1,競技者csv変換!$1:$1,0),0)),"",IF(VLOOKUP($A100,競技者csv変換!$A:$AK,MATCH(Z$1,競技者csv変換!$1:$1,0),0)="","",VLOOKUP($A100,競技者csv変換!$A:$AK,MATCH(Z$1,競技者csv変換!$1:$1,0),0)))</f>
        <v/>
      </c>
      <c r="AA100" s="189" t="str">
        <f>IF(ISERROR(VLOOKUP($A100,競技者csv変換!$A:$AK,MATCH(AA$1,競技者csv変換!$1:$1,0),0)),"",IF(VLOOKUP($A100,競技者csv変換!$A:$AK,MATCH(AA$1,競技者csv変換!$1:$1,0),0)="","",VLOOKUP($A100,競技者csv変換!$A:$AK,MATCH(AA$1,競技者csv変換!$1:$1,0),0)))</f>
        <v/>
      </c>
      <c r="AB100" s="189" t="str">
        <f>IF(ISERROR(VLOOKUP($A100,競技者csv変換!$A:$AK,MATCH(AB$1,競技者csv変換!$1:$1,0),0)),"",IF(VLOOKUP($A100,競技者csv変換!$A:$AK,MATCH(AB$1,競技者csv変換!$1:$1,0),0)="","",VLOOKUP($A100,競技者csv変換!$A:$AK,MATCH(AB$1,競技者csv変換!$1:$1,0),0)))</f>
        <v/>
      </c>
      <c r="AC100" s="189" t="str">
        <f>IF(ISERROR(VLOOKUP($A100,競技者csv変換!$A:$AK,MATCH(AC$1,競技者csv変換!$1:$1,0),0)),"",IF(VLOOKUP($A100,競技者csv変換!$A:$AK,MATCH(AC$1,競技者csv変換!$1:$1,0),0)="","",VLOOKUP($A100,競技者csv変換!$A:$AK,MATCH(AC$1,競技者csv変換!$1:$1,0),0)))</f>
        <v/>
      </c>
      <c r="AD100" s="76" t="str">
        <f>IF(ISERROR(VLOOKUP($A100,競技者csv変換!$A:$AK,MATCH(AD$1,競技者csv変換!$1:$1,0),0)),"",IF(VLOOKUP($A100,競技者csv変換!$A:$AK,MATCH(AD$1,競技者csv変換!$1:$1,0),0)="","",VLOOKUP($A100,競技者csv変換!$A:$AK,MATCH(AD$1,競技者csv変換!$1:$1,0),0)))</f>
        <v/>
      </c>
      <c r="AE100" s="76" t="str">
        <f>IF(ISERROR(VLOOKUP($A100,競技者csv変換!$A:$AK,MATCH(AE$1,競技者csv変換!$1:$1,0),0)),"",IF(VLOOKUP($A100,競技者csv変換!$A:$AK,MATCH(AE$1,競技者csv変換!$1:$1,0),0)="","",VLOOKUP($A100,競技者csv変換!$A:$AK,MATCH(AE$1,競技者csv変換!$1:$1,0),0)))</f>
        <v/>
      </c>
      <c r="AF100" s="76" t="str">
        <f>IF(ISERROR(VLOOKUP($A100,競技者csv変換!$A:$AK,MATCH(AF$1,競技者csv変換!$1:$1,0),0)),"",IF(VLOOKUP($A100,競技者csv変換!$A:$AK,MATCH(AF$1,競技者csv変換!$1:$1,0),0)="","",VLOOKUP($A100,競技者csv変換!$A:$AK,MATCH(AF$1,競技者csv変換!$1:$1,0),0)))</f>
        <v/>
      </c>
      <c r="AG100" s="76" t="str">
        <f>IF(ISERROR(VLOOKUP($A100,競技者csv変換!$A:$AK,MATCH(AG$1,競技者csv変換!$1:$1,0),0)),"",IF(VLOOKUP($A100,競技者csv変換!$A:$AK,MATCH(AG$1,競技者csv変換!$1:$1,0),0)="","",VLOOKUP($A100,競技者csv変換!$A:$AK,MATCH(AG$1,競技者csv変換!$1:$1,0),0)))</f>
        <v/>
      </c>
      <c r="AH100" s="76" t="str">
        <f>IF(ISERROR(VLOOKUP($A100,競技者csv変換!$A:$AK,MATCH(AH$1,競技者csv変換!$1:$1,0),0)),"",IF(VLOOKUP($A100,競技者csv変換!$A:$AK,MATCH(AH$1,競技者csv変換!$1:$1,0),0)="","",VLOOKUP($A100,競技者csv変換!$A:$AK,MATCH(AH$1,競技者csv変換!$1:$1,0),0)))</f>
        <v/>
      </c>
      <c r="AI100" s="76" t="str">
        <f>IF(ISERROR(VLOOKUP($A100,競技者csv変換!$A:$AK,MATCH(AI$1,競技者csv変換!$1:$1,0),0)),"",IF(VLOOKUP($A100,競技者csv変換!$A:$AK,MATCH(AI$1,競技者csv変換!$1:$1,0),0)="","",VLOOKUP($A100,競技者csv変換!$A:$AK,MATCH(AI$1,競技者csv変換!$1:$1,0),0)))</f>
        <v/>
      </c>
      <c r="AJ100" s="76" t="str">
        <f>IF(ISERROR(VLOOKUP($A100,競技者csv変換!$A:$AK,MATCH(AJ$1,競技者csv変換!$1:$1,0),0)),"",IF(VLOOKUP($A100,競技者csv変換!$A:$AK,MATCH(AJ$1,競技者csv変換!$1:$1,0),0)="","",VLOOKUP($A100,競技者csv変換!$A:$AK,MATCH(AJ$1,競技者csv変換!$1:$1,0),0)))</f>
        <v/>
      </c>
      <c r="AK100" s="76" t="str">
        <f>IF(ISERROR(VLOOKUP($A100,競技者csv変換!$A:$AK,MATCH(AK$1,競技者csv変換!$1:$1,0),0)),"",IF(VLOOKUP($A100,競技者csv変換!$A:$AK,MATCH(AK$1,競技者csv変換!$1:$1,0),0)="","",VLOOKUP($A100,競技者csv変換!$A:$AK,MATCH(AK$1,競技者csv変換!$1:$1,0),0)))</f>
        <v/>
      </c>
    </row>
    <row r="101" spans="1:37" ht="18" customHeight="1">
      <c r="A101" s="76" t="str">
        <f t="shared" si="0"/>
        <v/>
      </c>
      <c r="B101" s="189" t="str">
        <f>IF(ISERROR(VLOOKUP($A101,競技者csv変換!$A:$AK,MATCH(B$1,競技者csv変換!$1:$1,0),0)),"",IF(VLOOKUP($A101,競技者csv変換!$A:$AK,MATCH(B$1,競技者csv変換!$1:$1,0),0)="","",VLOOKUP($A101,競技者csv変換!$A:$AK,MATCH(B$1,競技者csv変換!$1:$1,0),0)))</f>
        <v/>
      </c>
      <c r="C101" s="189" t="str">
        <f>IF(ISERROR(VLOOKUP($A101,競技者csv変換!$A:$AK,MATCH(C$1,競技者csv変換!$1:$1,0),0)),"",IF(VLOOKUP($A101,競技者csv変換!$A:$AK,MATCH(C$1,競技者csv変換!$1:$1,0),0)="","",VLOOKUP($A101,競技者csv変換!$A:$AK,MATCH(C$1,競技者csv変換!$1:$1,0),0)))</f>
        <v/>
      </c>
      <c r="D101" s="189" t="str">
        <f>IF(ISERROR(VLOOKUP($A101,競技者csv変換!$A:$AK,MATCH(D$1,競技者csv変換!$1:$1,0),0)),"",IF(VLOOKUP($A101,競技者csv変換!$A:$AK,MATCH(D$1,競技者csv変換!$1:$1,0),0)="","",VLOOKUP($A101,競技者csv変換!$A:$AK,MATCH(D$1,競技者csv変換!$1:$1,0),0)))</f>
        <v/>
      </c>
      <c r="E101" s="189" t="str">
        <f>IF(ISERROR(VLOOKUP($A101,競技者csv変換!$A:$AK,MATCH(E$1,競技者csv変換!$1:$1,0),0)),"",IF(VLOOKUP($A101,競技者csv変換!$A:$AK,MATCH(E$1,競技者csv変換!$1:$1,0),0)="","",VLOOKUP($A101,競技者csv変換!$A:$AK,MATCH(E$1,競技者csv変換!$1:$1,0),0)))</f>
        <v/>
      </c>
      <c r="F101" s="189" t="str">
        <f>IF(ISERROR(VLOOKUP($A101,競技者csv変換!$A:$AK,MATCH(F$1,競技者csv変換!$1:$1,0),0)),"",IF(VLOOKUP($A101,競技者csv変換!$A:$AK,MATCH(F$1,競技者csv変換!$1:$1,0),0)="","",VLOOKUP($A101,競技者csv変換!$A:$AK,MATCH(F$1,競技者csv変換!$1:$1,0),0)))</f>
        <v/>
      </c>
      <c r="G101" s="189" t="str">
        <f>IF(ISERROR(VLOOKUP($A101,競技者csv変換!$A:$AK,MATCH(G$1,競技者csv変換!$1:$1,0),0)),"",IF(VLOOKUP($A101,競技者csv変換!$A:$AK,MATCH(G$1,競技者csv変換!$1:$1,0),0)="","",VLOOKUP($A101,競技者csv変換!$A:$AK,MATCH(G$1,競技者csv変換!$1:$1,0),0)))</f>
        <v/>
      </c>
      <c r="H101" s="189" t="str">
        <f>IF(ISERROR(VLOOKUP($A101,競技者csv変換!$A:$AK,MATCH(H$1,競技者csv変換!$1:$1,0),0)),"",IF(VLOOKUP($A101,競技者csv変換!$A:$AK,MATCH(H$1,競技者csv変換!$1:$1,0),0)="","",VLOOKUP($A101,競技者csv変換!$A:$AK,MATCH(H$1,競技者csv変換!$1:$1,0),0)))</f>
        <v/>
      </c>
      <c r="I101" s="189" t="str">
        <f>IF(ISERROR(VLOOKUP($A101,競技者csv変換!$A:$AK,MATCH(I$1,競技者csv変換!$1:$1,0),0)),"",IF(VLOOKUP($A101,競技者csv変換!$A:$AK,MATCH(I$1,競技者csv変換!$1:$1,0),0)="","",VLOOKUP($A101,競技者csv変換!$A:$AK,MATCH(I$1,競技者csv変換!$1:$1,0),0)))</f>
        <v/>
      </c>
      <c r="J101" s="189" t="str">
        <f>IF(ISERROR(VLOOKUP($A101,競技者csv変換!$A:$AK,MATCH(J$1,競技者csv変換!$1:$1,0),0)),"",IF(VLOOKUP($A101,競技者csv変換!$A:$AK,MATCH(J$1,競技者csv変換!$1:$1,0),0)="","",VLOOKUP($A101,競技者csv変換!$A:$AK,MATCH(J$1,競技者csv変換!$1:$1,0),0)))</f>
        <v/>
      </c>
      <c r="K101" s="189" t="str">
        <f>IF(ISERROR(VLOOKUP($A101,競技者csv変換!$A:$AK,MATCH(K$1,競技者csv変換!$1:$1,0),0)),"",IF(VLOOKUP($A101,競技者csv変換!$A:$AK,MATCH(K$1,競技者csv変換!$1:$1,0),0)="","",VLOOKUP($A101,競技者csv変換!$A:$AK,MATCH(K$1,競技者csv変換!$1:$1,0),0)))</f>
        <v/>
      </c>
      <c r="L101" s="189" t="str">
        <f>IF(ISERROR(VLOOKUP($A101,競技者csv変換!$A:$AK,MATCH(L$1,競技者csv変換!$1:$1,0),0)),"",IF(VLOOKUP($A101,競技者csv変換!$A:$AK,MATCH(L$1,競技者csv変換!$1:$1,0),0)="","",VLOOKUP($A101,競技者csv変換!$A:$AK,MATCH(L$1,競技者csv変換!$1:$1,0),0)))</f>
        <v/>
      </c>
      <c r="M101" s="189" t="str">
        <f>IF(ISERROR(VLOOKUP($A101,競技者csv変換!$A:$AK,MATCH(M$1,競技者csv変換!$1:$1,0),0)),"",IF(VLOOKUP($A101,競技者csv変換!$A:$AK,MATCH(M$1,競技者csv変換!$1:$1,0),0)="","",VLOOKUP($A101,競技者csv変換!$A:$AK,MATCH(M$1,競技者csv変換!$1:$1,0),0)))</f>
        <v/>
      </c>
      <c r="N101" s="189" t="str">
        <f>IF(ISERROR(VLOOKUP($A101,競技者csv変換!$A:$AK,MATCH(N$1,競技者csv変換!$1:$1,0),0)),"",IF(VLOOKUP($A101,競技者csv変換!$A:$AK,MATCH(N$1,競技者csv変換!$1:$1,0),0)="","",VLOOKUP($A101,競技者csv変換!$A:$AK,MATCH(N$1,競技者csv変換!$1:$1,0),0)))</f>
        <v/>
      </c>
      <c r="O101" s="189" t="str">
        <f>IF(ISERROR(VLOOKUP($A101,競技者csv変換!$A:$AK,MATCH(O$1,競技者csv変換!$1:$1,0),0)),"",IF(VLOOKUP($A101,競技者csv変換!$A:$AK,MATCH(O$1,競技者csv変換!$1:$1,0),0)="","",VLOOKUP($A101,競技者csv変換!$A:$AK,MATCH(O$1,競技者csv変換!$1:$1,0),0)))</f>
        <v/>
      </c>
      <c r="P101" s="189" t="str">
        <f>IF(ISERROR(VLOOKUP($A101,競技者csv変換!$A:$AK,MATCH(P$1,競技者csv変換!$1:$1,0),0)),"",IF(VLOOKUP($A101,競技者csv変換!$A:$AK,MATCH(P$1,競技者csv変換!$1:$1,0),0)="","",VLOOKUP($A101,競技者csv変換!$A:$AK,MATCH(P$1,競技者csv変換!$1:$1,0),0)))</f>
        <v/>
      </c>
      <c r="Q101" s="189" t="str">
        <f>IF(ISERROR(VLOOKUP($A101,競技者csv変換!$A:$AK,MATCH(Q$1,競技者csv変換!$1:$1,0),0)),"",IF(VLOOKUP($A101,競技者csv変換!$A:$AK,MATCH(Q$1,競技者csv変換!$1:$1,0),0)="","",VLOOKUP($A101,競技者csv変換!$A:$AK,MATCH(Q$1,競技者csv変換!$1:$1,0),0)))</f>
        <v/>
      </c>
      <c r="R101" s="189" t="str">
        <f>IF(ISERROR(VLOOKUP($A101,競技者csv変換!$A:$AK,MATCH(R$1,競技者csv変換!$1:$1,0),0)),"",IF(VLOOKUP($A101,競技者csv変換!$A:$AK,MATCH(R$1,競技者csv変換!$1:$1,0),0)="","",VLOOKUP($A101,競技者csv変換!$A:$AK,MATCH(R$1,競技者csv変換!$1:$1,0),0)))</f>
        <v/>
      </c>
      <c r="S101" s="189" t="str">
        <f>IF(ISERROR(VLOOKUP($A101,競技者csv変換!$A:$AK,MATCH(S$1,競技者csv変換!$1:$1,0),0)),"",IF(VLOOKUP($A101,競技者csv変換!$A:$AK,MATCH(S$1,競技者csv変換!$1:$1,0),0)="","",VLOOKUP($A101,競技者csv変換!$A:$AK,MATCH(S$1,競技者csv変換!$1:$1,0),0)))</f>
        <v/>
      </c>
      <c r="T101" s="189" t="str">
        <f>IF(ISERROR(VLOOKUP($A101,競技者csv変換!$A:$AK,MATCH(T$1,競技者csv変換!$1:$1,0),0)),"",IF(VLOOKUP($A101,競技者csv変換!$A:$AK,MATCH(T$1,競技者csv変換!$1:$1,0),0)="","",VLOOKUP($A101,競技者csv変換!$A:$AK,MATCH(T$1,競技者csv変換!$1:$1,0),0)))</f>
        <v/>
      </c>
      <c r="U101" s="189" t="str">
        <f>IF(ISERROR(VLOOKUP($A101,競技者csv変換!$A:$AK,MATCH(U$1,競技者csv変換!$1:$1,0),0)),"",IF(VLOOKUP($A101,競技者csv変換!$A:$AK,MATCH(U$1,競技者csv変換!$1:$1,0),0)="","",VLOOKUP($A101,競技者csv変換!$A:$AK,MATCH(U$1,競技者csv変換!$1:$1,0),0)))</f>
        <v/>
      </c>
      <c r="V101" s="189" t="str">
        <f>IF(ISERROR(VLOOKUP($A101,競技者csv変換!$A:$AK,MATCH(V$1,競技者csv変換!$1:$1,0),0)),"",IF(VLOOKUP($A101,競技者csv変換!$A:$AK,MATCH(V$1,競技者csv変換!$1:$1,0),0)="","",VLOOKUP($A101,競技者csv変換!$A:$AK,MATCH(V$1,競技者csv変換!$1:$1,0),0)))</f>
        <v/>
      </c>
      <c r="W101" s="189" t="str">
        <f>IF(ISERROR(VLOOKUP($A101,競技者csv変換!$A:$AK,MATCH(W$1,競技者csv変換!$1:$1,0),0)),"",IF(VLOOKUP($A101,競技者csv変換!$A:$AK,MATCH(W$1,競技者csv変換!$1:$1,0),0)="","",VLOOKUP($A101,競技者csv変換!$A:$AK,MATCH(W$1,競技者csv変換!$1:$1,0),0)))</f>
        <v/>
      </c>
      <c r="X101" s="189" t="str">
        <f>IF(ISERROR(VLOOKUP($A101,競技者csv変換!$A:$AK,MATCH(X$1,競技者csv変換!$1:$1,0),0)),"",IF(VLOOKUP($A101,競技者csv変換!$A:$AK,MATCH(X$1,競技者csv変換!$1:$1,0),0)="","",VLOOKUP($A101,競技者csv変換!$A:$AK,MATCH(X$1,競技者csv変換!$1:$1,0),0)))</f>
        <v/>
      </c>
      <c r="Y101" s="189" t="str">
        <f>IF(ISERROR(VLOOKUP($A101,競技者csv変換!$A:$AK,MATCH(Y$1,競技者csv変換!$1:$1,0),0)),"",IF(VLOOKUP($A101,競技者csv変換!$A:$AK,MATCH(Y$1,競技者csv変換!$1:$1,0),0)="","",VLOOKUP($A101,競技者csv変換!$A:$AK,MATCH(Y$1,競技者csv変換!$1:$1,0),0)))</f>
        <v/>
      </c>
      <c r="Z101" s="189" t="str">
        <f>IF(ISERROR(VLOOKUP($A101,競技者csv変換!$A:$AK,MATCH(Z$1,競技者csv変換!$1:$1,0),0)),"",IF(VLOOKUP($A101,競技者csv変換!$A:$AK,MATCH(Z$1,競技者csv変換!$1:$1,0),0)="","",VLOOKUP($A101,競技者csv変換!$A:$AK,MATCH(Z$1,競技者csv変換!$1:$1,0),0)))</f>
        <v/>
      </c>
      <c r="AA101" s="189" t="str">
        <f>IF(ISERROR(VLOOKUP($A101,競技者csv変換!$A:$AK,MATCH(AA$1,競技者csv変換!$1:$1,0),0)),"",IF(VLOOKUP($A101,競技者csv変換!$A:$AK,MATCH(AA$1,競技者csv変換!$1:$1,0),0)="","",VLOOKUP($A101,競技者csv変換!$A:$AK,MATCH(AA$1,競技者csv変換!$1:$1,0),0)))</f>
        <v/>
      </c>
      <c r="AB101" s="189" t="str">
        <f>IF(ISERROR(VLOOKUP($A101,競技者csv変換!$A:$AK,MATCH(AB$1,競技者csv変換!$1:$1,0),0)),"",IF(VLOOKUP($A101,競技者csv変換!$A:$AK,MATCH(AB$1,競技者csv変換!$1:$1,0),0)="","",VLOOKUP($A101,競技者csv変換!$A:$AK,MATCH(AB$1,競技者csv変換!$1:$1,0),0)))</f>
        <v/>
      </c>
      <c r="AC101" s="189" t="str">
        <f>IF(ISERROR(VLOOKUP($A101,競技者csv変換!$A:$AK,MATCH(AC$1,競技者csv変換!$1:$1,0),0)),"",IF(VLOOKUP($A101,競技者csv変換!$A:$AK,MATCH(AC$1,競技者csv変換!$1:$1,0),0)="","",VLOOKUP($A101,競技者csv変換!$A:$AK,MATCH(AC$1,競技者csv変換!$1:$1,0),0)))</f>
        <v/>
      </c>
      <c r="AD101" s="76" t="str">
        <f>IF(ISERROR(VLOOKUP($A101,競技者csv変換!$A:$AK,MATCH(AD$1,競技者csv変換!$1:$1,0),0)),"",IF(VLOOKUP($A101,競技者csv変換!$A:$AK,MATCH(AD$1,競技者csv変換!$1:$1,0),0)="","",VLOOKUP($A101,競技者csv変換!$A:$AK,MATCH(AD$1,競技者csv変換!$1:$1,0),0)))</f>
        <v/>
      </c>
      <c r="AE101" s="76" t="str">
        <f>IF(ISERROR(VLOOKUP($A101,競技者csv変換!$A:$AK,MATCH(AE$1,競技者csv変換!$1:$1,0),0)),"",IF(VLOOKUP($A101,競技者csv変換!$A:$AK,MATCH(AE$1,競技者csv変換!$1:$1,0),0)="","",VLOOKUP($A101,競技者csv変換!$A:$AK,MATCH(AE$1,競技者csv変換!$1:$1,0),0)))</f>
        <v/>
      </c>
      <c r="AF101" s="76" t="str">
        <f>IF(ISERROR(VLOOKUP($A101,競技者csv変換!$A:$AK,MATCH(AF$1,競技者csv変換!$1:$1,0),0)),"",IF(VLOOKUP($A101,競技者csv変換!$A:$AK,MATCH(AF$1,競技者csv変換!$1:$1,0),0)="","",VLOOKUP($A101,競技者csv変換!$A:$AK,MATCH(AF$1,競技者csv変換!$1:$1,0),0)))</f>
        <v/>
      </c>
      <c r="AG101" s="76" t="str">
        <f>IF(ISERROR(VLOOKUP($A101,競技者csv変換!$A:$AK,MATCH(AG$1,競技者csv変換!$1:$1,0),0)),"",IF(VLOOKUP($A101,競技者csv変換!$A:$AK,MATCH(AG$1,競技者csv変換!$1:$1,0),0)="","",VLOOKUP($A101,競技者csv変換!$A:$AK,MATCH(AG$1,競技者csv変換!$1:$1,0),0)))</f>
        <v/>
      </c>
      <c r="AH101" s="76" t="str">
        <f>IF(ISERROR(VLOOKUP($A101,競技者csv変換!$A:$AK,MATCH(AH$1,競技者csv変換!$1:$1,0),0)),"",IF(VLOOKUP($A101,競技者csv変換!$A:$AK,MATCH(AH$1,競技者csv変換!$1:$1,0),0)="","",VLOOKUP($A101,競技者csv変換!$A:$AK,MATCH(AH$1,競技者csv変換!$1:$1,0),0)))</f>
        <v/>
      </c>
      <c r="AI101" s="76" t="str">
        <f>IF(ISERROR(VLOOKUP($A101,競技者csv変換!$A:$AK,MATCH(AI$1,競技者csv変換!$1:$1,0),0)),"",IF(VLOOKUP($A101,競技者csv変換!$A:$AK,MATCH(AI$1,競技者csv変換!$1:$1,0),0)="","",VLOOKUP($A101,競技者csv変換!$A:$AK,MATCH(AI$1,競技者csv変換!$1:$1,0),0)))</f>
        <v/>
      </c>
      <c r="AJ101" s="76" t="str">
        <f>IF(ISERROR(VLOOKUP($A101,競技者csv変換!$A:$AK,MATCH(AJ$1,競技者csv変換!$1:$1,0),0)),"",IF(VLOOKUP($A101,競技者csv変換!$A:$AK,MATCH(AJ$1,競技者csv変換!$1:$1,0),0)="","",VLOOKUP($A101,競技者csv変換!$A:$AK,MATCH(AJ$1,競技者csv変換!$1:$1,0),0)))</f>
        <v/>
      </c>
      <c r="AK101" s="76" t="str">
        <f>IF(ISERROR(VLOOKUP($A101,競技者csv変換!$A:$AK,MATCH(AK$1,競技者csv変換!$1:$1,0),0)),"",IF(VLOOKUP($A101,競技者csv変換!$A:$AK,MATCH(AK$1,競技者csv変換!$1:$1,0),0)="","",VLOOKUP($A101,競技者csv変換!$A:$AK,MATCH(AK$1,競技者csv変換!$1:$1,0),0)))</f>
        <v/>
      </c>
    </row>
    <row r="102" spans="1:37" ht="18" customHeight="1">
      <c r="A102" s="76" t="str">
        <f t="shared" si="0"/>
        <v/>
      </c>
      <c r="B102" s="189" t="str">
        <f>IF(ISERROR(VLOOKUP($A102,競技者csv変換!$A:$AK,MATCH(B$1,競技者csv変換!$1:$1,0),0)),"",IF(VLOOKUP($A102,競技者csv変換!$A:$AK,MATCH(B$1,競技者csv変換!$1:$1,0),0)="","",VLOOKUP($A102,競技者csv変換!$A:$AK,MATCH(B$1,競技者csv変換!$1:$1,0),0)))</f>
        <v/>
      </c>
      <c r="C102" s="189" t="str">
        <f>IF(ISERROR(VLOOKUP($A102,競技者csv変換!$A:$AK,MATCH(C$1,競技者csv変換!$1:$1,0),0)),"",IF(VLOOKUP($A102,競技者csv変換!$A:$AK,MATCH(C$1,競技者csv変換!$1:$1,0),0)="","",VLOOKUP($A102,競技者csv変換!$A:$AK,MATCH(C$1,競技者csv変換!$1:$1,0),0)))</f>
        <v/>
      </c>
      <c r="D102" s="189" t="str">
        <f>IF(ISERROR(VLOOKUP($A102,競技者csv変換!$A:$AK,MATCH(D$1,競技者csv変換!$1:$1,0),0)),"",IF(VLOOKUP($A102,競技者csv変換!$A:$AK,MATCH(D$1,競技者csv変換!$1:$1,0),0)="","",VLOOKUP($A102,競技者csv変換!$A:$AK,MATCH(D$1,競技者csv変換!$1:$1,0),0)))</f>
        <v/>
      </c>
      <c r="E102" s="189" t="str">
        <f>IF(ISERROR(VLOOKUP($A102,競技者csv変換!$A:$AK,MATCH(E$1,競技者csv変換!$1:$1,0),0)),"",IF(VLOOKUP($A102,競技者csv変換!$A:$AK,MATCH(E$1,競技者csv変換!$1:$1,0),0)="","",VLOOKUP($A102,競技者csv変換!$A:$AK,MATCH(E$1,競技者csv変換!$1:$1,0),0)))</f>
        <v/>
      </c>
      <c r="F102" s="189" t="str">
        <f>IF(ISERROR(VLOOKUP($A102,競技者csv変換!$A:$AK,MATCH(F$1,競技者csv変換!$1:$1,0),0)),"",IF(VLOOKUP($A102,競技者csv変換!$A:$AK,MATCH(F$1,競技者csv変換!$1:$1,0),0)="","",VLOOKUP($A102,競技者csv変換!$A:$AK,MATCH(F$1,競技者csv変換!$1:$1,0),0)))</f>
        <v/>
      </c>
      <c r="G102" s="189" t="str">
        <f>IF(ISERROR(VLOOKUP($A102,競技者csv変換!$A:$AK,MATCH(G$1,競技者csv変換!$1:$1,0),0)),"",IF(VLOOKUP($A102,競技者csv変換!$A:$AK,MATCH(G$1,競技者csv変換!$1:$1,0),0)="","",VLOOKUP($A102,競技者csv変換!$A:$AK,MATCH(G$1,競技者csv変換!$1:$1,0),0)))</f>
        <v/>
      </c>
      <c r="H102" s="189" t="str">
        <f>IF(ISERROR(VLOOKUP($A102,競技者csv変換!$A:$AK,MATCH(H$1,競技者csv変換!$1:$1,0),0)),"",IF(VLOOKUP($A102,競技者csv変換!$A:$AK,MATCH(H$1,競技者csv変換!$1:$1,0),0)="","",VLOOKUP($A102,競技者csv変換!$A:$AK,MATCH(H$1,競技者csv変換!$1:$1,0),0)))</f>
        <v/>
      </c>
      <c r="I102" s="189" t="str">
        <f>IF(ISERROR(VLOOKUP($A102,競技者csv変換!$A:$AK,MATCH(I$1,競技者csv変換!$1:$1,0),0)),"",IF(VLOOKUP($A102,競技者csv変換!$A:$AK,MATCH(I$1,競技者csv変換!$1:$1,0),0)="","",VLOOKUP($A102,競技者csv変換!$A:$AK,MATCH(I$1,競技者csv変換!$1:$1,0),0)))</f>
        <v/>
      </c>
      <c r="J102" s="189" t="str">
        <f>IF(ISERROR(VLOOKUP($A102,競技者csv変換!$A:$AK,MATCH(J$1,競技者csv変換!$1:$1,0),0)),"",IF(VLOOKUP($A102,競技者csv変換!$A:$AK,MATCH(J$1,競技者csv変換!$1:$1,0),0)="","",VLOOKUP($A102,競技者csv変換!$A:$AK,MATCH(J$1,競技者csv変換!$1:$1,0),0)))</f>
        <v/>
      </c>
      <c r="K102" s="189" t="str">
        <f>IF(ISERROR(VLOOKUP($A102,競技者csv変換!$A:$AK,MATCH(K$1,競技者csv変換!$1:$1,0),0)),"",IF(VLOOKUP($A102,競技者csv変換!$A:$AK,MATCH(K$1,競技者csv変換!$1:$1,0),0)="","",VLOOKUP($A102,競技者csv変換!$A:$AK,MATCH(K$1,競技者csv変換!$1:$1,0),0)))</f>
        <v/>
      </c>
      <c r="L102" s="189" t="str">
        <f>IF(ISERROR(VLOOKUP($A102,競技者csv変換!$A:$AK,MATCH(L$1,競技者csv変換!$1:$1,0),0)),"",IF(VLOOKUP($A102,競技者csv変換!$A:$AK,MATCH(L$1,競技者csv変換!$1:$1,0),0)="","",VLOOKUP($A102,競技者csv変換!$A:$AK,MATCH(L$1,競技者csv変換!$1:$1,0),0)))</f>
        <v/>
      </c>
      <c r="M102" s="189" t="str">
        <f>IF(ISERROR(VLOOKUP($A102,競技者csv変換!$A:$AK,MATCH(M$1,競技者csv変換!$1:$1,0),0)),"",IF(VLOOKUP($A102,競技者csv変換!$A:$AK,MATCH(M$1,競技者csv変換!$1:$1,0),0)="","",VLOOKUP($A102,競技者csv変換!$A:$AK,MATCH(M$1,競技者csv変換!$1:$1,0),0)))</f>
        <v/>
      </c>
      <c r="N102" s="189" t="str">
        <f>IF(ISERROR(VLOOKUP($A102,競技者csv変換!$A:$AK,MATCH(N$1,競技者csv変換!$1:$1,0),0)),"",IF(VLOOKUP($A102,競技者csv変換!$A:$AK,MATCH(N$1,競技者csv変換!$1:$1,0),0)="","",VLOOKUP($A102,競技者csv変換!$A:$AK,MATCH(N$1,競技者csv変換!$1:$1,0),0)))</f>
        <v/>
      </c>
      <c r="O102" s="189" t="str">
        <f>IF(ISERROR(VLOOKUP($A102,競技者csv変換!$A:$AK,MATCH(O$1,競技者csv変換!$1:$1,0),0)),"",IF(VLOOKUP($A102,競技者csv変換!$A:$AK,MATCH(O$1,競技者csv変換!$1:$1,0),0)="","",VLOOKUP($A102,競技者csv変換!$A:$AK,MATCH(O$1,競技者csv変換!$1:$1,0),0)))</f>
        <v/>
      </c>
      <c r="P102" s="189" t="str">
        <f>IF(ISERROR(VLOOKUP($A102,競技者csv変換!$A:$AK,MATCH(P$1,競技者csv変換!$1:$1,0),0)),"",IF(VLOOKUP($A102,競技者csv変換!$A:$AK,MATCH(P$1,競技者csv変換!$1:$1,0),0)="","",VLOOKUP($A102,競技者csv変換!$A:$AK,MATCH(P$1,競技者csv変換!$1:$1,0),0)))</f>
        <v/>
      </c>
      <c r="Q102" s="189" t="str">
        <f>IF(ISERROR(VLOOKUP($A102,競技者csv変換!$A:$AK,MATCH(Q$1,競技者csv変換!$1:$1,0),0)),"",IF(VLOOKUP($A102,競技者csv変換!$A:$AK,MATCH(Q$1,競技者csv変換!$1:$1,0),0)="","",VLOOKUP($A102,競技者csv変換!$A:$AK,MATCH(Q$1,競技者csv変換!$1:$1,0),0)))</f>
        <v/>
      </c>
      <c r="R102" s="189" t="str">
        <f>IF(ISERROR(VLOOKUP($A102,競技者csv変換!$A:$AK,MATCH(R$1,競技者csv変換!$1:$1,0),0)),"",IF(VLOOKUP($A102,競技者csv変換!$A:$AK,MATCH(R$1,競技者csv変換!$1:$1,0),0)="","",VLOOKUP($A102,競技者csv変換!$A:$AK,MATCH(R$1,競技者csv変換!$1:$1,0),0)))</f>
        <v/>
      </c>
      <c r="S102" s="189" t="str">
        <f>IF(ISERROR(VLOOKUP($A102,競技者csv変換!$A:$AK,MATCH(S$1,競技者csv変換!$1:$1,0),0)),"",IF(VLOOKUP($A102,競技者csv変換!$A:$AK,MATCH(S$1,競技者csv変換!$1:$1,0),0)="","",VLOOKUP($A102,競技者csv変換!$A:$AK,MATCH(S$1,競技者csv変換!$1:$1,0),0)))</f>
        <v/>
      </c>
      <c r="T102" s="189" t="str">
        <f>IF(ISERROR(VLOOKUP($A102,競技者csv変換!$A:$AK,MATCH(T$1,競技者csv変換!$1:$1,0),0)),"",IF(VLOOKUP($A102,競技者csv変換!$A:$AK,MATCH(T$1,競技者csv変換!$1:$1,0),0)="","",VLOOKUP($A102,競技者csv変換!$A:$AK,MATCH(T$1,競技者csv変換!$1:$1,0),0)))</f>
        <v/>
      </c>
      <c r="U102" s="189" t="str">
        <f>IF(ISERROR(VLOOKUP($A102,競技者csv変換!$A:$AK,MATCH(U$1,競技者csv変換!$1:$1,0),0)),"",IF(VLOOKUP($A102,競技者csv変換!$A:$AK,MATCH(U$1,競技者csv変換!$1:$1,0),0)="","",VLOOKUP($A102,競技者csv変換!$A:$AK,MATCH(U$1,競技者csv変換!$1:$1,0),0)))</f>
        <v/>
      </c>
      <c r="V102" s="189" t="str">
        <f>IF(ISERROR(VLOOKUP($A102,競技者csv変換!$A:$AK,MATCH(V$1,競技者csv変換!$1:$1,0),0)),"",IF(VLOOKUP($A102,競技者csv変換!$A:$AK,MATCH(V$1,競技者csv変換!$1:$1,0),0)="","",VLOOKUP($A102,競技者csv変換!$A:$AK,MATCH(V$1,競技者csv変換!$1:$1,0),0)))</f>
        <v/>
      </c>
      <c r="W102" s="189" t="str">
        <f>IF(ISERROR(VLOOKUP($A102,競技者csv変換!$A:$AK,MATCH(W$1,競技者csv変換!$1:$1,0),0)),"",IF(VLOOKUP($A102,競技者csv変換!$A:$AK,MATCH(W$1,競技者csv変換!$1:$1,0),0)="","",VLOOKUP($A102,競技者csv変換!$A:$AK,MATCH(W$1,競技者csv変換!$1:$1,0),0)))</f>
        <v/>
      </c>
      <c r="X102" s="189" t="str">
        <f>IF(ISERROR(VLOOKUP($A102,競技者csv変換!$A:$AK,MATCH(X$1,競技者csv変換!$1:$1,0),0)),"",IF(VLOOKUP($A102,競技者csv変換!$A:$AK,MATCH(X$1,競技者csv変換!$1:$1,0),0)="","",VLOOKUP($A102,競技者csv変換!$A:$AK,MATCH(X$1,競技者csv変換!$1:$1,0),0)))</f>
        <v/>
      </c>
      <c r="Y102" s="189" t="str">
        <f>IF(ISERROR(VLOOKUP($A102,競技者csv変換!$A:$AK,MATCH(Y$1,競技者csv変換!$1:$1,0),0)),"",IF(VLOOKUP($A102,競技者csv変換!$A:$AK,MATCH(Y$1,競技者csv変換!$1:$1,0),0)="","",VLOOKUP($A102,競技者csv変換!$A:$AK,MATCH(Y$1,競技者csv変換!$1:$1,0),0)))</f>
        <v/>
      </c>
      <c r="Z102" s="189" t="str">
        <f>IF(ISERROR(VLOOKUP($A102,競技者csv変換!$A:$AK,MATCH(Z$1,競技者csv変換!$1:$1,0),0)),"",IF(VLOOKUP($A102,競技者csv変換!$A:$AK,MATCH(Z$1,競技者csv変換!$1:$1,0),0)="","",VLOOKUP($A102,競技者csv変換!$A:$AK,MATCH(Z$1,競技者csv変換!$1:$1,0),0)))</f>
        <v/>
      </c>
      <c r="AA102" s="189" t="str">
        <f>IF(ISERROR(VLOOKUP($A102,競技者csv変換!$A:$AK,MATCH(AA$1,競技者csv変換!$1:$1,0),0)),"",IF(VLOOKUP($A102,競技者csv変換!$A:$AK,MATCH(AA$1,競技者csv変換!$1:$1,0),0)="","",VLOOKUP($A102,競技者csv変換!$A:$AK,MATCH(AA$1,競技者csv変換!$1:$1,0),0)))</f>
        <v/>
      </c>
      <c r="AB102" s="189" t="str">
        <f>IF(ISERROR(VLOOKUP($A102,競技者csv変換!$A:$AK,MATCH(AB$1,競技者csv変換!$1:$1,0),0)),"",IF(VLOOKUP($A102,競技者csv変換!$A:$AK,MATCH(AB$1,競技者csv変換!$1:$1,0),0)="","",VLOOKUP($A102,競技者csv変換!$A:$AK,MATCH(AB$1,競技者csv変換!$1:$1,0),0)))</f>
        <v/>
      </c>
      <c r="AC102" s="189" t="str">
        <f>IF(ISERROR(VLOOKUP($A102,競技者csv変換!$A:$AK,MATCH(AC$1,競技者csv変換!$1:$1,0),0)),"",IF(VLOOKUP($A102,競技者csv変換!$A:$AK,MATCH(AC$1,競技者csv変換!$1:$1,0),0)="","",VLOOKUP($A102,競技者csv変換!$A:$AK,MATCH(AC$1,競技者csv変換!$1:$1,0),0)))</f>
        <v/>
      </c>
      <c r="AD102" s="76" t="str">
        <f>IF(ISERROR(VLOOKUP($A102,競技者csv変換!$A:$AK,MATCH(AD$1,競技者csv変換!$1:$1,0),0)),"",IF(VLOOKUP($A102,競技者csv変換!$A:$AK,MATCH(AD$1,競技者csv変換!$1:$1,0),0)="","",VLOOKUP($A102,競技者csv変換!$A:$AK,MATCH(AD$1,競技者csv変換!$1:$1,0),0)))</f>
        <v/>
      </c>
      <c r="AE102" s="76" t="str">
        <f>IF(ISERROR(VLOOKUP($A102,競技者csv変換!$A:$AK,MATCH(AE$1,競技者csv変換!$1:$1,0),0)),"",IF(VLOOKUP($A102,競技者csv変換!$A:$AK,MATCH(AE$1,競技者csv変換!$1:$1,0),0)="","",VLOOKUP($A102,競技者csv変換!$A:$AK,MATCH(AE$1,競技者csv変換!$1:$1,0),0)))</f>
        <v/>
      </c>
      <c r="AF102" s="76" t="str">
        <f>IF(ISERROR(VLOOKUP($A102,競技者csv変換!$A:$AK,MATCH(AF$1,競技者csv変換!$1:$1,0),0)),"",IF(VLOOKUP($A102,競技者csv変換!$A:$AK,MATCH(AF$1,競技者csv変換!$1:$1,0),0)="","",VLOOKUP($A102,競技者csv変換!$A:$AK,MATCH(AF$1,競技者csv変換!$1:$1,0),0)))</f>
        <v/>
      </c>
      <c r="AG102" s="76" t="str">
        <f>IF(ISERROR(VLOOKUP($A102,競技者csv変換!$A:$AK,MATCH(AG$1,競技者csv変換!$1:$1,0),0)),"",IF(VLOOKUP($A102,競技者csv変換!$A:$AK,MATCH(AG$1,競技者csv変換!$1:$1,0),0)="","",VLOOKUP($A102,競技者csv変換!$A:$AK,MATCH(AG$1,競技者csv変換!$1:$1,0),0)))</f>
        <v/>
      </c>
      <c r="AH102" s="76" t="str">
        <f>IF(ISERROR(VLOOKUP($A102,競技者csv変換!$A:$AK,MATCH(AH$1,競技者csv変換!$1:$1,0),0)),"",IF(VLOOKUP($A102,競技者csv変換!$A:$AK,MATCH(AH$1,競技者csv変換!$1:$1,0),0)="","",VLOOKUP($A102,競技者csv変換!$A:$AK,MATCH(AH$1,競技者csv変換!$1:$1,0),0)))</f>
        <v/>
      </c>
      <c r="AI102" s="76" t="str">
        <f>IF(ISERROR(VLOOKUP($A102,競技者csv変換!$A:$AK,MATCH(AI$1,競技者csv変換!$1:$1,0),0)),"",IF(VLOOKUP($A102,競技者csv変換!$A:$AK,MATCH(AI$1,競技者csv変換!$1:$1,0),0)="","",VLOOKUP($A102,競技者csv変換!$A:$AK,MATCH(AI$1,競技者csv変換!$1:$1,0),0)))</f>
        <v/>
      </c>
      <c r="AJ102" s="76" t="str">
        <f>IF(ISERROR(VLOOKUP($A102,競技者csv変換!$A:$AK,MATCH(AJ$1,競技者csv変換!$1:$1,0),0)),"",IF(VLOOKUP($A102,競技者csv変換!$A:$AK,MATCH(AJ$1,競技者csv変換!$1:$1,0),0)="","",VLOOKUP($A102,競技者csv変換!$A:$AK,MATCH(AJ$1,競技者csv変換!$1:$1,0),0)))</f>
        <v/>
      </c>
      <c r="AK102" s="76" t="str">
        <f>IF(ISERROR(VLOOKUP($A102,競技者csv変換!$A:$AK,MATCH(AK$1,競技者csv変換!$1:$1,0),0)),"",IF(VLOOKUP($A102,競技者csv変換!$A:$AK,MATCH(AK$1,競技者csv変換!$1:$1,0),0)="","",VLOOKUP($A102,競技者csv変換!$A:$AK,MATCH(AK$1,競技者csv変換!$1:$1,0),0)))</f>
        <v/>
      </c>
    </row>
    <row r="103" spans="1:37" ht="18" customHeight="1">
      <c r="A103" s="76" t="str">
        <f t="shared" si="0"/>
        <v/>
      </c>
      <c r="B103" s="189" t="str">
        <f>IF(ISERROR(VLOOKUP($A103,競技者csv変換!$A:$AK,MATCH(B$1,競技者csv変換!$1:$1,0),0)),"",IF(VLOOKUP($A103,競技者csv変換!$A:$AK,MATCH(B$1,競技者csv変換!$1:$1,0),0)="","",VLOOKUP($A103,競技者csv変換!$A:$AK,MATCH(B$1,競技者csv変換!$1:$1,0),0)))</f>
        <v/>
      </c>
      <c r="C103" s="189" t="str">
        <f>IF(ISERROR(VLOOKUP($A103,競技者csv変換!$A:$AK,MATCH(C$1,競技者csv変換!$1:$1,0),0)),"",IF(VLOOKUP($A103,競技者csv変換!$A:$AK,MATCH(C$1,競技者csv変換!$1:$1,0),0)="","",VLOOKUP($A103,競技者csv変換!$A:$AK,MATCH(C$1,競技者csv変換!$1:$1,0),0)))</f>
        <v/>
      </c>
      <c r="D103" s="189" t="str">
        <f>IF(ISERROR(VLOOKUP($A103,競技者csv変換!$A:$AK,MATCH(D$1,競技者csv変換!$1:$1,0),0)),"",IF(VLOOKUP($A103,競技者csv変換!$A:$AK,MATCH(D$1,競技者csv変換!$1:$1,0),0)="","",VLOOKUP($A103,競技者csv変換!$A:$AK,MATCH(D$1,競技者csv変換!$1:$1,0),0)))</f>
        <v/>
      </c>
      <c r="E103" s="189" t="str">
        <f>IF(ISERROR(VLOOKUP($A103,競技者csv変換!$A:$AK,MATCH(E$1,競技者csv変換!$1:$1,0),0)),"",IF(VLOOKUP($A103,競技者csv変換!$A:$AK,MATCH(E$1,競技者csv変換!$1:$1,0),0)="","",VLOOKUP($A103,競技者csv変換!$A:$AK,MATCH(E$1,競技者csv変換!$1:$1,0),0)))</f>
        <v/>
      </c>
      <c r="F103" s="189" t="str">
        <f>IF(ISERROR(VLOOKUP($A103,競技者csv変換!$A:$AK,MATCH(F$1,競技者csv変換!$1:$1,0),0)),"",IF(VLOOKUP($A103,競技者csv変換!$A:$AK,MATCH(F$1,競技者csv変換!$1:$1,0),0)="","",VLOOKUP($A103,競技者csv変換!$A:$AK,MATCH(F$1,競技者csv変換!$1:$1,0),0)))</f>
        <v/>
      </c>
      <c r="G103" s="189" t="str">
        <f>IF(ISERROR(VLOOKUP($A103,競技者csv変換!$A:$AK,MATCH(G$1,競技者csv変換!$1:$1,0),0)),"",IF(VLOOKUP($A103,競技者csv変換!$A:$AK,MATCH(G$1,競技者csv変換!$1:$1,0),0)="","",VLOOKUP($A103,競技者csv変換!$A:$AK,MATCH(G$1,競技者csv変換!$1:$1,0),0)))</f>
        <v/>
      </c>
      <c r="H103" s="189" t="str">
        <f>IF(ISERROR(VLOOKUP($A103,競技者csv変換!$A:$AK,MATCH(H$1,競技者csv変換!$1:$1,0),0)),"",IF(VLOOKUP($A103,競技者csv変換!$A:$AK,MATCH(H$1,競技者csv変換!$1:$1,0),0)="","",VLOOKUP($A103,競技者csv変換!$A:$AK,MATCH(H$1,競技者csv変換!$1:$1,0),0)))</f>
        <v/>
      </c>
      <c r="I103" s="189" t="str">
        <f>IF(ISERROR(VLOOKUP($A103,競技者csv変換!$A:$AK,MATCH(I$1,競技者csv変換!$1:$1,0),0)),"",IF(VLOOKUP($A103,競技者csv変換!$A:$AK,MATCH(I$1,競技者csv変換!$1:$1,0),0)="","",VLOOKUP($A103,競技者csv変換!$A:$AK,MATCH(I$1,競技者csv変換!$1:$1,0),0)))</f>
        <v/>
      </c>
      <c r="J103" s="189" t="str">
        <f>IF(ISERROR(VLOOKUP($A103,競技者csv変換!$A:$AK,MATCH(J$1,競技者csv変換!$1:$1,0),0)),"",IF(VLOOKUP($A103,競技者csv変換!$A:$AK,MATCH(J$1,競技者csv変換!$1:$1,0),0)="","",VLOOKUP($A103,競技者csv変換!$A:$AK,MATCH(J$1,競技者csv変換!$1:$1,0),0)))</f>
        <v/>
      </c>
      <c r="K103" s="189" t="str">
        <f>IF(ISERROR(VLOOKUP($A103,競技者csv変換!$A:$AK,MATCH(K$1,競技者csv変換!$1:$1,0),0)),"",IF(VLOOKUP($A103,競技者csv変換!$A:$AK,MATCH(K$1,競技者csv変換!$1:$1,0),0)="","",VLOOKUP($A103,競技者csv変換!$A:$AK,MATCH(K$1,競技者csv変換!$1:$1,0),0)))</f>
        <v/>
      </c>
      <c r="L103" s="189" t="str">
        <f>IF(ISERROR(VLOOKUP($A103,競技者csv変換!$A:$AK,MATCH(L$1,競技者csv変換!$1:$1,0),0)),"",IF(VLOOKUP($A103,競技者csv変換!$A:$AK,MATCH(L$1,競技者csv変換!$1:$1,0),0)="","",VLOOKUP($A103,競技者csv変換!$A:$AK,MATCH(L$1,競技者csv変換!$1:$1,0),0)))</f>
        <v/>
      </c>
      <c r="M103" s="189" t="str">
        <f>IF(ISERROR(VLOOKUP($A103,競技者csv変換!$A:$AK,MATCH(M$1,競技者csv変換!$1:$1,0),0)),"",IF(VLOOKUP($A103,競技者csv変換!$A:$AK,MATCH(M$1,競技者csv変換!$1:$1,0),0)="","",VLOOKUP($A103,競技者csv変換!$A:$AK,MATCH(M$1,競技者csv変換!$1:$1,0),0)))</f>
        <v/>
      </c>
      <c r="N103" s="189" t="str">
        <f>IF(ISERROR(VLOOKUP($A103,競技者csv変換!$A:$AK,MATCH(N$1,競技者csv変換!$1:$1,0),0)),"",IF(VLOOKUP($A103,競技者csv変換!$A:$AK,MATCH(N$1,競技者csv変換!$1:$1,0),0)="","",VLOOKUP($A103,競技者csv変換!$A:$AK,MATCH(N$1,競技者csv変換!$1:$1,0),0)))</f>
        <v/>
      </c>
      <c r="O103" s="189" t="str">
        <f>IF(ISERROR(VLOOKUP($A103,競技者csv変換!$A:$AK,MATCH(O$1,競技者csv変換!$1:$1,0),0)),"",IF(VLOOKUP($A103,競技者csv変換!$A:$AK,MATCH(O$1,競技者csv変換!$1:$1,0),0)="","",VLOOKUP($A103,競技者csv変換!$A:$AK,MATCH(O$1,競技者csv変換!$1:$1,0),0)))</f>
        <v/>
      </c>
      <c r="P103" s="189" t="str">
        <f>IF(ISERROR(VLOOKUP($A103,競技者csv変換!$A:$AK,MATCH(P$1,競技者csv変換!$1:$1,0),0)),"",IF(VLOOKUP($A103,競技者csv変換!$A:$AK,MATCH(P$1,競技者csv変換!$1:$1,0),0)="","",VLOOKUP($A103,競技者csv変換!$A:$AK,MATCH(P$1,競技者csv変換!$1:$1,0),0)))</f>
        <v/>
      </c>
      <c r="Q103" s="189" t="str">
        <f>IF(ISERROR(VLOOKUP($A103,競技者csv変換!$A:$AK,MATCH(Q$1,競技者csv変換!$1:$1,0),0)),"",IF(VLOOKUP($A103,競技者csv変換!$A:$AK,MATCH(Q$1,競技者csv変換!$1:$1,0),0)="","",VLOOKUP($A103,競技者csv変換!$A:$AK,MATCH(Q$1,競技者csv変換!$1:$1,0),0)))</f>
        <v/>
      </c>
      <c r="R103" s="189" t="str">
        <f>IF(ISERROR(VLOOKUP($A103,競技者csv変換!$A:$AK,MATCH(R$1,競技者csv変換!$1:$1,0),0)),"",IF(VLOOKUP($A103,競技者csv変換!$A:$AK,MATCH(R$1,競技者csv変換!$1:$1,0),0)="","",VLOOKUP($A103,競技者csv変換!$A:$AK,MATCH(R$1,競技者csv変換!$1:$1,0),0)))</f>
        <v/>
      </c>
      <c r="S103" s="189" t="str">
        <f>IF(ISERROR(VLOOKUP($A103,競技者csv変換!$A:$AK,MATCH(S$1,競技者csv変換!$1:$1,0),0)),"",IF(VLOOKUP($A103,競技者csv変換!$A:$AK,MATCH(S$1,競技者csv変換!$1:$1,0),0)="","",VLOOKUP($A103,競技者csv変換!$A:$AK,MATCH(S$1,競技者csv変換!$1:$1,0),0)))</f>
        <v/>
      </c>
      <c r="T103" s="189" t="str">
        <f>IF(ISERROR(VLOOKUP($A103,競技者csv変換!$A:$AK,MATCH(T$1,競技者csv変換!$1:$1,0),0)),"",IF(VLOOKUP($A103,競技者csv変換!$A:$AK,MATCH(T$1,競技者csv変換!$1:$1,0),0)="","",VLOOKUP($A103,競技者csv変換!$A:$AK,MATCH(T$1,競技者csv変換!$1:$1,0),0)))</f>
        <v/>
      </c>
      <c r="U103" s="189" t="str">
        <f>IF(ISERROR(VLOOKUP($A103,競技者csv変換!$A:$AK,MATCH(U$1,競技者csv変換!$1:$1,0),0)),"",IF(VLOOKUP($A103,競技者csv変換!$A:$AK,MATCH(U$1,競技者csv変換!$1:$1,0),0)="","",VLOOKUP($A103,競技者csv変換!$A:$AK,MATCH(U$1,競技者csv変換!$1:$1,0),0)))</f>
        <v/>
      </c>
      <c r="V103" s="189" t="str">
        <f>IF(ISERROR(VLOOKUP($A103,競技者csv変換!$A:$AK,MATCH(V$1,競技者csv変換!$1:$1,0),0)),"",IF(VLOOKUP($A103,競技者csv変換!$A:$AK,MATCH(V$1,競技者csv変換!$1:$1,0),0)="","",VLOOKUP($A103,競技者csv変換!$A:$AK,MATCH(V$1,競技者csv変換!$1:$1,0),0)))</f>
        <v/>
      </c>
      <c r="W103" s="189" t="str">
        <f>IF(ISERROR(VLOOKUP($A103,競技者csv変換!$A:$AK,MATCH(W$1,競技者csv変換!$1:$1,0),0)),"",IF(VLOOKUP($A103,競技者csv変換!$A:$AK,MATCH(W$1,競技者csv変換!$1:$1,0),0)="","",VLOOKUP($A103,競技者csv変換!$A:$AK,MATCH(W$1,競技者csv変換!$1:$1,0),0)))</f>
        <v/>
      </c>
      <c r="X103" s="189" t="str">
        <f>IF(ISERROR(VLOOKUP($A103,競技者csv変換!$A:$AK,MATCH(X$1,競技者csv変換!$1:$1,0),0)),"",IF(VLOOKUP($A103,競技者csv変換!$A:$AK,MATCH(X$1,競技者csv変換!$1:$1,0),0)="","",VLOOKUP($A103,競技者csv変換!$A:$AK,MATCH(X$1,競技者csv変換!$1:$1,0),0)))</f>
        <v/>
      </c>
      <c r="Y103" s="189" t="str">
        <f>IF(ISERROR(VLOOKUP($A103,競技者csv変換!$A:$AK,MATCH(Y$1,競技者csv変換!$1:$1,0),0)),"",IF(VLOOKUP($A103,競技者csv変換!$A:$AK,MATCH(Y$1,競技者csv変換!$1:$1,0),0)="","",VLOOKUP($A103,競技者csv変換!$A:$AK,MATCH(Y$1,競技者csv変換!$1:$1,0),0)))</f>
        <v/>
      </c>
      <c r="Z103" s="189" t="str">
        <f>IF(ISERROR(VLOOKUP($A103,競技者csv変換!$A:$AK,MATCH(Z$1,競技者csv変換!$1:$1,0),0)),"",IF(VLOOKUP($A103,競技者csv変換!$A:$AK,MATCH(Z$1,競技者csv変換!$1:$1,0),0)="","",VLOOKUP($A103,競技者csv変換!$A:$AK,MATCH(Z$1,競技者csv変換!$1:$1,0),0)))</f>
        <v/>
      </c>
      <c r="AA103" s="189" t="str">
        <f>IF(ISERROR(VLOOKUP($A103,競技者csv変換!$A:$AK,MATCH(AA$1,競技者csv変換!$1:$1,0),0)),"",IF(VLOOKUP($A103,競技者csv変換!$A:$AK,MATCH(AA$1,競技者csv変換!$1:$1,0),0)="","",VLOOKUP($A103,競技者csv変換!$A:$AK,MATCH(AA$1,競技者csv変換!$1:$1,0),0)))</f>
        <v/>
      </c>
      <c r="AB103" s="189" t="str">
        <f>IF(ISERROR(VLOOKUP($A103,競技者csv変換!$A:$AK,MATCH(AB$1,競技者csv変換!$1:$1,0),0)),"",IF(VLOOKUP($A103,競技者csv変換!$A:$AK,MATCH(AB$1,競技者csv変換!$1:$1,0),0)="","",VLOOKUP($A103,競技者csv変換!$A:$AK,MATCH(AB$1,競技者csv変換!$1:$1,0),0)))</f>
        <v/>
      </c>
      <c r="AC103" s="189" t="str">
        <f>IF(ISERROR(VLOOKUP($A103,競技者csv変換!$A:$AK,MATCH(AC$1,競技者csv変換!$1:$1,0),0)),"",IF(VLOOKUP($A103,競技者csv変換!$A:$AK,MATCH(AC$1,競技者csv変換!$1:$1,0),0)="","",VLOOKUP($A103,競技者csv変換!$A:$AK,MATCH(AC$1,競技者csv変換!$1:$1,0),0)))</f>
        <v/>
      </c>
      <c r="AD103" s="76" t="str">
        <f>IF(ISERROR(VLOOKUP($A103,競技者csv変換!$A:$AK,MATCH(AD$1,競技者csv変換!$1:$1,0),0)),"",IF(VLOOKUP($A103,競技者csv変換!$A:$AK,MATCH(AD$1,競技者csv変換!$1:$1,0),0)="","",VLOOKUP($A103,競技者csv変換!$A:$AK,MATCH(AD$1,競技者csv変換!$1:$1,0),0)))</f>
        <v/>
      </c>
      <c r="AE103" s="76" t="str">
        <f>IF(ISERROR(VLOOKUP($A103,競技者csv変換!$A:$AK,MATCH(AE$1,競技者csv変換!$1:$1,0),0)),"",IF(VLOOKUP($A103,競技者csv変換!$A:$AK,MATCH(AE$1,競技者csv変換!$1:$1,0),0)="","",VLOOKUP($A103,競技者csv変換!$A:$AK,MATCH(AE$1,競技者csv変換!$1:$1,0),0)))</f>
        <v/>
      </c>
      <c r="AF103" s="76" t="str">
        <f>IF(ISERROR(VLOOKUP($A103,競技者csv変換!$A:$AK,MATCH(AF$1,競技者csv変換!$1:$1,0),0)),"",IF(VLOOKUP($A103,競技者csv変換!$A:$AK,MATCH(AF$1,競技者csv変換!$1:$1,0),0)="","",VLOOKUP($A103,競技者csv変換!$A:$AK,MATCH(AF$1,競技者csv変換!$1:$1,0),0)))</f>
        <v/>
      </c>
      <c r="AG103" s="76" t="str">
        <f>IF(ISERROR(VLOOKUP($A103,競技者csv変換!$A:$AK,MATCH(AG$1,競技者csv変換!$1:$1,0),0)),"",IF(VLOOKUP($A103,競技者csv変換!$A:$AK,MATCH(AG$1,競技者csv変換!$1:$1,0),0)="","",VLOOKUP($A103,競技者csv変換!$A:$AK,MATCH(AG$1,競技者csv変換!$1:$1,0),0)))</f>
        <v/>
      </c>
      <c r="AH103" s="76" t="str">
        <f>IF(ISERROR(VLOOKUP($A103,競技者csv変換!$A:$AK,MATCH(AH$1,競技者csv変換!$1:$1,0),0)),"",IF(VLOOKUP($A103,競技者csv変換!$A:$AK,MATCH(AH$1,競技者csv変換!$1:$1,0),0)="","",VLOOKUP($A103,競技者csv変換!$A:$AK,MATCH(AH$1,競技者csv変換!$1:$1,0),0)))</f>
        <v/>
      </c>
      <c r="AI103" s="76" t="str">
        <f>IF(ISERROR(VLOOKUP($A103,競技者csv変換!$A:$AK,MATCH(AI$1,競技者csv変換!$1:$1,0),0)),"",IF(VLOOKUP($A103,競技者csv変換!$A:$AK,MATCH(AI$1,競技者csv変換!$1:$1,0),0)="","",VLOOKUP($A103,競技者csv変換!$A:$AK,MATCH(AI$1,競技者csv変換!$1:$1,0),0)))</f>
        <v/>
      </c>
      <c r="AJ103" s="76" t="str">
        <f>IF(ISERROR(VLOOKUP($A103,競技者csv変換!$A:$AK,MATCH(AJ$1,競技者csv変換!$1:$1,0),0)),"",IF(VLOOKUP($A103,競技者csv変換!$A:$AK,MATCH(AJ$1,競技者csv変換!$1:$1,0),0)="","",VLOOKUP($A103,競技者csv変換!$A:$AK,MATCH(AJ$1,競技者csv変換!$1:$1,0),0)))</f>
        <v/>
      </c>
      <c r="AK103" s="76" t="str">
        <f>IF(ISERROR(VLOOKUP($A103,競技者csv変換!$A:$AK,MATCH(AK$1,競技者csv変換!$1:$1,0),0)),"",IF(VLOOKUP($A103,競技者csv変換!$A:$AK,MATCH(AK$1,競技者csv変換!$1:$1,0),0)="","",VLOOKUP($A103,競技者csv変換!$A:$AK,MATCH(AK$1,競技者csv変換!$1:$1,0),0)))</f>
        <v/>
      </c>
    </row>
    <row r="104" spans="1:37" ht="18" customHeight="1">
      <c r="A104" s="76" t="str">
        <f t="shared" si="0"/>
        <v/>
      </c>
      <c r="B104" s="189" t="str">
        <f>IF(ISERROR(VLOOKUP($A104,競技者csv変換!$A:$AK,MATCH(B$1,競技者csv変換!$1:$1,0),0)),"",IF(VLOOKUP($A104,競技者csv変換!$A:$AK,MATCH(B$1,競技者csv変換!$1:$1,0),0)="","",VLOOKUP($A104,競技者csv変換!$A:$AK,MATCH(B$1,競技者csv変換!$1:$1,0),0)))</f>
        <v/>
      </c>
      <c r="C104" s="189" t="str">
        <f>IF(ISERROR(VLOOKUP($A104,競技者csv変換!$A:$AK,MATCH(C$1,競技者csv変換!$1:$1,0),0)),"",IF(VLOOKUP($A104,競技者csv変換!$A:$AK,MATCH(C$1,競技者csv変換!$1:$1,0),0)="","",VLOOKUP($A104,競技者csv変換!$A:$AK,MATCH(C$1,競技者csv変換!$1:$1,0),0)))</f>
        <v/>
      </c>
      <c r="D104" s="189" t="str">
        <f>IF(ISERROR(VLOOKUP($A104,競技者csv変換!$A:$AK,MATCH(D$1,競技者csv変換!$1:$1,0),0)),"",IF(VLOOKUP($A104,競技者csv変換!$A:$AK,MATCH(D$1,競技者csv変換!$1:$1,0),0)="","",VLOOKUP($A104,競技者csv変換!$A:$AK,MATCH(D$1,競技者csv変換!$1:$1,0),0)))</f>
        <v/>
      </c>
      <c r="E104" s="189" t="str">
        <f>IF(ISERROR(VLOOKUP($A104,競技者csv変換!$A:$AK,MATCH(E$1,競技者csv変換!$1:$1,0),0)),"",IF(VLOOKUP($A104,競技者csv変換!$A:$AK,MATCH(E$1,競技者csv変換!$1:$1,0),0)="","",VLOOKUP($A104,競技者csv変換!$A:$AK,MATCH(E$1,競技者csv変換!$1:$1,0),0)))</f>
        <v/>
      </c>
      <c r="F104" s="189" t="str">
        <f>IF(ISERROR(VLOOKUP($A104,競技者csv変換!$A:$AK,MATCH(F$1,競技者csv変換!$1:$1,0),0)),"",IF(VLOOKUP($A104,競技者csv変換!$A:$AK,MATCH(F$1,競技者csv変換!$1:$1,0),0)="","",VLOOKUP($A104,競技者csv変換!$A:$AK,MATCH(F$1,競技者csv変換!$1:$1,0),0)))</f>
        <v/>
      </c>
      <c r="G104" s="189" t="str">
        <f>IF(ISERROR(VLOOKUP($A104,競技者csv変換!$A:$AK,MATCH(G$1,競技者csv変換!$1:$1,0),0)),"",IF(VLOOKUP($A104,競技者csv変換!$A:$AK,MATCH(G$1,競技者csv変換!$1:$1,0),0)="","",VLOOKUP($A104,競技者csv変換!$A:$AK,MATCH(G$1,競技者csv変換!$1:$1,0),0)))</f>
        <v/>
      </c>
      <c r="H104" s="189" t="str">
        <f>IF(ISERROR(VLOOKUP($A104,競技者csv変換!$A:$AK,MATCH(H$1,競技者csv変換!$1:$1,0),0)),"",IF(VLOOKUP($A104,競技者csv変換!$A:$AK,MATCH(H$1,競技者csv変換!$1:$1,0),0)="","",VLOOKUP($A104,競技者csv変換!$A:$AK,MATCH(H$1,競技者csv変換!$1:$1,0),0)))</f>
        <v/>
      </c>
      <c r="I104" s="189" t="str">
        <f>IF(ISERROR(VLOOKUP($A104,競技者csv変換!$A:$AK,MATCH(I$1,競技者csv変換!$1:$1,0),0)),"",IF(VLOOKUP($A104,競技者csv変換!$A:$AK,MATCH(I$1,競技者csv変換!$1:$1,0),0)="","",VLOOKUP($A104,競技者csv変換!$A:$AK,MATCH(I$1,競技者csv変換!$1:$1,0),0)))</f>
        <v/>
      </c>
      <c r="J104" s="189" t="str">
        <f>IF(ISERROR(VLOOKUP($A104,競技者csv変換!$A:$AK,MATCH(J$1,競技者csv変換!$1:$1,0),0)),"",IF(VLOOKUP($A104,競技者csv変換!$A:$AK,MATCH(J$1,競技者csv変換!$1:$1,0),0)="","",VLOOKUP($A104,競技者csv変換!$A:$AK,MATCH(J$1,競技者csv変換!$1:$1,0),0)))</f>
        <v/>
      </c>
      <c r="K104" s="189" t="str">
        <f>IF(ISERROR(VLOOKUP($A104,競技者csv変換!$A:$AK,MATCH(K$1,競技者csv変換!$1:$1,0),0)),"",IF(VLOOKUP($A104,競技者csv変換!$A:$AK,MATCH(K$1,競技者csv変換!$1:$1,0),0)="","",VLOOKUP($A104,競技者csv変換!$A:$AK,MATCH(K$1,競技者csv変換!$1:$1,0),0)))</f>
        <v/>
      </c>
      <c r="L104" s="189" t="str">
        <f>IF(ISERROR(VLOOKUP($A104,競技者csv変換!$A:$AK,MATCH(L$1,競技者csv変換!$1:$1,0),0)),"",IF(VLOOKUP($A104,競技者csv変換!$A:$AK,MATCH(L$1,競技者csv変換!$1:$1,0),0)="","",VLOOKUP($A104,競技者csv変換!$A:$AK,MATCH(L$1,競技者csv変換!$1:$1,0),0)))</f>
        <v/>
      </c>
      <c r="M104" s="189" t="str">
        <f>IF(ISERROR(VLOOKUP($A104,競技者csv変換!$A:$AK,MATCH(M$1,競技者csv変換!$1:$1,0),0)),"",IF(VLOOKUP($A104,競技者csv変換!$A:$AK,MATCH(M$1,競技者csv変換!$1:$1,0),0)="","",VLOOKUP($A104,競技者csv変換!$A:$AK,MATCH(M$1,競技者csv変換!$1:$1,0),0)))</f>
        <v/>
      </c>
      <c r="N104" s="189" t="str">
        <f>IF(ISERROR(VLOOKUP($A104,競技者csv変換!$A:$AK,MATCH(N$1,競技者csv変換!$1:$1,0),0)),"",IF(VLOOKUP($A104,競技者csv変換!$A:$AK,MATCH(N$1,競技者csv変換!$1:$1,0),0)="","",VLOOKUP($A104,競技者csv変換!$A:$AK,MATCH(N$1,競技者csv変換!$1:$1,0),0)))</f>
        <v/>
      </c>
      <c r="O104" s="189" t="str">
        <f>IF(ISERROR(VLOOKUP($A104,競技者csv変換!$A:$AK,MATCH(O$1,競技者csv変換!$1:$1,0),0)),"",IF(VLOOKUP($A104,競技者csv変換!$A:$AK,MATCH(O$1,競技者csv変換!$1:$1,0),0)="","",VLOOKUP($A104,競技者csv変換!$A:$AK,MATCH(O$1,競技者csv変換!$1:$1,0),0)))</f>
        <v/>
      </c>
      <c r="P104" s="189" t="str">
        <f>IF(ISERROR(VLOOKUP($A104,競技者csv変換!$A:$AK,MATCH(P$1,競技者csv変換!$1:$1,0),0)),"",IF(VLOOKUP($A104,競技者csv変換!$A:$AK,MATCH(P$1,競技者csv変換!$1:$1,0),0)="","",VLOOKUP($A104,競技者csv変換!$A:$AK,MATCH(P$1,競技者csv変換!$1:$1,0),0)))</f>
        <v/>
      </c>
      <c r="Q104" s="189" t="str">
        <f>IF(ISERROR(VLOOKUP($A104,競技者csv変換!$A:$AK,MATCH(Q$1,競技者csv変換!$1:$1,0),0)),"",IF(VLOOKUP($A104,競技者csv変換!$A:$AK,MATCH(Q$1,競技者csv変換!$1:$1,0),0)="","",VLOOKUP($A104,競技者csv変換!$A:$AK,MATCH(Q$1,競技者csv変換!$1:$1,0),0)))</f>
        <v/>
      </c>
      <c r="R104" s="189" t="str">
        <f>IF(ISERROR(VLOOKUP($A104,競技者csv変換!$A:$AK,MATCH(R$1,競技者csv変換!$1:$1,0),0)),"",IF(VLOOKUP($A104,競技者csv変換!$A:$AK,MATCH(R$1,競技者csv変換!$1:$1,0),0)="","",VLOOKUP($A104,競技者csv変換!$A:$AK,MATCH(R$1,競技者csv変換!$1:$1,0),0)))</f>
        <v/>
      </c>
      <c r="S104" s="189" t="str">
        <f>IF(ISERROR(VLOOKUP($A104,競技者csv変換!$A:$AK,MATCH(S$1,競技者csv変換!$1:$1,0),0)),"",IF(VLOOKUP($A104,競技者csv変換!$A:$AK,MATCH(S$1,競技者csv変換!$1:$1,0),0)="","",VLOOKUP($A104,競技者csv変換!$A:$AK,MATCH(S$1,競技者csv変換!$1:$1,0),0)))</f>
        <v/>
      </c>
      <c r="T104" s="189" t="str">
        <f>IF(ISERROR(VLOOKUP($A104,競技者csv変換!$A:$AK,MATCH(T$1,競技者csv変換!$1:$1,0),0)),"",IF(VLOOKUP($A104,競技者csv変換!$A:$AK,MATCH(T$1,競技者csv変換!$1:$1,0),0)="","",VLOOKUP($A104,競技者csv変換!$A:$AK,MATCH(T$1,競技者csv変換!$1:$1,0),0)))</f>
        <v/>
      </c>
      <c r="U104" s="189" t="str">
        <f>IF(ISERROR(VLOOKUP($A104,競技者csv変換!$A:$AK,MATCH(U$1,競技者csv変換!$1:$1,0),0)),"",IF(VLOOKUP($A104,競技者csv変換!$A:$AK,MATCH(U$1,競技者csv変換!$1:$1,0),0)="","",VLOOKUP($A104,競技者csv変換!$A:$AK,MATCH(U$1,競技者csv変換!$1:$1,0),0)))</f>
        <v/>
      </c>
      <c r="V104" s="189" t="str">
        <f>IF(ISERROR(VLOOKUP($A104,競技者csv変換!$A:$AK,MATCH(V$1,競技者csv変換!$1:$1,0),0)),"",IF(VLOOKUP($A104,競技者csv変換!$A:$AK,MATCH(V$1,競技者csv変換!$1:$1,0),0)="","",VLOOKUP($A104,競技者csv変換!$A:$AK,MATCH(V$1,競技者csv変換!$1:$1,0),0)))</f>
        <v/>
      </c>
      <c r="W104" s="189" t="str">
        <f>IF(ISERROR(VLOOKUP($A104,競技者csv変換!$A:$AK,MATCH(W$1,競技者csv変換!$1:$1,0),0)),"",IF(VLOOKUP($A104,競技者csv変換!$A:$AK,MATCH(W$1,競技者csv変換!$1:$1,0),0)="","",VLOOKUP($A104,競技者csv変換!$A:$AK,MATCH(W$1,競技者csv変換!$1:$1,0),0)))</f>
        <v/>
      </c>
      <c r="X104" s="189" t="str">
        <f>IF(ISERROR(VLOOKUP($A104,競技者csv変換!$A:$AK,MATCH(X$1,競技者csv変換!$1:$1,0),0)),"",IF(VLOOKUP($A104,競技者csv変換!$A:$AK,MATCH(X$1,競技者csv変換!$1:$1,0),0)="","",VLOOKUP($A104,競技者csv変換!$A:$AK,MATCH(X$1,競技者csv変換!$1:$1,0),0)))</f>
        <v/>
      </c>
      <c r="Y104" s="189" t="str">
        <f>IF(ISERROR(VLOOKUP($A104,競技者csv変換!$A:$AK,MATCH(Y$1,競技者csv変換!$1:$1,0),0)),"",IF(VLOOKUP($A104,競技者csv変換!$A:$AK,MATCH(Y$1,競技者csv変換!$1:$1,0),0)="","",VLOOKUP($A104,競技者csv変換!$A:$AK,MATCH(Y$1,競技者csv変換!$1:$1,0),0)))</f>
        <v/>
      </c>
      <c r="Z104" s="189" t="str">
        <f>IF(ISERROR(VLOOKUP($A104,競技者csv変換!$A:$AK,MATCH(Z$1,競技者csv変換!$1:$1,0),0)),"",IF(VLOOKUP($A104,競技者csv変換!$A:$AK,MATCH(Z$1,競技者csv変換!$1:$1,0),0)="","",VLOOKUP($A104,競技者csv変換!$A:$AK,MATCH(Z$1,競技者csv変換!$1:$1,0),0)))</f>
        <v/>
      </c>
      <c r="AA104" s="189" t="str">
        <f>IF(ISERROR(VLOOKUP($A104,競技者csv変換!$A:$AK,MATCH(AA$1,競技者csv変換!$1:$1,0),0)),"",IF(VLOOKUP($A104,競技者csv変換!$A:$AK,MATCH(AA$1,競技者csv変換!$1:$1,0),0)="","",VLOOKUP($A104,競技者csv変換!$A:$AK,MATCH(AA$1,競技者csv変換!$1:$1,0),0)))</f>
        <v/>
      </c>
      <c r="AB104" s="189" t="str">
        <f>IF(ISERROR(VLOOKUP($A104,競技者csv変換!$A:$AK,MATCH(AB$1,競技者csv変換!$1:$1,0),0)),"",IF(VLOOKUP($A104,競技者csv変換!$A:$AK,MATCH(AB$1,競技者csv変換!$1:$1,0),0)="","",VLOOKUP($A104,競技者csv変換!$A:$AK,MATCH(AB$1,競技者csv変換!$1:$1,0),0)))</f>
        <v/>
      </c>
      <c r="AC104" s="189" t="str">
        <f>IF(ISERROR(VLOOKUP($A104,競技者csv変換!$A:$AK,MATCH(AC$1,競技者csv変換!$1:$1,0),0)),"",IF(VLOOKUP($A104,競技者csv変換!$A:$AK,MATCH(AC$1,競技者csv変換!$1:$1,0),0)="","",VLOOKUP($A104,競技者csv変換!$A:$AK,MATCH(AC$1,競技者csv変換!$1:$1,0),0)))</f>
        <v/>
      </c>
      <c r="AD104" s="76" t="str">
        <f>IF(ISERROR(VLOOKUP($A104,競技者csv変換!$A:$AK,MATCH(AD$1,競技者csv変換!$1:$1,0),0)),"",IF(VLOOKUP($A104,競技者csv変換!$A:$AK,MATCH(AD$1,競技者csv変換!$1:$1,0),0)="","",VLOOKUP($A104,競技者csv変換!$A:$AK,MATCH(AD$1,競技者csv変換!$1:$1,0),0)))</f>
        <v/>
      </c>
      <c r="AE104" s="76" t="str">
        <f>IF(ISERROR(VLOOKUP($A104,競技者csv変換!$A:$AK,MATCH(AE$1,競技者csv変換!$1:$1,0),0)),"",IF(VLOOKUP($A104,競技者csv変換!$A:$AK,MATCH(AE$1,競技者csv変換!$1:$1,0),0)="","",VLOOKUP($A104,競技者csv変換!$A:$AK,MATCH(AE$1,競技者csv変換!$1:$1,0),0)))</f>
        <v/>
      </c>
      <c r="AF104" s="76" t="str">
        <f>IF(ISERROR(VLOOKUP($A104,競技者csv変換!$A:$AK,MATCH(AF$1,競技者csv変換!$1:$1,0),0)),"",IF(VLOOKUP($A104,競技者csv変換!$A:$AK,MATCH(AF$1,競技者csv変換!$1:$1,0),0)="","",VLOOKUP($A104,競技者csv変換!$A:$AK,MATCH(AF$1,競技者csv変換!$1:$1,0),0)))</f>
        <v/>
      </c>
      <c r="AG104" s="76" t="str">
        <f>IF(ISERROR(VLOOKUP($A104,競技者csv変換!$A:$AK,MATCH(AG$1,競技者csv変換!$1:$1,0),0)),"",IF(VLOOKUP($A104,競技者csv変換!$A:$AK,MATCH(AG$1,競技者csv変換!$1:$1,0),0)="","",VLOOKUP($A104,競技者csv変換!$A:$AK,MATCH(AG$1,競技者csv変換!$1:$1,0),0)))</f>
        <v/>
      </c>
      <c r="AH104" s="76" t="str">
        <f>IF(ISERROR(VLOOKUP($A104,競技者csv変換!$A:$AK,MATCH(AH$1,競技者csv変換!$1:$1,0),0)),"",IF(VLOOKUP($A104,競技者csv変換!$A:$AK,MATCH(AH$1,競技者csv変換!$1:$1,0),0)="","",VLOOKUP($A104,競技者csv変換!$A:$AK,MATCH(AH$1,競技者csv変換!$1:$1,0),0)))</f>
        <v/>
      </c>
      <c r="AI104" s="76" t="str">
        <f>IF(ISERROR(VLOOKUP($A104,競技者csv変換!$A:$AK,MATCH(AI$1,競技者csv変換!$1:$1,0),0)),"",IF(VLOOKUP($A104,競技者csv変換!$A:$AK,MATCH(AI$1,競技者csv変換!$1:$1,0),0)="","",VLOOKUP($A104,競技者csv変換!$A:$AK,MATCH(AI$1,競技者csv変換!$1:$1,0),0)))</f>
        <v/>
      </c>
      <c r="AJ104" s="76" t="str">
        <f>IF(ISERROR(VLOOKUP($A104,競技者csv変換!$A:$AK,MATCH(AJ$1,競技者csv変換!$1:$1,0),0)),"",IF(VLOOKUP($A104,競技者csv変換!$A:$AK,MATCH(AJ$1,競技者csv変換!$1:$1,0),0)="","",VLOOKUP($A104,競技者csv変換!$A:$AK,MATCH(AJ$1,競技者csv変換!$1:$1,0),0)))</f>
        <v/>
      </c>
      <c r="AK104" s="76" t="str">
        <f>IF(ISERROR(VLOOKUP($A104,競技者csv変換!$A:$AK,MATCH(AK$1,競技者csv変換!$1:$1,0),0)),"",IF(VLOOKUP($A104,競技者csv変換!$A:$AK,MATCH(AK$1,競技者csv変換!$1:$1,0),0)="","",VLOOKUP($A104,競技者csv変換!$A:$AK,MATCH(AK$1,競技者csv変換!$1:$1,0),0)))</f>
        <v/>
      </c>
    </row>
    <row r="105" spans="1:37" ht="18" customHeight="1">
      <c r="A105" s="76" t="str">
        <f t="shared" si="0"/>
        <v/>
      </c>
      <c r="B105" s="189" t="str">
        <f>IF(ISERROR(VLOOKUP($A105,競技者csv変換!$A:$AK,MATCH(B$1,競技者csv変換!$1:$1,0),0)),"",IF(VLOOKUP($A105,競技者csv変換!$A:$AK,MATCH(B$1,競技者csv変換!$1:$1,0),0)="","",VLOOKUP($A105,競技者csv変換!$A:$AK,MATCH(B$1,競技者csv変換!$1:$1,0),0)))</f>
        <v/>
      </c>
      <c r="C105" s="189" t="str">
        <f>IF(ISERROR(VLOOKUP($A105,競技者csv変換!$A:$AK,MATCH(C$1,競技者csv変換!$1:$1,0),0)),"",IF(VLOOKUP($A105,競技者csv変換!$A:$AK,MATCH(C$1,競技者csv変換!$1:$1,0),0)="","",VLOOKUP($A105,競技者csv変換!$A:$AK,MATCH(C$1,競技者csv変換!$1:$1,0),0)))</f>
        <v/>
      </c>
      <c r="D105" s="189" t="str">
        <f>IF(ISERROR(VLOOKUP($A105,競技者csv変換!$A:$AK,MATCH(D$1,競技者csv変換!$1:$1,0),0)),"",IF(VLOOKUP($A105,競技者csv変換!$A:$AK,MATCH(D$1,競技者csv変換!$1:$1,0),0)="","",VLOOKUP($A105,競技者csv変換!$A:$AK,MATCH(D$1,競技者csv変換!$1:$1,0),0)))</f>
        <v/>
      </c>
      <c r="E105" s="189" t="str">
        <f>IF(ISERROR(VLOOKUP($A105,競技者csv変換!$A:$AK,MATCH(E$1,競技者csv変換!$1:$1,0),0)),"",IF(VLOOKUP($A105,競技者csv変換!$A:$AK,MATCH(E$1,競技者csv変換!$1:$1,0),0)="","",VLOOKUP($A105,競技者csv変換!$A:$AK,MATCH(E$1,競技者csv変換!$1:$1,0),0)))</f>
        <v/>
      </c>
      <c r="F105" s="189" t="str">
        <f>IF(ISERROR(VLOOKUP($A105,競技者csv変換!$A:$AK,MATCH(F$1,競技者csv変換!$1:$1,0),0)),"",IF(VLOOKUP($A105,競技者csv変換!$A:$AK,MATCH(F$1,競技者csv変換!$1:$1,0),0)="","",VLOOKUP($A105,競技者csv変換!$A:$AK,MATCH(F$1,競技者csv変換!$1:$1,0),0)))</f>
        <v/>
      </c>
      <c r="G105" s="189" t="str">
        <f>IF(ISERROR(VLOOKUP($A105,競技者csv変換!$A:$AK,MATCH(G$1,競技者csv変換!$1:$1,0),0)),"",IF(VLOOKUP($A105,競技者csv変換!$A:$AK,MATCH(G$1,競技者csv変換!$1:$1,0),0)="","",VLOOKUP($A105,競技者csv変換!$A:$AK,MATCH(G$1,競技者csv変換!$1:$1,0),0)))</f>
        <v/>
      </c>
      <c r="H105" s="189" t="str">
        <f>IF(ISERROR(VLOOKUP($A105,競技者csv変換!$A:$AK,MATCH(H$1,競技者csv変換!$1:$1,0),0)),"",IF(VLOOKUP($A105,競技者csv変換!$A:$AK,MATCH(H$1,競技者csv変換!$1:$1,0),0)="","",VLOOKUP($A105,競技者csv変換!$A:$AK,MATCH(H$1,競技者csv変換!$1:$1,0),0)))</f>
        <v/>
      </c>
      <c r="I105" s="189" t="str">
        <f>IF(ISERROR(VLOOKUP($A105,競技者csv変換!$A:$AK,MATCH(I$1,競技者csv変換!$1:$1,0),0)),"",IF(VLOOKUP($A105,競技者csv変換!$A:$AK,MATCH(I$1,競技者csv変換!$1:$1,0),0)="","",VLOOKUP($A105,競技者csv変換!$A:$AK,MATCH(I$1,競技者csv変換!$1:$1,0),0)))</f>
        <v/>
      </c>
      <c r="J105" s="189" t="str">
        <f>IF(ISERROR(VLOOKUP($A105,競技者csv変換!$A:$AK,MATCH(J$1,競技者csv変換!$1:$1,0),0)),"",IF(VLOOKUP($A105,競技者csv変換!$A:$AK,MATCH(J$1,競技者csv変換!$1:$1,0),0)="","",VLOOKUP($A105,競技者csv変換!$A:$AK,MATCH(J$1,競技者csv変換!$1:$1,0),0)))</f>
        <v/>
      </c>
      <c r="K105" s="189" t="str">
        <f>IF(ISERROR(VLOOKUP($A105,競技者csv変換!$A:$AK,MATCH(K$1,競技者csv変換!$1:$1,0),0)),"",IF(VLOOKUP($A105,競技者csv変換!$A:$AK,MATCH(K$1,競技者csv変換!$1:$1,0),0)="","",VLOOKUP($A105,競技者csv変換!$A:$AK,MATCH(K$1,競技者csv変換!$1:$1,0),0)))</f>
        <v/>
      </c>
      <c r="L105" s="189" t="str">
        <f>IF(ISERROR(VLOOKUP($A105,競技者csv変換!$A:$AK,MATCH(L$1,競技者csv変換!$1:$1,0),0)),"",IF(VLOOKUP($A105,競技者csv変換!$A:$AK,MATCH(L$1,競技者csv変換!$1:$1,0),0)="","",VLOOKUP($A105,競技者csv変換!$A:$AK,MATCH(L$1,競技者csv変換!$1:$1,0),0)))</f>
        <v/>
      </c>
      <c r="M105" s="189" t="str">
        <f>IF(ISERROR(VLOOKUP($A105,競技者csv変換!$A:$AK,MATCH(M$1,競技者csv変換!$1:$1,0),0)),"",IF(VLOOKUP($A105,競技者csv変換!$A:$AK,MATCH(M$1,競技者csv変換!$1:$1,0),0)="","",VLOOKUP($A105,競技者csv変換!$A:$AK,MATCH(M$1,競技者csv変換!$1:$1,0),0)))</f>
        <v/>
      </c>
      <c r="N105" s="189" t="str">
        <f>IF(ISERROR(VLOOKUP($A105,競技者csv変換!$A:$AK,MATCH(N$1,競技者csv変換!$1:$1,0),0)),"",IF(VLOOKUP($A105,競技者csv変換!$A:$AK,MATCH(N$1,競技者csv変換!$1:$1,0),0)="","",VLOOKUP($A105,競技者csv変換!$A:$AK,MATCH(N$1,競技者csv変換!$1:$1,0),0)))</f>
        <v/>
      </c>
      <c r="O105" s="189" t="str">
        <f>IF(ISERROR(VLOOKUP($A105,競技者csv変換!$A:$AK,MATCH(O$1,競技者csv変換!$1:$1,0),0)),"",IF(VLOOKUP($A105,競技者csv変換!$A:$AK,MATCH(O$1,競技者csv変換!$1:$1,0),0)="","",VLOOKUP($A105,競技者csv変換!$A:$AK,MATCH(O$1,競技者csv変換!$1:$1,0),0)))</f>
        <v/>
      </c>
      <c r="P105" s="189" t="str">
        <f>IF(ISERROR(VLOOKUP($A105,競技者csv変換!$A:$AK,MATCH(P$1,競技者csv変換!$1:$1,0),0)),"",IF(VLOOKUP($A105,競技者csv変換!$A:$AK,MATCH(P$1,競技者csv変換!$1:$1,0),0)="","",VLOOKUP($A105,競技者csv変換!$A:$AK,MATCH(P$1,競技者csv変換!$1:$1,0),0)))</f>
        <v/>
      </c>
      <c r="Q105" s="189" t="str">
        <f>IF(ISERROR(VLOOKUP($A105,競技者csv変換!$A:$AK,MATCH(Q$1,競技者csv変換!$1:$1,0),0)),"",IF(VLOOKUP($A105,競技者csv変換!$A:$AK,MATCH(Q$1,競技者csv変換!$1:$1,0),0)="","",VLOOKUP($A105,競技者csv変換!$A:$AK,MATCH(Q$1,競技者csv変換!$1:$1,0),0)))</f>
        <v/>
      </c>
      <c r="R105" s="189" t="str">
        <f>IF(ISERROR(VLOOKUP($A105,競技者csv変換!$A:$AK,MATCH(R$1,競技者csv変換!$1:$1,0),0)),"",IF(VLOOKUP($A105,競技者csv変換!$A:$AK,MATCH(R$1,競技者csv変換!$1:$1,0),0)="","",VLOOKUP($A105,競技者csv変換!$A:$AK,MATCH(R$1,競技者csv変換!$1:$1,0),0)))</f>
        <v/>
      </c>
      <c r="S105" s="189" t="str">
        <f>IF(ISERROR(VLOOKUP($A105,競技者csv変換!$A:$AK,MATCH(S$1,競技者csv変換!$1:$1,0),0)),"",IF(VLOOKUP($A105,競技者csv変換!$A:$AK,MATCH(S$1,競技者csv変換!$1:$1,0),0)="","",VLOOKUP($A105,競技者csv変換!$A:$AK,MATCH(S$1,競技者csv変換!$1:$1,0),0)))</f>
        <v/>
      </c>
      <c r="T105" s="189" t="str">
        <f>IF(ISERROR(VLOOKUP($A105,競技者csv変換!$A:$AK,MATCH(T$1,競技者csv変換!$1:$1,0),0)),"",IF(VLOOKUP($A105,競技者csv変換!$A:$AK,MATCH(T$1,競技者csv変換!$1:$1,0),0)="","",VLOOKUP($A105,競技者csv変換!$A:$AK,MATCH(T$1,競技者csv変換!$1:$1,0),0)))</f>
        <v/>
      </c>
      <c r="U105" s="189" t="str">
        <f>IF(ISERROR(VLOOKUP($A105,競技者csv変換!$A:$AK,MATCH(U$1,競技者csv変換!$1:$1,0),0)),"",IF(VLOOKUP($A105,競技者csv変換!$A:$AK,MATCH(U$1,競技者csv変換!$1:$1,0),0)="","",VLOOKUP($A105,競技者csv変換!$A:$AK,MATCH(U$1,競技者csv変換!$1:$1,0),0)))</f>
        <v/>
      </c>
      <c r="V105" s="189" t="str">
        <f>IF(ISERROR(VLOOKUP($A105,競技者csv変換!$A:$AK,MATCH(V$1,競技者csv変換!$1:$1,0),0)),"",IF(VLOOKUP($A105,競技者csv変換!$A:$AK,MATCH(V$1,競技者csv変換!$1:$1,0),0)="","",VLOOKUP($A105,競技者csv変換!$A:$AK,MATCH(V$1,競技者csv変換!$1:$1,0),0)))</f>
        <v/>
      </c>
      <c r="W105" s="189" t="str">
        <f>IF(ISERROR(VLOOKUP($A105,競技者csv変換!$A:$AK,MATCH(W$1,競技者csv変換!$1:$1,0),0)),"",IF(VLOOKUP($A105,競技者csv変換!$A:$AK,MATCH(W$1,競技者csv変換!$1:$1,0),0)="","",VLOOKUP($A105,競技者csv変換!$A:$AK,MATCH(W$1,競技者csv変換!$1:$1,0),0)))</f>
        <v/>
      </c>
      <c r="X105" s="189" t="str">
        <f>IF(ISERROR(VLOOKUP($A105,競技者csv変換!$A:$AK,MATCH(X$1,競技者csv変換!$1:$1,0),0)),"",IF(VLOOKUP($A105,競技者csv変換!$A:$AK,MATCH(X$1,競技者csv変換!$1:$1,0),0)="","",VLOOKUP($A105,競技者csv変換!$A:$AK,MATCH(X$1,競技者csv変換!$1:$1,0),0)))</f>
        <v/>
      </c>
      <c r="Y105" s="189" t="str">
        <f>IF(ISERROR(VLOOKUP($A105,競技者csv変換!$A:$AK,MATCH(Y$1,競技者csv変換!$1:$1,0),0)),"",IF(VLOOKUP($A105,競技者csv変換!$A:$AK,MATCH(Y$1,競技者csv変換!$1:$1,0),0)="","",VLOOKUP($A105,競技者csv変換!$A:$AK,MATCH(Y$1,競技者csv変換!$1:$1,0),0)))</f>
        <v/>
      </c>
      <c r="Z105" s="189" t="str">
        <f>IF(ISERROR(VLOOKUP($A105,競技者csv変換!$A:$AK,MATCH(Z$1,競技者csv変換!$1:$1,0),0)),"",IF(VLOOKUP($A105,競技者csv変換!$A:$AK,MATCH(Z$1,競技者csv変換!$1:$1,0),0)="","",VLOOKUP($A105,競技者csv変換!$A:$AK,MATCH(Z$1,競技者csv変換!$1:$1,0),0)))</f>
        <v/>
      </c>
      <c r="AA105" s="189" t="str">
        <f>IF(ISERROR(VLOOKUP($A105,競技者csv変換!$A:$AK,MATCH(AA$1,競技者csv変換!$1:$1,0),0)),"",IF(VLOOKUP($A105,競技者csv変換!$A:$AK,MATCH(AA$1,競技者csv変換!$1:$1,0),0)="","",VLOOKUP($A105,競技者csv変換!$A:$AK,MATCH(AA$1,競技者csv変換!$1:$1,0),0)))</f>
        <v/>
      </c>
      <c r="AB105" s="189" t="str">
        <f>IF(ISERROR(VLOOKUP($A105,競技者csv変換!$A:$AK,MATCH(AB$1,競技者csv変換!$1:$1,0),0)),"",IF(VLOOKUP($A105,競技者csv変換!$A:$AK,MATCH(AB$1,競技者csv変換!$1:$1,0),0)="","",VLOOKUP($A105,競技者csv変換!$A:$AK,MATCH(AB$1,競技者csv変換!$1:$1,0),0)))</f>
        <v/>
      </c>
      <c r="AC105" s="189" t="str">
        <f>IF(ISERROR(VLOOKUP($A105,競技者csv変換!$A:$AK,MATCH(AC$1,競技者csv変換!$1:$1,0),0)),"",IF(VLOOKUP($A105,競技者csv変換!$A:$AK,MATCH(AC$1,競技者csv変換!$1:$1,0),0)="","",VLOOKUP($A105,競技者csv変換!$A:$AK,MATCH(AC$1,競技者csv変換!$1:$1,0),0)))</f>
        <v/>
      </c>
      <c r="AD105" s="76" t="str">
        <f>IF(ISERROR(VLOOKUP($A105,競技者csv変換!$A:$AK,MATCH(AD$1,競技者csv変換!$1:$1,0),0)),"",IF(VLOOKUP($A105,競技者csv変換!$A:$AK,MATCH(AD$1,競技者csv変換!$1:$1,0),0)="","",VLOOKUP($A105,競技者csv変換!$A:$AK,MATCH(AD$1,競技者csv変換!$1:$1,0),0)))</f>
        <v/>
      </c>
      <c r="AE105" s="76" t="str">
        <f>IF(ISERROR(VLOOKUP($A105,競技者csv変換!$A:$AK,MATCH(AE$1,競技者csv変換!$1:$1,0),0)),"",IF(VLOOKUP($A105,競技者csv変換!$A:$AK,MATCH(AE$1,競技者csv変換!$1:$1,0),0)="","",VLOOKUP($A105,競技者csv変換!$A:$AK,MATCH(AE$1,競技者csv変換!$1:$1,0),0)))</f>
        <v/>
      </c>
      <c r="AF105" s="76" t="str">
        <f>IF(ISERROR(VLOOKUP($A105,競技者csv変換!$A:$AK,MATCH(AF$1,競技者csv変換!$1:$1,0),0)),"",IF(VLOOKUP($A105,競技者csv変換!$A:$AK,MATCH(AF$1,競技者csv変換!$1:$1,0),0)="","",VLOOKUP($A105,競技者csv変換!$A:$AK,MATCH(AF$1,競技者csv変換!$1:$1,0),0)))</f>
        <v/>
      </c>
      <c r="AG105" s="76" t="str">
        <f>IF(ISERROR(VLOOKUP($A105,競技者csv変換!$A:$AK,MATCH(AG$1,競技者csv変換!$1:$1,0),0)),"",IF(VLOOKUP($A105,競技者csv変換!$A:$AK,MATCH(AG$1,競技者csv変換!$1:$1,0),0)="","",VLOOKUP($A105,競技者csv変換!$A:$AK,MATCH(AG$1,競技者csv変換!$1:$1,0),0)))</f>
        <v/>
      </c>
      <c r="AH105" s="76" t="str">
        <f>IF(ISERROR(VLOOKUP($A105,競技者csv変換!$A:$AK,MATCH(AH$1,競技者csv変換!$1:$1,0),0)),"",IF(VLOOKUP($A105,競技者csv変換!$A:$AK,MATCH(AH$1,競技者csv変換!$1:$1,0),0)="","",VLOOKUP($A105,競技者csv変換!$A:$AK,MATCH(AH$1,競技者csv変換!$1:$1,0),0)))</f>
        <v/>
      </c>
      <c r="AI105" s="76" t="str">
        <f>IF(ISERROR(VLOOKUP($A105,競技者csv変換!$A:$AK,MATCH(AI$1,競技者csv変換!$1:$1,0),0)),"",IF(VLOOKUP($A105,競技者csv変換!$A:$AK,MATCH(AI$1,競技者csv変換!$1:$1,0),0)="","",VLOOKUP($A105,競技者csv変換!$A:$AK,MATCH(AI$1,競技者csv変換!$1:$1,0),0)))</f>
        <v/>
      </c>
      <c r="AJ105" s="76" t="str">
        <f>IF(ISERROR(VLOOKUP($A105,競技者csv変換!$A:$AK,MATCH(AJ$1,競技者csv変換!$1:$1,0),0)),"",IF(VLOOKUP($A105,競技者csv変換!$A:$AK,MATCH(AJ$1,競技者csv変換!$1:$1,0),0)="","",VLOOKUP($A105,競技者csv変換!$A:$AK,MATCH(AJ$1,競技者csv変換!$1:$1,0),0)))</f>
        <v/>
      </c>
      <c r="AK105" s="76" t="str">
        <f>IF(ISERROR(VLOOKUP($A105,競技者csv変換!$A:$AK,MATCH(AK$1,競技者csv変換!$1:$1,0),0)),"",IF(VLOOKUP($A105,競技者csv変換!$A:$AK,MATCH(AK$1,競技者csv変換!$1:$1,0),0)="","",VLOOKUP($A105,競技者csv変換!$A:$AK,MATCH(AK$1,競技者csv変換!$1:$1,0),0)))</f>
        <v/>
      </c>
    </row>
    <row r="106" spans="1:37" ht="18" customHeight="1">
      <c r="A106" s="76" t="str">
        <f t="shared" si="0"/>
        <v/>
      </c>
      <c r="B106" s="189" t="str">
        <f>IF(ISERROR(VLOOKUP($A106,競技者csv変換!$A:$AK,MATCH(B$1,競技者csv変換!$1:$1,0),0)),"",IF(VLOOKUP($A106,競技者csv変換!$A:$AK,MATCH(B$1,競技者csv変換!$1:$1,0),0)="","",VLOOKUP($A106,競技者csv変換!$A:$AK,MATCH(B$1,競技者csv変換!$1:$1,0),0)))</f>
        <v/>
      </c>
      <c r="C106" s="189" t="str">
        <f>IF(ISERROR(VLOOKUP($A106,競技者csv変換!$A:$AK,MATCH(C$1,競技者csv変換!$1:$1,0),0)),"",IF(VLOOKUP($A106,競技者csv変換!$A:$AK,MATCH(C$1,競技者csv変換!$1:$1,0),0)="","",VLOOKUP($A106,競技者csv変換!$A:$AK,MATCH(C$1,競技者csv変換!$1:$1,0),0)))</f>
        <v/>
      </c>
      <c r="D106" s="189" t="str">
        <f>IF(ISERROR(VLOOKUP($A106,競技者csv変換!$A:$AK,MATCH(D$1,競技者csv変換!$1:$1,0),0)),"",IF(VLOOKUP($A106,競技者csv変換!$A:$AK,MATCH(D$1,競技者csv変換!$1:$1,0),0)="","",VLOOKUP($A106,競技者csv変換!$A:$AK,MATCH(D$1,競技者csv変換!$1:$1,0),0)))</f>
        <v/>
      </c>
      <c r="E106" s="189" t="str">
        <f>IF(ISERROR(VLOOKUP($A106,競技者csv変換!$A:$AK,MATCH(E$1,競技者csv変換!$1:$1,0),0)),"",IF(VLOOKUP($A106,競技者csv変換!$A:$AK,MATCH(E$1,競技者csv変換!$1:$1,0),0)="","",VLOOKUP($A106,競技者csv変換!$A:$AK,MATCH(E$1,競技者csv変換!$1:$1,0),0)))</f>
        <v/>
      </c>
      <c r="F106" s="189" t="str">
        <f>IF(ISERROR(VLOOKUP($A106,競技者csv変換!$A:$AK,MATCH(F$1,競技者csv変換!$1:$1,0),0)),"",IF(VLOOKUP($A106,競技者csv変換!$A:$AK,MATCH(F$1,競技者csv変換!$1:$1,0),0)="","",VLOOKUP($A106,競技者csv変換!$A:$AK,MATCH(F$1,競技者csv変換!$1:$1,0),0)))</f>
        <v/>
      </c>
      <c r="G106" s="189" t="str">
        <f>IF(ISERROR(VLOOKUP($A106,競技者csv変換!$A:$AK,MATCH(G$1,競技者csv変換!$1:$1,0),0)),"",IF(VLOOKUP($A106,競技者csv変換!$A:$AK,MATCH(G$1,競技者csv変換!$1:$1,0),0)="","",VLOOKUP($A106,競技者csv変換!$A:$AK,MATCH(G$1,競技者csv変換!$1:$1,0),0)))</f>
        <v/>
      </c>
      <c r="H106" s="189" t="str">
        <f>IF(ISERROR(VLOOKUP($A106,競技者csv変換!$A:$AK,MATCH(H$1,競技者csv変換!$1:$1,0),0)),"",IF(VLOOKUP($A106,競技者csv変換!$A:$AK,MATCH(H$1,競技者csv変換!$1:$1,0),0)="","",VLOOKUP($A106,競技者csv変換!$A:$AK,MATCH(H$1,競技者csv変換!$1:$1,0),0)))</f>
        <v/>
      </c>
      <c r="I106" s="189" t="str">
        <f>IF(ISERROR(VLOOKUP($A106,競技者csv変換!$A:$AK,MATCH(I$1,競技者csv変換!$1:$1,0),0)),"",IF(VLOOKUP($A106,競技者csv変換!$A:$AK,MATCH(I$1,競技者csv変換!$1:$1,0),0)="","",VLOOKUP($A106,競技者csv変換!$A:$AK,MATCH(I$1,競技者csv変換!$1:$1,0),0)))</f>
        <v/>
      </c>
      <c r="J106" s="189" t="str">
        <f>IF(ISERROR(VLOOKUP($A106,競技者csv変換!$A:$AK,MATCH(J$1,競技者csv変換!$1:$1,0),0)),"",IF(VLOOKUP($A106,競技者csv変換!$A:$AK,MATCH(J$1,競技者csv変換!$1:$1,0),0)="","",VLOOKUP($A106,競技者csv変換!$A:$AK,MATCH(J$1,競技者csv変換!$1:$1,0),0)))</f>
        <v/>
      </c>
      <c r="K106" s="189" t="str">
        <f>IF(ISERROR(VLOOKUP($A106,競技者csv変換!$A:$AK,MATCH(K$1,競技者csv変換!$1:$1,0),0)),"",IF(VLOOKUP($A106,競技者csv変換!$A:$AK,MATCH(K$1,競技者csv変換!$1:$1,0),0)="","",VLOOKUP($A106,競技者csv変換!$A:$AK,MATCH(K$1,競技者csv変換!$1:$1,0),0)))</f>
        <v/>
      </c>
      <c r="L106" s="189" t="str">
        <f>IF(ISERROR(VLOOKUP($A106,競技者csv変換!$A:$AK,MATCH(L$1,競技者csv変換!$1:$1,0),0)),"",IF(VLOOKUP($A106,競技者csv変換!$A:$AK,MATCH(L$1,競技者csv変換!$1:$1,0),0)="","",VLOOKUP($A106,競技者csv変換!$A:$AK,MATCH(L$1,競技者csv変換!$1:$1,0),0)))</f>
        <v/>
      </c>
      <c r="M106" s="189" t="str">
        <f>IF(ISERROR(VLOOKUP($A106,競技者csv変換!$A:$AK,MATCH(M$1,競技者csv変換!$1:$1,0),0)),"",IF(VLOOKUP($A106,競技者csv変換!$A:$AK,MATCH(M$1,競技者csv変換!$1:$1,0),0)="","",VLOOKUP($A106,競技者csv変換!$A:$AK,MATCH(M$1,競技者csv変換!$1:$1,0),0)))</f>
        <v/>
      </c>
      <c r="N106" s="189" t="str">
        <f>IF(ISERROR(VLOOKUP($A106,競技者csv変換!$A:$AK,MATCH(N$1,競技者csv変換!$1:$1,0),0)),"",IF(VLOOKUP($A106,競技者csv変換!$A:$AK,MATCH(N$1,競技者csv変換!$1:$1,0),0)="","",VLOOKUP($A106,競技者csv変換!$A:$AK,MATCH(N$1,競技者csv変換!$1:$1,0),0)))</f>
        <v/>
      </c>
      <c r="O106" s="189" t="str">
        <f>IF(ISERROR(VLOOKUP($A106,競技者csv変換!$A:$AK,MATCH(O$1,競技者csv変換!$1:$1,0),0)),"",IF(VLOOKUP($A106,競技者csv変換!$A:$AK,MATCH(O$1,競技者csv変換!$1:$1,0),0)="","",VLOOKUP($A106,競技者csv変換!$A:$AK,MATCH(O$1,競技者csv変換!$1:$1,0),0)))</f>
        <v/>
      </c>
      <c r="P106" s="189" t="str">
        <f>IF(ISERROR(VLOOKUP($A106,競技者csv変換!$A:$AK,MATCH(P$1,競技者csv変換!$1:$1,0),0)),"",IF(VLOOKUP($A106,競技者csv変換!$A:$AK,MATCH(P$1,競技者csv変換!$1:$1,0),0)="","",VLOOKUP($A106,競技者csv変換!$A:$AK,MATCH(P$1,競技者csv変換!$1:$1,0),0)))</f>
        <v/>
      </c>
      <c r="Q106" s="189" t="str">
        <f>IF(ISERROR(VLOOKUP($A106,競技者csv変換!$A:$AK,MATCH(Q$1,競技者csv変換!$1:$1,0),0)),"",IF(VLOOKUP($A106,競技者csv変換!$A:$AK,MATCH(Q$1,競技者csv変換!$1:$1,0),0)="","",VLOOKUP($A106,競技者csv変換!$A:$AK,MATCH(Q$1,競技者csv変換!$1:$1,0),0)))</f>
        <v/>
      </c>
      <c r="R106" s="189" t="str">
        <f>IF(ISERROR(VLOOKUP($A106,競技者csv変換!$A:$AK,MATCH(R$1,競技者csv変換!$1:$1,0),0)),"",IF(VLOOKUP($A106,競技者csv変換!$A:$AK,MATCH(R$1,競技者csv変換!$1:$1,0),0)="","",VLOOKUP($A106,競技者csv変換!$A:$AK,MATCH(R$1,競技者csv変換!$1:$1,0),0)))</f>
        <v/>
      </c>
      <c r="S106" s="189" t="str">
        <f>IF(ISERROR(VLOOKUP($A106,競技者csv変換!$A:$AK,MATCH(S$1,競技者csv変換!$1:$1,0),0)),"",IF(VLOOKUP($A106,競技者csv変換!$A:$AK,MATCH(S$1,競技者csv変換!$1:$1,0),0)="","",VLOOKUP($A106,競技者csv変換!$A:$AK,MATCH(S$1,競技者csv変換!$1:$1,0),0)))</f>
        <v/>
      </c>
      <c r="T106" s="189" t="str">
        <f>IF(ISERROR(VLOOKUP($A106,競技者csv変換!$A:$AK,MATCH(T$1,競技者csv変換!$1:$1,0),0)),"",IF(VLOOKUP($A106,競技者csv変換!$A:$AK,MATCH(T$1,競技者csv変換!$1:$1,0),0)="","",VLOOKUP($A106,競技者csv変換!$A:$AK,MATCH(T$1,競技者csv変換!$1:$1,0),0)))</f>
        <v/>
      </c>
      <c r="U106" s="189" t="str">
        <f>IF(ISERROR(VLOOKUP($A106,競技者csv変換!$A:$AK,MATCH(U$1,競技者csv変換!$1:$1,0),0)),"",IF(VLOOKUP($A106,競技者csv変換!$A:$AK,MATCH(U$1,競技者csv変換!$1:$1,0),0)="","",VLOOKUP($A106,競技者csv変換!$A:$AK,MATCH(U$1,競技者csv変換!$1:$1,0),0)))</f>
        <v/>
      </c>
      <c r="V106" s="189" t="str">
        <f>IF(ISERROR(VLOOKUP($A106,競技者csv変換!$A:$AK,MATCH(V$1,競技者csv変換!$1:$1,0),0)),"",IF(VLOOKUP($A106,競技者csv変換!$A:$AK,MATCH(V$1,競技者csv変換!$1:$1,0),0)="","",VLOOKUP($A106,競技者csv変換!$A:$AK,MATCH(V$1,競技者csv変換!$1:$1,0),0)))</f>
        <v/>
      </c>
      <c r="W106" s="189" t="str">
        <f>IF(ISERROR(VLOOKUP($A106,競技者csv変換!$A:$AK,MATCH(W$1,競技者csv変換!$1:$1,0),0)),"",IF(VLOOKUP($A106,競技者csv変換!$A:$AK,MATCH(W$1,競技者csv変換!$1:$1,0),0)="","",VLOOKUP($A106,競技者csv変換!$A:$AK,MATCH(W$1,競技者csv変換!$1:$1,0),0)))</f>
        <v/>
      </c>
      <c r="X106" s="189" t="str">
        <f>IF(ISERROR(VLOOKUP($A106,競技者csv変換!$A:$AK,MATCH(X$1,競技者csv変換!$1:$1,0),0)),"",IF(VLOOKUP($A106,競技者csv変換!$A:$AK,MATCH(X$1,競技者csv変換!$1:$1,0),0)="","",VLOOKUP($A106,競技者csv変換!$A:$AK,MATCH(X$1,競技者csv変換!$1:$1,0),0)))</f>
        <v/>
      </c>
      <c r="Y106" s="189" t="str">
        <f>IF(ISERROR(VLOOKUP($A106,競技者csv変換!$A:$AK,MATCH(Y$1,競技者csv変換!$1:$1,0),0)),"",IF(VLOOKUP($A106,競技者csv変換!$A:$AK,MATCH(Y$1,競技者csv変換!$1:$1,0),0)="","",VLOOKUP($A106,競技者csv変換!$A:$AK,MATCH(Y$1,競技者csv変換!$1:$1,0),0)))</f>
        <v/>
      </c>
      <c r="Z106" s="189" t="str">
        <f>IF(ISERROR(VLOOKUP($A106,競技者csv変換!$A:$AK,MATCH(Z$1,競技者csv変換!$1:$1,0),0)),"",IF(VLOOKUP($A106,競技者csv変換!$A:$AK,MATCH(Z$1,競技者csv変換!$1:$1,0),0)="","",VLOOKUP($A106,競技者csv変換!$A:$AK,MATCH(Z$1,競技者csv変換!$1:$1,0),0)))</f>
        <v/>
      </c>
      <c r="AA106" s="189" t="str">
        <f>IF(ISERROR(VLOOKUP($A106,競技者csv変換!$A:$AK,MATCH(AA$1,競技者csv変換!$1:$1,0),0)),"",IF(VLOOKUP($A106,競技者csv変換!$A:$AK,MATCH(AA$1,競技者csv変換!$1:$1,0),0)="","",VLOOKUP($A106,競技者csv変換!$A:$AK,MATCH(AA$1,競技者csv変換!$1:$1,0),0)))</f>
        <v/>
      </c>
      <c r="AB106" s="189" t="str">
        <f>IF(ISERROR(VLOOKUP($A106,競技者csv変換!$A:$AK,MATCH(AB$1,競技者csv変換!$1:$1,0),0)),"",IF(VLOOKUP($A106,競技者csv変換!$A:$AK,MATCH(AB$1,競技者csv変換!$1:$1,0),0)="","",VLOOKUP($A106,競技者csv変換!$A:$AK,MATCH(AB$1,競技者csv変換!$1:$1,0),0)))</f>
        <v/>
      </c>
      <c r="AC106" s="189" t="str">
        <f>IF(ISERROR(VLOOKUP($A106,競技者csv変換!$A:$AK,MATCH(AC$1,競技者csv変換!$1:$1,0),0)),"",IF(VLOOKUP($A106,競技者csv変換!$A:$AK,MATCH(AC$1,競技者csv変換!$1:$1,0),0)="","",VLOOKUP($A106,競技者csv変換!$A:$AK,MATCH(AC$1,競技者csv変換!$1:$1,0),0)))</f>
        <v/>
      </c>
      <c r="AD106" s="76" t="str">
        <f>IF(ISERROR(VLOOKUP($A106,競技者csv変換!$A:$AK,MATCH(AD$1,競技者csv変換!$1:$1,0),0)),"",IF(VLOOKUP($A106,競技者csv変換!$A:$AK,MATCH(AD$1,競技者csv変換!$1:$1,0),0)="","",VLOOKUP($A106,競技者csv変換!$A:$AK,MATCH(AD$1,競技者csv変換!$1:$1,0),0)))</f>
        <v/>
      </c>
      <c r="AE106" s="76" t="str">
        <f>IF(ISERROR(VLOOKUP($A106,競技者csv変換!$A:$AK,MATCH(AE$1,競技者csv変換!$1:$1,0),0)),"",IF(VLOOKUP($A106,競技者csv変換!$A:$AK,MATCH(AE$1,競技者csv変換!$1:$1,0),0)="","",VLOOKUP($A106,競技者csv変換!$A:$AK,MATCH(AE$1,競技者csv変換!$1:$1,0),0)))</f>
        <v/>
      </c>
      <c r="AF106" s="76" t="str">
        <f>IF(ISERROR(VLOOKUP($A106,競技者csv変換!$A:$AK,MATCH(AF$1,競技者csv変換!$1:$1,0),0)),"",IF(VLOOKUP($A106,競技者csv変換!$A:$AK,MATCH(AF$1,競技者csv変換!$1:$1,0),0)="","",VLOOKUP($A106,競技者csv変換!$A:$AK,MATCH(AF$1,競技者csv変換!$1:$1,0),0)))</f>
        <v/>
      </c>
      <c r="AG106" s="76" t="str">
        <f>IF(ISERROR(VLOOKUP($A106,競技者csv変換!$A:$AK,MATCH(AG$1,競技者csv変換!$1:$1,0),0)),"",IF(VLOOKUP($A106,競技者csv変換!$A:$AK,MATCH(AG$1,競技者csv変換!$1:$1,0),0)="","",VLOOKUP($A106,競技者csv変換!$A:$AK,MATCH(AG$1,競技者csv変換!$1:$1,0),0)))</f>
        <v/>
      </c>
      <c r="AH106" s="76" t="str">
        <f>IF(ISERROR(VLOOKUP($A106,競技者csv変換!$A:$AK,MATCH(AH$1,競技者csv変換!$1:$1,0),0)),"",IF(VLOOKUP($A106,競技者csv変換!$A:$AK,MATCH(AH$1,競技者csv変換!$1:$1,0),0)="","",VLOOKUP($A106,競技者csv変換!$A:$AK,MATCH(AH$1,競技者csv変換!$1:$1,0),0)))</f>
        <v/>
      </c>
      <c r="AI106" s="76" t="str">
        <f>IF(ISERROR(VLOOKUP($A106,競技者csv変換!$A:$AK,MATCH(AI$1,競技者csv変換!$1:$1,0),0)),"",IF(VLOOKUP($A106,競技者csv変換!$A:$AK,MATCH(AI$1,競技者csv変換!$1:$1,0),0)="","",VLOOKUP($A106,競技者csv変換!$A:$AK,MATCH(AI$1,競技者csv変換!$1:$1,0),0)))</f>
        <v/>
      </c>
      <c r="AJ106" s="76" t="str">
        <f>IF(ISERROR(VLOOKUP($A106,競技者csv変換!$A:$AK,MATCH(AJ$1,競技者csv変換!$1:$1,0),0)),"",IF(VLOOKUP($A106,競技者csv変換!$A:$AK,MATCH(AJ$1,競技者csv変換!$1:$1,0),0)="","",VLOOKUP($A106,競技者csv変換!$A:$AK,MATCH(AJ$1,競技者csv変換!$1:$1,0),0)))</f>
        <v/>
      </c>
      <c r="AK106" s="76" t="str">
        <f>IF(ISERROR(VLOOKUP($A106,競技者csv変換!$A:$AK,MATCH(AK$1,競技者csv変換!$1:$1,0),0)),"",IF(VLOOKUP($A106,競技者csv変換!$A:$AK,MATCH(AK$1,競技者csv変換!$1:$1,0),0)="","",VLOOKUP($A106,競技者csv変換!$A:$AK,MATCH(AK$1,競技者csv変換!$1:$1,0),0)))</f>
        <v/>
      </c>
    </row>
    <row r="107" spans="1:37" ht="18" customHeight="1">
      <c r="A107" s="76" t="str">
        <f t="shared" si="0"/>
        <v/>
      </c>
      <c r="B107" s="189" t="str">
        <f>IF(ISERROR(VLOOKUP($A107,競技者csv変換!$A:$AK,MATCH(B$1,競技者csv変換!$1:$1,0),0)),"",IF(VLOOKUP($A107,競技者csv変換!$A:$AK,MATCH(B$1,競技者csv変換!$1:$1,0),0)="","",VLOOKUP($A107,競技者csv変換!$A:$AK,MATCH(B$1,競技者csv変換!$1:$1,0),0)))</f>
        <v/>
      </c>
      <c r="C107" s="189" t="str">
        <f>IF(ISERROR(VLOOKUP($A107,競技者csv変換!$A:$AK,MATCH(C$1,競技者csv変換!$1:$1,0),0)),"",IF(VLOOKUP($A107,競技者csv変換!$A:$AK,MATCH(C$1,競技者csv変換!$1:$1,0),0)="","",VLOOKUP($A107,競技者csv変換!$A:$AK,MATCH(C$1,競技者csv変換!$1:$1,0),0)))</f>
        <v/>
      </c>
      <c r="D107" s="189" t="str">
        <f>IF(ISERROR(VLOOKUP($A107,競技者csv変換!$A:$AK,MATCH(D$1,競技者csv変換!$1:$1,0),0)),"",IF(VLOOKUP($A107,競技者csv変換!$A:$AK,MATCH(D$1,競技者csv変換!$1:$1,0),0)="","",VLOOKUP($A107,競技者csv変換!$A:$AK,MATCH(D$1,競技者csv変換!$1:$1,0),0)))</f>
        <v/>
      </c>
      <c r="E107" s="189" t="str">
        <f>IF(ISERROR(VLOOKUP($A107,競技者csv変換!$A:$AK,MATCH(E$1,競技者csv変換!$1:$1,0),0)),"",IF(VLOOKUP($A107,競技者csv変換!$A:$AK,MATCH(E$1,競技者csv変換!$1:$1,0),0)="","",VLOOKUP($A107,競技者csv変換!$A:$AK,MATCH(E$1,競技者csv変換!$1:$1,0),0)))</f>
        <v/>
      </c>
      <c r="F107" s="189" t="str">
        <f>IF(ISERROR(VLOOKUP($A107,競技者csv変換!$A:$AK,MATCH(F$1,競技者csv変換!$1:$1,0),0)),"",IF(VLOOKUP($A107,競技者csv変換!$A:$AK,MATCH(F$1,競技者csv変換!$1:$1,0),0)="","",VLOOKUP($A107,競技者csv変換!$A:$AK,MATCH(F$1,競技者csv変換!$1:$1,0),0)))</f>
        <v/>
      </c>
      <c r="G107" s="189" t="str">
        <f>IF(ISERROR(VLOOKUP($A107,競技者csv変換!$A:$AK,MATCH(G$1,競技者csv変換!$1:$1,0),0)),"",IF(VLOOKUP($A107,競技者csv変換!$A:$AK,MATCH(G$1,競技者csv変換!$1:$1,0),0)="","",VLOOKUP($A107,競技者csv変換!$A:$AK,MATCH(G$1,競技者csv変換!$1:$1,0),0)))</f>
        <v/>
      </c>
      <c r="H107" s="189" t="str">
        <f>IF(ISERROR(VLOOKUP($A107,競技者csv変換!$A:$AK,MATCH(H$1,競技者csv変換!$1:$1,0),0)),"",IF(VLOOKUP($A107,競技者csv変換!$A:$AK,MATCH(H$1,競技者csv変換!$1:$1,0),0)="","",VLOOKUP($A107,競技者csv変換!$A:$AK,MATCH(H$1,競技者csv変換!$1:$1,0),0)))</f>
        <v/>
      </c>
      <c r="I107" s="189" t="str">
        <f>IF(ISERROR(VLOOKUP($A107,競技者csv変換!$A:$AK,MATCH(I$1,競技者csv変換!$1:$1,0),0)),"",IF(VLOOKUP($A107,競技者csv変換!$A:$AK,MATCH(I$1,競技者csv変換!$1:$1,0),0)="","",VLOOKUP($A107,競技者csv変換!$A:$AK,MATCH(I$1,競技者csv変換!$1:$1,0),0)))</f>
        <v/>
      </c>
      <c r="J107" s="189" t="str">
        <f>IF(ISERROR(VLOOKUP($A107,競技者csv変換!$A:$AK,MATCH(J$1,競技者csv変換!$1:$1,0),0)),"",IF(VLOOKUP($A107,競技者csv変換!$A:$AK,MATCH(J$1,競技者csv変換!$1:$1,0),0)="","",VLOOKUP($A107,競技者csv変換!$A:$AK,MATCH(J$1,競技者csv変換!$1:$1,0),0)))</f>
        <v/>
      </c>
      <c r="K107" s="189" t="str">
        <f>IF(ISERROR(VLOOKUP($A107,競技者csv変換!$A:$AK,MATCH(K$1,競技者csv変換!$1:$1,0),0)),"",IF(VLOOKUP($A107,競技者csv変換!$A:$AK,MATCH(K$1,競技者csv変換!$1:$1,0),0)="","",VLOOKUP($A107,競技者csv変換!$A:$AK,MATCH(K$1,競技者csv変換!$1:$1,0),0)))</f>
        <v/>
      </c>
      <c r="L107" s="189" t="str">
        <f>IF(ISERROR(VLOOKUP($A107,競技者csv変換!$A:$AK,MATCH(L$1,競技者csv変換!$1:$1,0),0)),"",IF(VLOOKUP($A107,競技者csv変換!$A:$AK,MATCH(L$1,競技者csv変換!$1:$1,0),0)="","",VLOOKUP($A107,競技者csv変換!$A:$AK,MATCH(L$1,競技者csv変換!$1:$1,0),0)))</f>
        <v/>
      </c>
      <c r="M107" s="189" t="str">
        <f>IF(ISERROR(VLOOKUP($A107,競技者csv変換!$A:$AK,MATCH(M$1,競技者csv変換!$1:$1,0),0)),"",IF(VLOOKUP($A107,競技者csv変換!$A:$AK,MATCH(M$1,競技者csv変換!$1:$1,0),0)="","",VLOOKUP($A107,競技者csv変換!$A:$AK,MATCH(M$1,競技者csv変換!$1:$1,0),0)))</f>
        <v/>
      </c>
      <c r="N107" s="189" t="str">
        <f>IF(ISERROR(VLOOKUP($A107,競技者csv変換!$A:$AK,MATCH(N$1,競技者csv変換!$1:$1,0),0)),"",IF(VLOOKUP($A107,競技者csv変換!$A:$AK,MATCH(N$1,競技者csv変換!$1:$1,0),0)="","",VLOOKUP($A107,競技者csv変換!$A:$AK,MATCH(N$1,競技者csv変換!$1:$1,0),0)))</f>
        <v/>
      </c>
      <c r="O107" s="189" t="str">
        <f>IF(ISERROR(VLOOKUP($A107,競技者csv変換!$A:$AK,MATCH(O$1,競技者csv変換!$1:$1,0),0)),"",IF(VLOOKUP($A107,競技者csv変換!$A:$AK,MATCH(O$1,競技者csv変換!$1:$1,0),0)="","",VLOOKUP($A107,競技者csv変換!$A:$AK,MATCH(O$1,競技者csv変換!$1:$1,0),0)))</f>
        <v/>
      </c>
      <c r="P107" s="189" t="str">
        <f>IF(ISERROR(VLOOKUP($A107,競技者csv変換!$A:$AK,MATCH(P$1,競技者csv変換!$1:$1,0),0)),"",IF(VLOOKUP($A107,競技者csv変換!$A:$AK,MATCH(P$1,競技者csv変換!$1:$1,0),0)="","",VLOOKUP($A107,競技者csv変換!$A:$AK,MATCH(P$1,競技者csv変換!$1:$1,0),0)))</f>
        <v/>
      </c>
      <c r="Q107" s="189" t="str">
        <f>IF(ISERROR(VLOOKUP($A107,競技者csv変換!$A:$AK,MATCH(Q$1,競技者csv変換!$1:$1,0),0)),"",IF(VLOOKUP($A107,競技者csv変換!$A:$AK,MATCH(Q$1,競技者csv変換!$1:$1,0),0)="","",VLOOKUP($A107,競技者csv変換!$A:$AK,MATCH(Q$1,競技者csv変換!$1:$1,0),0)))</f>
        <v/>
      </c>
      <c r="R107" s="189" t="str">
        <f>IF(ISERROR(VLOOKUP($A107,競技者csv変換!$A:$AK,MATCH(R$1,競技者csv変換!$1:$1,0),0)),"",IF(VLOOKUP($A107,競技者csv変換!$A:$AK,MATCH(R$1,競技者csv変換!$1:$1,0),0)="","",VLOOKUP($A107,競技者csv変換!$A:$AK,MATCH(R$1,競技者csv変換!$1:$1,0),0)))</f>
        <v/>
      </c>
      <c r="S107" s="189" t="str">
        <f>IF(ISERROR(VLOOKUP($A107,競技者csv変換!$A:$AK,MATCH(S$1,競技者csv変換!$1:$1,0),0)),"",IF(VLOOKUP($A107,競技者csv変換!$A:$AK,MATCH(S$1,競技者csv変換!$1:$1,0),0)="","",VLOOKUP($A107,競技者csv変換!$A:$AK,MATCH(S$1,競技者csv変換!$1:$1,0),0)))</f>
        <v/>
      </c>
      <c r="T107" s="189" t="str">
        <f>IF(ISERROR(VLOOKUP($A107,競技者csv変換!$A:$AK,MATCH(T$1,競技者csv変換!$1:$1,0),0)),"",IF(VLOOKUP($A107,競技者csv変換!$A:$AK,MATCH(T$1,競技者csv変換!$1:$1,0),0)="","",VLOOKUP($A107,競技者csv変換!$A:$AK,MATCH(T$1,競技者csv変換!$1:$1,0),0)))</f>
        <v/>
      </c>
      <c r="U107" s="189" t="str">
        <f>IF(ISERROR(VLOOKUP($A107,競技者csv変換!$A:$AK,MATCH(U$1,競技者csv変換!$1:$1,0),0)),"",IF(VLOOKUP($A107,競技者csv変換!$A:$AK,MATCH(U$1,競技者csv変換!$1:$1,0),0)="","",VLOOKUP($A107,競技者csv変換!$A:$AK,MATCH(U$1,競技者csv変換!$1:$1,0),0)))</f>
        <v/>
      </c>
      <c r="V107" s="189" t="str">
        <f>IF(ISERROR(VLOOKUP($A107,競技者csv変換!$A:$AK,MATCH(V$1,競技者csv変換!$1:$1,0),0)),"",IF(VLOOKUP($A107,競技者csv変換!$A:$AK,MATCH(V$1,競技者csv変換!$1:$1,0),0)="","",VLOOKUP($A107,競技者csv変換!$A:$AK,MATCH(V$1,競技者csv変換!$1:$1,0),0)))</f>
        <v/>
      </c>
      <c r="W107" s="189" t="str">
        <f>IF(ISERROR(VLOOKUP($A107,競技者csv変換!$A:$AK,MATCH(W$1,競技者csv変換!$1:$1,0),0)),"",IF(VLOOKUP($A107,競技者csv変換!$A:$AK,MATCH(W$1,競技者csv変換!$1:$1,0),0)="","",VLOOKUP($A107,競技者csv変換!$A:$AK,MATCH(W$1,競技者csv変換!$1:$1,0),0)))</f>
        <v/>
      </c>
      <c r="X107" s="189" t="str">
        <f>IF(ISERROR(VLOOKUP($A107,競技者csv変換!$A:$AK,MATCH(X$1,競技者csv変換!$1:$1,0),0)),"",IF(VLOOKUP($A107,競技者csv変換!$A:$AK,MATCH(X$1,競技者csv変換!$1:$1,0),0)="","",VLOOKUP($A107,競技者csv変換!$A:$AK,MATCH(X$1,競技者csv変換!$1:$1,0),0)))</f>
        <v/>
      </c>
      <c r="Y107" s="189" t="str">
        <f>IF(ISERROR(VLOOKUP($A107,競技者csv変換!$A:$AK,MATCH(Y$1,競技者csv変換!$1:$1,0),0)),"",IF(VLOOKUP($A107,競技者csv変換!$A:$AK,MATCH(Y$1,競技者csv変換!$1:$1,0),0)="","",VLOOKUP($A107,競技者csv変換!$A:$AK,MATCH(Y$1,競技者csv変換!$1:$1,0),0)))</f>
        <v/>
      </c>
      <c r="Z107" s="189" t="str">
        <f>IF(ISERROR(VLOOKUP($A107,競技者csv変換!$A:$AK,MATCH(Z$1,競技者csv変換!$1:$1,0),0)),"",IF(VLOOKUP($A107,競技者csv変換!$A:$AK,MATCH(Z$1,競技者csv変換!$1:$1,0),0)="","",VLOOKUP($A107,競技者csv変換!$A:$AK,MATCH(Z$1,競技者csv変換!$1:$1,0),0)))</f>
        <v/>
      </c>
      <c r="AA107" s="189" t="str">
        <f>IF(ISERROR(VLOOKUP($A107,競技者csv変換!$A:$AK,MATCH(AA$1,競技者csv変換!$1:$1,0),0)),"",IF(VLOOKUP($A107,競技者csv変換!$A:$AK,MATCH(AA$1,競技者csv変換!$1:$1,0),0)="","",VLOOKUP($A107,競技者csv変換!$A:$AK,MATCH(AA$1,競技者csv変換!$1:$1,0),0)))</f>
        <v/>
      </c>
      <c r="AB107" s="189" t="str">
        <f>IF(ISERROR(VLOOKUP($A107,競技者csv変換!$A:$AK,MATCH(AB$1,競技者csv変換!$1:$1,0),0)),"",IF(VLOOKUP($A107,競技者csv変換!$A:$AK,MATCH(AB$1,競技者csv変換!$1:$1,0),0)="","",VLOOKUP($A107,競技者csv変換!$A:$AK,MATCH(AB$1,競技者csv変換!$1:$1,0),0)))</f>
        <v/>
      </c>
      <c r="AC107" s="189" t="str">
        <f>IF(ISERROR(VLOOKUP($A107,競技者csv変換!$A:$AK,MATCH(AC$1,競技者csv変換!$1:$1,0),0)),"",IF(VLOOKUP($A107,競技者csv変換!$A:$AK,MATCH(AC$1,競技者csv変換!$1:$1,0),0)="","",VLOOKUP($A107,競技者csv変換!$A:$AK,MATCH(AC$1,競技者csv変換!$1:$1,0),0)))</f>
        <v/>
      </c>
      <c r="AD107" s="76" t="str">
        <f>IF(ISERROR(VLOOKUP($A107,競技者csv変換!$A:$AK,MATCH(AD$1,競技者csv変換!$1:$1,0),0)),"",IF(VLOOKUP($A107,競技者csv変換!$A:$AK,MATCH(AD$1,競技者csv変換!$1:$1,0),0)="","",VLOOKUP($A107,競技者csv変換!$A:$AK,MATCH(AD$1,競技者csv変換!$1:$1,0),0)))</f>
        <v/>
      </c>
      <c r="AE107" s="76" t="str">
        <f>IF(ISERROR(VLOOKUP($A107,競技者csv変換!$A:$AK,MATCH(AE$1,競技者csv変換!$1:$1,0),0)),"",IF(VLOOKUP($A107,競技者csv変換!$A:$AK,MATCH(AE$1,競技者csv変換!$1:$1,0),0)="","",VLOOKUP($A107,競技者csv変換!$A:$AK,MATCH(AE$1,競技者csv変換!$1:$1,0),0)))</f>
        <v/>
      </c>
      <c r="AF107" s="76" t="str">
        <f>IF(ISERROR(VLOOKUP($A107,競技者csv変換!$A:$AK,MATCH(AF$1,競技者csv変換!$1:$1,0),0)),"",IF(VLOOKUP($A107,競技者csv変換!$A:$AK,MATCH(AF$1,競技者csv変換!$1:$1,0),0)="","",VLOOKUP($A107,競技者csv変換!$A:$AK,MATCH(AF$1,競技者csv変換!$1:$1,0),0)))</f>
        <v/>
      </c>
      <c r="AG107" s="76" t="str">
        <f>IF(ISERROR(VLOOKUP($A107,競技者csv変換!$A:$AK,MATCH(AG$1,競技者csv変換!$1:$1,0),0)),"",IF(VLOOKUP($A107,競技者csv変換!$A:$AK,MATCH(AG$1,競技者csv変換!$1:$1,0),0)="","",VLOOKUP($A107,競技者csv変換!$A:$AK,MATCH(AG$1,競技者csv変換!$1:$1,0),0)))</f>
        <v/>
      </c>
      <c r="AH107" s="76" t="str">
        <f>IF(ISERROR(VLOOKUP($A107,競技者csv変換!$A:$AK,MATCH(AH$1,競技者csv変換!$1:$1,0),0)),"",IF(VLOOKUP($A107,競技者csv変換!$A:$AK,MATCH(AH$1,競技者csv変換!$1:$1,0),0)="","",VLOOKUP($A107,競技者csv変換!$A:$AK,MATCH(AH$1,競技者csv変換!$1:$1,0),0)))</f>
        <v/>
      </c>
      <c r="AI107" s="76" t="str">
        <f>IF(ISERROR(VLOOKUP($A107,競技者csv変換!$A:$AK,MATCH(AI$1,競技者csv変換!$1:$1,0),0)),"",IF(VLOOKUP($A107,競技者csv変換!$A:$AK,MATCH(AI$1,競技者csv変換!$1:$1,0),0)="","",VLOOKUP($A107,競技者csv変換!$A:$AK,MATCH(AI$1,競技者csv変換!$1:$1,0),0)))</f>
        <v/>
      </c>
      <c r="AJ107" s="76" t="str">
        <f>IF(ISERROR(VLOOKUP($A107,競技者csv変換!$A:$AK,MATCH(AJ$1,競技者csv変換!$1:$1,0),0)),"",IF(VLOOKUP($A107,競技者csv変換!$A:$AK,MATCH(AJ$1,競技者csv変換!$1:$1,0),0)="","",VLOOKUP($A107,競技者csv変換!$A:$AK,MATCH(AJ$1,競技者csv変換!$1:$1,0),0)))</f>
        <v/>
      </c>
      <c r="AK107" s="76" t="str">
        <f>IF(ISERROR(VLOOKUP($A107,競技者csv変換!$A:$AK,MATCH(AK$1,競技者csv変換!$1:$1,0),0)),"",IF(VLOOKUP($A107,競技者csv変換!$A:$AK,MATCH(AK$1,競技者csv変換!$1:$1,0),0)="","",VLOOKUP($A107,競技者csv変換!$A:$AK,MATCH(AK$1,競技者csv変換!$1:$1,0),0)))</f>
        <v/>
      </c>
    </row>
    <row r="108" spans="1:37" ht="18" customHeight="1">
      <c r="A108" s="76" t="str">
        <f t="shared" si="0"/>
        <v/>
      </c>
      <c r="B108" s="189" t="str">
        <f>IF(ISERROR(VLOOKUP($A108,競技者csv変換!$A:$AK,MATCH(B$1,競技者csv変換!$1:$1,0),0)),"",IF(VLOOKUP($A108,競技者csv変換!$A:$AK,MATCH(B$1,競技者csv変換!$1:$1,0),0)="","",VLOOKUP($A108,競技者csv変換!$A:$AK,MATCH(B$1,競技者csv変換!$1:$1,0),0)))</f>
        <v/>
      </c>
      <c r="C108" s="189" t="str">
        <f>IF(ISERROR(VLOOKUP($A108,競技者csv変換!$A:$AK,MATCH(C$1,競技者csv変換!$1:$1,0),0)),"",IF(VLOOKUP($A108,競技者csv変換!$A:$AK,MATCH(C$1,競技者csv変換!$1:$1,0),0)="","",VLOOKUP($A108,競技者csv変換!$A:$AK,MATCH(C$1,競技者csv変換!$1:$1,0),0)))</f>
        <v/>
      </c>
      <c r="D108" s="189" t="str">
        <f>IF(ISERROR(VLOOKUP($A108,競技者csv変換!$A:$AK,MATCH(D$1,競技者csv変換!$1:$1,0),0)),"",IF(VLOOKUP($A108,競技者csv変換!$A:$AK,MATCH(D$1,競技者csv変換!$1:$1,0),0)="","",VLOOKUP($A108,競技者csv変換!$A:$AK,MATCH(D$1,競技者csv変換!$1:$1,0),0)))</f>
        <v/>
      </c>
      <c r="E108" s="189" t="str">
        <f>IF(ISERROR(VLOOKUP($A108,競技者csv変換!$A:$AK,MATCH(E$1,競技者csv変換!$1:$1,0),0)),"",IF(VLOOKUP($A108,競技者csv変換!$A:$AK,MATCH(E$1,競技者csv変換!$1:$1,0),0)="","",VLOOKUP($A108,競技者csv変換!$A:$AK,MATCH(E$1,競技者csv変換!$1:$1,0),0)))</f>
        <v/>
      </c>
      <c r="F108" s="189" t="str">
        <f>IF(ISERROR(VLOOKUP($A108,競技者csv変換!$A:$AK,MATCH(F$1,競技者csv変換!$1:$1,0),0)),"",IF(VLOOKUP($A108,競技者csv変換!$A:$AK,MATCH(F$1,競技者csv変換!$1:$1,0),0)="","",VLOOKUP($A108,競技者csv変換!$A:$AK,MATCH(F$1,競技者csv変換!$1:$1,0),0)))</f>
        <v/>
      </c>
      <c r="G108" s="189" t="str">
        <f>IF(ISERROR(VLOOKUP($A108,競技者csv変換!$A:$AK,MATCH(G$1,競技者csv変換!$1:$1,0),0)),"",IF(VLOOKUP($A108,競技者csv変換!$A:$AK,MATCH(G$1,競技者csv変換!$1:$1,0),0)="","",VLOOKUP($A108,競技者csv変換!$A:$AK,MATCH(G$1,競技者csv変換!$1:$1,0),0)))</f>
        <v/>
      </c>
      <c r="H108" s="189" t="str">
        <f>IF(ISERROR(VLOOKUP($A108,競技者csv変換!$A:$AK,MATCH(H$1,競技者csv変換!$1:$1,0),0)),"",IF(VLOOKUP($A108,競技者csv変換!$A:$AK,MATCH(H$1,競技者csv変換!$1:$1,0),0)="","",VLOOKUP($A108,競技者csv変換!$A:$AK,MATCH(H$1,競技者csv変換!$1:$1,0),0)))</f>
        <v/>
      </c>
      <c r="I108" s="189" t="str">
        <f>IF(ISERROR(VLOOKUP($A108,競技者csv変換!$A:$AK,MATCH(I$1,競技者csv変換!$1:$1,0),0)),"",IF(VLOOKUP($A108,競技者csv変換!$A:$AK,MATCH(I$1,競技者csv変換!$1:$1,0),0)="","",VLOOKUP($A108,競技者csv変換!$A:$AK,MATCH(I$1,競技者csv変換!$1:$1,0),0)))</f>
        <v/>
      </c>
      <c r="J108" s="189" t="str">
        <f>IF(ISERROR(VLOOKUP($A108,競技者csv変換!$A:$AK,MATCH(J$1,競技者csv変換!$1:$1,0),0)),"",IF(VLOOKUP($A108,競技者csv変換!$A:$AK,MATCH(J$1,競技者csv変換!$1:$1,0),0)="","",VLOOKUP($A108,競技者csv変換!$A:$AK,MATCH(J$1,競技者csv変換!$1:$1,0),0)))</f>
        <v/>
      </c>
      <c r="K108" s="189" t="str">
        <f>IF(ISERROR(VLOOKUP($A108,競技者csv変換!$A:$AK,MATCH(K$1,競技者csv変換!$1:$1,0),0)),"",IF(VLOOKUP($A108,競技者csv変換!$A:$AK,MATCH(K$1,競技者csv変換!$1:$1,0),0)="","",VLOOKUP($A108,競技者csv変換!$A:$AK,MATCH(K$1,競技者csv変換!$1:$1,0),0)))</f>
        <v/>
      </c>
      <c r="L108" s="189" t="str">
        <f>IF(ISERROR(VLOOKUP($A108,競技者csv変換!$A:$AK,MATCH(L$1,競技者csv変換!$1:$1,0),0)),"",IF(VLOOKUP($A108,競技者csv変換!$A:$AK,MATCH(L$1,競技者csv変換!$1:$1,0),0)="","",VLOOKUP($A108,競技者csv変換!$A:$AK,MATCH(L$1,競技者csv変換!$1:$1,0),0)))</f>
        <v/>
      </c>
      <c r="M108" s="189" t="str">
        <f>IF(ISERROR(VLOOKUP($A108,競技者csv変換!$A:$AK,MATCH(M$1,競技者csv変換!$1:$1,0),0)),"",IF(VLOOKUP($A108,競技者csv変換!$A:$AK,MATCH(M$1,競技者csv変換!$1:$1,0),0)="","",VLOOKUP($A108,競技者csv変換!$A:$AK,MATCH(M$1,競技者csv変換!$1:$1,0),0)))</f>
        <v/>
      </c>
      <c r="N108" s="189" t="str">
        <f>IF(ISERROR(VLOOKUP($A108,競技者csv変換!$A:$AK,MATCH(N$1,競技者csv変換!$1:$1,0),0)),"",IF(VLOOKUP($A108,競技者csv変換!$A:$AK,MATCH(N$1,競技者csv変換!$1:$1,0),0)="","",VLOOKUP($A108,競技者csv変換!$A:$AK,MATCH(N$1,競技者csv変換!$1:$1,0),0)))</f>
        <v/>
      </c>
      <c r="O108" s="189" t="str">
        <f>IF(ISERROR(VLOOKUP($A108,競技者csv変換!$A:$AK,MATCH(O$1,競技者csv変換!$1:$1,0),0)),"",IF(VLOOKUP($A108,競技者csv変換!$A:$AK,MATCH(O$1,競技者csv変換!$1:$1,0),0)="","",VLOOKUP($A108,競技者csv変換!$A:$AK,MATCH(O$1,競技者csv変換!$1:$1,0),0)))</f>
        <v/>
      </c>
      <c r="P108" s="189" t="str">
        <f>IF(ISERROR(VLOOKUP($A108,競技者csv変換!$A:$AK,MATCH(P$1,競技者csv変換!$1:$1,0),0)),"",IF(VLOOKUP($A108,競技者csv変換!$A:$AK,MATCH(P$1,競技者csv変換!$1:$1,0),0)="","",VLOOKUP($A108,競技者csv変換!$A:$AK,MATCH(P$1,競技者csv変換!$1:$1,0),0)))</f>
        <v/>
      </c>
      <c r="Q108" s="189" t="str">
        <f>IF(ISERROR(VLOOKUP($A108,競技者csv変換!$A:$AK,MATCH(Q$1,競技者csv変換!$1:$1,0),0)),"",IF(VLOOKUP($A108,競技者csv変換!$A:$AK,MATCH(Q$1,競技者csv変換!$1:$1,0),0)="","",VLOOKUP($A108,競技者csv変換!$A:$AK,MATCH(Q$1,競技者csv変換!$1:$1,0),0)))</f>
        <v/>
      </c>
      <c r="R108" s="189" t="str">
        <f>IF(ISERROR(VLOOKUP($A108,競技者csv変換!$A:$AK,MATCH(R$1,競技者csv変換!$1:$1,0),0)),"",IF(VLOOKUP($A108,競技者csv変換!$A:$AK,MATCH(R$1,競技者csv変換!$1:$1,0),0)="","",VLOOKUP($A108,競技者csv変換!$A:$AK,MATCH(R$1,競技者csv変換!$1:$1,0),0)))</f>
        <v/>
      </c>
      <c r="S108" s="189" t="str">
        <f>IF(ISERROR(VLOOKUP($A108,競技者csv変換!$A:$AK,MATCH(S$1,競技者csv変換!$1:$1,0),0)),"",IF(VLOOKUP($A108,競技者csv変換!$A:$AK,MATCH(S$1,競技者csv変換!$1:$1,0),0)="","",VLOOKUP($A108,競技者csv変換!$A:$AK,MATCH(S$1,競技者csv変換!$1:$1,0),0)))</f>
        <v/>
      </c>
      <c r="T108" s="189" t="str">
        <f>IF(ISERROR(VLOOKUP($A108,競技者csv変換!$A:$AK,MATCH(T$1,競技者csv変換!$1:$1,0),0)),"",IF(VLOOKUP($A108,競技者csv変換!$A:$AK,MATCH(T$1,競技者csv変換!$1:$1,0),0)="","",VLOOKUP($A108,競技者csv変換!$A:$AK,MATCH(T$1,競技者csv変換!$1:$1,0),0)))</f>
        <v/>
      </c>
      <c r="U108" s="189" t="str">
        <f>IF(ISERROR(VLOOKUP($A108,競技者csv変換!$A:$AK,MATCH(U$1,競技者csv変換!$1:$1,0),0)),"",IF(VLOOKUP($A108,競技者csv変換!$A:$AK,MATCH(U$1,競技者csv変換!$1:$1,0),0)="","",VLOOKUP($A108,競技者csv変換!$A:$AK,MATCH(U$1,競技者csv変換!$1:$1,0),0)))</f>
        <v/>
      </c>
      <c r="V108" s="189" t="str">
        <f>IF(ISERROR(VLOOKUP($A108,競技者csv変換!$A:$AK,MATCH(V$1,競技者csv変換!$1:$1,0),0)),"",IF(VLOOKUP($A108,競技者csv変換!$A:$AK,MATCH(V$1,競技者csv変換!$1:$1,0),0)="","",VLOOKUP($A108,競技者csv変換!$A:$AK,MATCH(V$1,競技者csv変換!$1:$1,0),0)))</f>
        <v/>
      </c>
      <c r="W108" s="189" t="str">
        <f>IF(ISERROR(VLOOKUP($A108,競技者csv変換!$A:$AK,MATCH(W$1,競技者csv変換!$1:$1,0),0)),"",IF(VLOOKUP($A108,競技者csv変換!$A:$AK,MATCH(W$1,競技者csv変換!$1:$1,0),0)="","",VLOOKUP($A108,競技者csv変換!$A:$AK,MATCH(W$1,競技者csv変換!$1:$1,0),0)))</f>
        <v/>
      </c>
      <c r="X108" s="189" t="str">
        <f>IF(ISERROR(VLOOKUP($A108,競技者csv変換!$A:$AK,MATCH(X$1,競技者csv変換!$1:$1,0),0)),"",IF(VLOOKUP($A108,競技者csv変換!$A:$AK,MATCH(X$1,競技者csv変換!$1:$1,0),0)="","",VLOOKUP($A108,競技者csv変換!$A:$AK,MATCH(X$1,競技者csv変換!$1:$1,0),0)))</f>
        <v/>
      </c>
      <c r="Y108" s="189" t="str">
        <f>IF(ISERROR(VLOOKUP($A108,競技者csv変換!$A:$AK,MATCH(Y$1,競技者csv変換!$1:$1,0),0)),"",IF(VLOOKUP($A108,競技者csv変換!$A:$AK,MATCH(Y$1,競技者csv変換!$1:$1,0),0)="","",VLOOKUP($A108,競技者csv変換!$A:$AK,MATCH(Y$1,競技者csv変換!$1:$1,0),0)))</f>
        <v/>
      </c>
      <c r="Z108" s="189" t="str">
        <f>IF(ISERROR(VLOOKUP($A108,競技者csv変換!$A:$AK,MATCH(Z$1,競技者csv変換!$1:$1,0),0)),"",IF(VLOOKUP($A108,競技者csv変換!$A:$AK,MATCH(Z$1,競技者csv変換!$1:$1,0),0)="","",VLOOKUP($A108,競技者csv変換!$A:$AK,MATCH(Z$1,競技者csv変換!$1:$1,0),0)))</f>
        <v/>
      </c>
      <c r="AA108" s="189" t="str">
        <f>IF(ISERROR(VLOOKUP($A108,競技者csv変換!$A:$AK,MATCH(AA$1,競技者csv変換!$1:$1,0),0)),"",IF(VLOOKUP($A108,競技者csv変換!$A:$AK,MATCH(AA$1,競技者csv変換!$1:$1,0),0)="","",VLOOKUP($A108,競技者csv変換!$A:$AK,MATCH(AA$1,競技者csv変換!$1:$1,0),0)))</f>
        <v/>
      </c>
      <c r="AB108" s="189" t="str">
        <f>IF(ISERROR(VLOOKUP($A108,競技者csv変換!$A:$AK,MATCH(AB$1,競技者csv変換!$1:$1,0),0)),"",IF(VLOOKUP($A108,競技者csv変換!$A:$AK,MATCH(AB$1,競技者csv変換!$1:$1,0),0)="","",VLOOKUP($A108,競技者csv変換!$A:$AK,MATCH(AB$1,競技者csv変換!$1:$1,0),0)))</f>
        <v/>
      </c>
      <c r="AC108" s="189" t="str">
        <f>IF(ISERROR(VLOOKUP($A108,競技者csv変換!$A:$AK,MATCH(AC$1,競技者csv変換!$1:$1,0),0)),"",IF(VLOOKUP($A108,競技者csv変換!$A:$AK,MATCH(AC$1,競技者csv変換!$1:$1,0),0)="","",VLOOKUP($A108,競技者csv変換!$A:$AK,MATCH(AC$1,競技者csv変換!$1:$1,0),0)))</f>
        <v/>
      </c>
      <c r="AD108" s="76" t="str">
        <f>IF(ISERROR(VLOOKUP($A108,競技者csv変換!$A:$AK,MATCH(AD$1,競技者csv変換!$1:$1,0),0)),"",IF(VLOOKUP($A108,競技者csv変換!$A:$AK,MATCH(AD$1,競技者csv変換!$1:$1,0),0)="","",VLOOKUP($A108,競技者csv変換!$A:$AK,MATCH(AD$1,競技者csv変換!$1:$1,0),0)))</f>
        <v/>
      </c>
      <c r="AE108" s="76" t="str">
        <f>IF(ISERROR(VLOOKUP($A108,競技者csv変換!$A:$AK,MATCH(AE$1,競技者csv変換!$1:$1,0),0)),"",IF(VLOOKUP($A108,競技者csv変換!$A:$AK,MATCH(AE$1,競技者csv変換!$1:$1,0),0)="","",VLOOKUP($A108,競技者csv変換!$A:$AK,MATCH(AE$1,競技者csv変換!$1:$1,0),0)))</f>
        <v/>
      </c>
      <c r="AF108" s="76" t="str">
        <f>IF(ISERROR(VLOOKUP($A108,競技者csv変換!$A:$AK,MATCH(AF$1,競技者csv変換!$1:$1,0),0)),"",IF(VLOOKUP($A108,競技者csv変換!$A:$AK,MATCH(AF$1,競技者csv変換!$1:$1,0),0)="","",VLOOKUP($A108,競技者csv変換!$A:$AK,MATCH(AF$1,競技者csv変換!$1:$1,0),0)))</f>
        <v/>
      </c>
      <c r="AG108" s="76" t="str">
        <f>IF(ISERROR(VLOOKUP($A108,競技者csv変換!$A:$AK,MATCH(AG$1,競技者csv変換!$1:$1,0),0)),"",IF(VLOOKUP($A108,競技者csv変換!$A:$AK,MATCH(AG$1,競技者csv変換!$1:$1,0),0)="","",VLOOKUP($A108,競技者csv変換!$A:$AK,MATCH(AG$1,競技者csv変換!$1:$1,0),0)))</f>
        <v/>
      </c>
      <c r="AH108" s="76" t="str">
        <f>IF(ISERROR(VLOOKUP($A108,競技者csv変換!$A:$AK,MATCH(AH$1,競技者csv変換!$1:$1,0),0)),"",IF(VLOOKUP($A108,競技者csv変換!$A:$AK,MATCH(AH$1,競技者csv変換!$1:$1,0),0)="","",VLOOKUP($A108,競技者csv変換!$A:$AK,MATCH(AH$1,競技者csv変換!$1:$1,0),0)))</f>
        <v/>
      </c>
      <c r="AI108" s="76" t="str">
        <f>IF(ISERROR(VLOOKUP($A108,競技者csv変換!$A:$AK,MATCH(AI$1,競技者csv変換!$1:$1,0),0)),"",IF(VLOOKUP($A108,競技者csv変換!$A:$AK,MATCH(AI$1,競技者csv変換!$1:$1,0),0)="","",VLOOKUP($A108,競技者csv変換!$A:$AK,MATCH(AI$1,競技者csv変換!$1:$1,0),0)))</f>
        <v/>
      </c>
      <c r="AJ108" s="76" t="str">
        <f>IF(ISERROR(VLOOKUP($A108,競技者csv変換!$A:$AK,MATCH(AJ$1,競技者csv変換!$1:$1,0),0)),"",IF(VLOOKUP($A108,競技者csv変換!$A:$AK,MATCH(AJ$1,競技者csv変換!$1:$1,0),0)="","",VLOOKUP($A108,競技者csv変換!$A:$AK,MATCH(AJ$1,競技者csv変換!$1:$1,0),0)))</f>
        <v/>
      </c>
      <c r="AK108" s="76" t="str">
        <f>IF(ISERROR(VLOOKUP($A108,競技者csv変換!$A:$AK,MATCH(AK$1,競技者csv変換!$1:$1,0),0)),"",IF(VLOOKUP($A108,競技者csv変換!$A:$AK,MATCH(AK$1,競技者csv変換!$1:$1,0),0)="","",VLOOKUP($A108,競技者csv変換!$A:$AK,MATCH(AK$1,競技者csv変換!$1:$1,0),0)))</f>
        <v/>
      </c>
    </row>
    <row r="109" spans="1:37" ht="18" customHeight="1">
      <c r="A109" s="76" t="str">
        <f t="shared" si="0"/>
        <v/>
      </c>
      <c r="B109" s="189" t="str">
        <f>IF(ISERROR(VLOOKUP($A109,競技者csv変換!$A:$AK,MATCH(B$1,競技者csv変換!$1:$1,0),0)),"",IF(VLOOKUP($A109,競技者csv変換!$A:$AK,MATCH(B$1,競技者csv変換!$1:$1,0),0)="","",VLOOKUP($A109,競技者csv変換!$A:$AK,MATCH(B$1,競技者csv変換!$1:$1,0),0)))</f>
        <v/>
      </c>
      <c r="C109" s="189" t="str">
        <f>IF(ISERROR(VLOOKUP($A109,競技者csv変換!$A:$AK,MATCH(C$1,競技者csv変換!$1:$1,0),0)),"",IF(VLOOKUP($A109,競技者csv変換!$A:$AK,MATCH(C$1,競技者csv変換!$1:$1,0),0)="","",VLOOKUP($A109,競技者csv変換!$A:$AK,MATCH(C$1,競技者csv変換!$1:$1,0),0)))</f>
        <v/>
      </c>
      <c r="D109" s="189" t="str">
        <f>IF(ISERROR(VLOOKUP($A109,競技者csv変換!$A:$AK,MATCH(D$1,競技者csv変換!$1:$1,0),0)),"",IF(VLOOKUP($A109,競技者csv変換!$A:$AK,MATCH(D$1,競技者csv変換!$1:$1,0),0)="","",VLOOKUP($A109,競技者csv変換!$A:$AK,MATCH(D$1,競技者csv変換!$1:$1,0),0)))</f>
        <v/>
      </c>
      <c r="E109" s="189" t="str">
        <f>IF(ISERROR(VLOOKUP($A109,競技者csv変換!$A:$AK,MATCH(E$1,競技者csv変換!$1:$1,0),0)),"",IF(VLOOKUP($A109,競技者csv変換!$A:$AK,MATCH(E$1,競技者csv変換!$1:$1,0),0)="","",VLOOKUP($A109,競技者csv変換!$A:$AK,MATCH(E$1,競技者csv変換!$1:$1,0),0)))</f>
        <v/>
      </c>
      <c r="F109" s="189" t="str">
        <f>IF(ISERROR(VLOOKUP($A109,競技者csv変換!$A:$AK,MATCH(F$1,競技者csv変換!$1:$1,0),0)),"",IF(VLOOKUP($A109,競技者csv変換!$A:$AK,MATCH(F$1,競技者csv変換!$1:$1,0),0)="","",VLOOKUP($A109,競技者csv変換!$A:$AK,MATCH(F$1,競技者csv変換!$1:$1,0),0)))</f>
        <v/>
      </c>
      <c r="G109" s="189" t="str">
        <f>IF(ISERROR(VLOOKUP($A109,競技者csv変換!$A:$AK,MATCH(G$1,競技者csv変換!$1:$1,0),0)),"",IF(VLOOKUP($A109,競技者csv変換!$A:$AK,MATCH(G$1,競技者csv変換!$1:$1,0),0)="","",VLOOKUP($A109,競技者csv変換!$A:$AK,MATCH(G$1,競技者csv変換!$1:$1,0),0)))</f>
        <v/>
      </c>
      <c r="H109" s="189" t="str">
        <f>IF(ISERROR(VLOOKUP($A109,競技者csv変換!$A:$AK,MATCH(H$1,競技者csv変換!$1:$1,0),0)),"",IF(VLOOKUP($A109,競技者csv変換!$A:$AK,MATCH(H$1,競技者csv変換!$1:$1,0),0)="","",VLOOKUP($A109,競技者csv変換!$A:$AK,MATCH(H$1,競技者csv変換!$1:$1,0),0)))</f>
        <v/>
      </c>
      <c r="I109" s="189" t="str">
        <f>IF(ISERROR(VLOOKUP($A109,競技者csv変換!$A:$AK,MATCH(I$1,競技者csv変換!$1:$1,0),0)),"",IF(VLOOKUP($A109,競技者csv変換!$A:$AK,MATCH(I$1,競技者csv変換!$1:$1,0),0)="","",VLOOKUP($A109,競技者csv変換!$A:$AK,MATCH(I$1,競技者csv変換!$1:$1,0),0)))</f>
        <v/>
      </c>
      <c r="J109" s="189" t="str">
        <f>IF(ISERROR(VLOOKUP($A109,競技者csv変換!$A:$AK,MATCH(J$1,競技者csv変換!$1:$1,0),0)),"",IF(VLOOKUP($A109,競技者csv変換!$A:$AK,MATCH(J$1,競技者csv変換!$1:$1,0),0)="","",VLOOKUP($A109,競技者csv変換!$A:$AK,MATCH(J$1,競技者csv変換!$1:$1,0),0)))</f>
        <v/>
      </c>
      <c r="K109" s="189" t="str">
        <f>IF(ISERROR(VLOOKUP($A109,競技者csv変換!$A:$AK,MATCH(K$1,競技者csv変換!$1:$1,0),0)),"",IF(VLOOKUP($A109,競技者csv変換!$A:$AK,MATCH(K$1,競技者csv変換!$1:$1,0),0)="","",VLOOKUP($A109,競技者csv変換!$A:$AK,MATCH(K$1,競技者csv変換!$1:$1,0),0)))</f>
        <v/>
      </c>
      <c r="L109" s="189" t="str">
        <f>IF(ISERROR(VLOOKUP($A109,競技者csv変換!$A:$AK,MATCH(L$1,競技者csv変換!$1:$1,0),0)),"",IF(VLOOKUP($A109,競技者csv変換!$A:$AK,MATCH(L$1,競技者csv変換!$1:$1,0),0)="","",VLOOKUP($A109,競技者csv変換!$A:$AK,MATCH(L$1,競技者csv変換!$1:$1,0),0)))</f>
        <v/>
      </c>
      <c r="M109" s="189" t="str">
        <f>IF(ISERROR(VLOOKUP($A109,競技者csv変換!$A:$AK,MATCH(M$1,競技者csv変換!$1:$1,0),0)),"",IF(VLOOKUP($A109,競技者csv変換!$A:$AK,MATCH(M$1,競技者csv変換!$1:$1,0),0)="","",VLOOKUP($A109,競技者csv変換!$A:$AK,MATCH(M$1,競技者csv変換!$1:$1,0),0)))</f>
        <v/>
      </c>
      <c r="N109" s="189" t="str">
        <f>IF(ISERROR(VLOOKUP($A109,競技者csv変換!$A:$AK,MATCH(N$1,競技者csv変換!$1:$1,0),0)),"",IF(VLOOKUP($A109,競技者csv変換!$A:$AK,MATCH(N$1,競技者csv変換!$1:$1,0),0)="","",VLOOKUP($A109,競技者csv変換!$A:$AK,MATCH(N$1,競技者csv変換!$1:$1,0),0)))</f>
        <v/>
      </c>
      <c r="O109" s="189" t="str">
        <f>IF(ISERROR(VLOOKUP($A109,競技者csv変換!$A:$AK,MATCH(O$1,競技者csv変換!$1:$1,0),0)),"",IF(VLOOKUP($A109,競技者csv変換!$A:$AK,MATCH(O$1,競技者csv変換!$1:$1,0),0)="","",VLOOKUP($A109,競技者csv変換!$A:$AK,MATCH(O$1,競技者csv変換!$1:$1,0),0)))</f>
        <v/>
      </c>
      <c r="P109" s="189" t="str">
        <f>IF(ISERROR(VLOOKUP($A109,競技者csv変換!$A:$AK,MATCH(P$1,競技者csv変換!$1:$1,0),0)),"",IF(VLOOKUP($A109,競技者csv変換!$A:$AK,MATCH(P$1,競技者csv変換!$1:$1,0),0)="","",VLOOKUP($A109,競技者csv変換!$A:$AK,MATCH(P$1,競技者csv変換!$1:$1,0),0)))</f>
        <v/>
      </c>
      <c r="Q109" s="189" t="str">
        <f>IF(ISERROR(VLOOKUP($A109,競技者csv変換!$A:$AK,MATCH(Q$1,競技者csv変換!$1:$1,0),0)),"",IF(VLOOKUP($A109,競技者csv変換!$A:$AK,MATCH(Q$1,競技者csv変換!$1:$1,0),0)="","",VLOOKUP($A109,競技者csv変換!$A:$AK,MATCH(Q$1,競技者csv変換!$1:$1,0),0)))</f>
        <v/>
      </c>
      <c r="R109" s="189" t="str">
        <f>IF(ISERROR(VLOOKUP($A109,競技者csv変換!$A:$AK,MATCH(R$1,競技者csv変換!$1:$1,0),0)),"",IF(VLOOKUP($A109,競技者csv変換!$A:$AK,MATCH(R$1,競技者csv変換!$1:$1,0),0)="","",VLOOKUP($A109,競技者csv変換!$A:$AK,MATCH(R$1,競技者csv変換!$1:$1,0),0)))</f>
        <v/>
      </c>
      <c r="S109" s="189" t="str">
        <f>IF(ISERROR(VLOOKUP($A109,競技者csv変換!$A:$AK,MATCH(S$1,競技者csv変換!$1:$1,0),0)),"",IF(VLOOKUP($A109,競技者csv変換!$A:$AK,MATCH(S$1,競技者csv変換!$1:$1,0),0)="","",VLOOKUP($A109,競技者csv変換!$A:$AK,MATCH(S$1,競技者csv変換!$1:$1,0),0)))</f>
        <v/>
      </c>
      <c r="T109" s="189" t="str">
        <f>IF(ISERROR(VLOOKUP($A109,競技者csv変換!$A:$AK,MATCH(T$1,競技者csv変換!$1:$1,0),0)),"",IF(VLOOKUP($A109,競技者csv変換!$A:$AK,MATCH(T$1,競技者csv変換!$1:$1,0),0)="","",VLOOKUP($A109,競技者csv変換!$A:$AK,MATCH(T$1,競技者csv変換!$1:$1,0),0)))</f>
        <v/>
      </c>
      <c r="U109" s="189" t="str">
        <f>IF(ISERROR(VLOOKUP($A109,競技者csv変換!$A:$AK,MATCH(U$1,競技者csv変換!$1:$1,0),0)),"",IF(VLOOKUP($A109,競技者csv変換!$A:$AK,MATCH(U$1,競技者csv変換!$1:$1,0),0)="","",VLOOKUP($A109,競技者csv変換!$A:$AK,MATCH(U$1,競技者csv変換!$1:$1,0),0)))</f>
        <v/>
      </c>
      <c r="V109" s="189" t="str">
        <f>IF(ISERROR(VLOOKUP($A109,競技者csv変換!$A:$AK,MATCH(V$1,競技者csv変換!$1:$1,0),0)),"",IF(VLOOKUP($A109,競技者csv変換!$A:$AK,MATCH(V$1,競技者csv変換!$1:$1,0),0)="","",VLOOKUP($A109,競技者csv変換!$A:$AK,MATCH(V$1,競技者csv変換!$1:$1,0),0)))</f>
        <v/>
      </c>
      <c r="W109" s="189" t="str">
        <f>IF(ISERROR(VLOOKUP($A109,競技者csv変換!$A:$AK,MATCH(W$1,競技者csv変換!$1:$1,0),0)),"",IF(VLOOKUP($A109,競技者csv変換!$A:$AK,MATCH(W$1,競技者csv変換!$1:$1,0),0)="","",VLOOKUP($A109,競技者csv変換!$A:$AK,MATCH(W$1,競技者csv変換!$1:$1,0),0)))</f>
        <v/>
      </c>
      <c r="X109" s="189" t="str">
        <f>IF(ISERROR(VLOOKUP($A109,競技者csv変換!$A:$AK,MATCH(X$1,競技者csv変換!$1:$1,0),0)),"",IF(VLOOKUP($A109,競技者csv変換!$A:$AK,MATCH(X$1,競技者csv変換!$1:$1,0),0)="","",VLOOKUP($A109,競技者csv変換!$A:$AK,MATCH(X$1,競技者csv変換!$1:$1,0),0)))</f>
        <v/>
      </c>
      <c r="Y109" s="189" t="str">
        <f>IF(ISERROR(VLOOKUP($A109,競技者csv変換!$A:$AK,MATCH(Y$1,競技者csv変換!$1:$1,0),0)),"",IF(VLOOKUP($A109,競技者csv変換!$A:$AK,MATCH(Y$1,競技者csv変換!$1:$1,0),0)="","",VLOOKUP($A109,競技者csv変換!$A:$AK,MATCH(Y$1,競技者csv変換!$1:$1,0),0)))</f>
        <v/>
      </c>
      <c r="Z109" s="189" t="str">
        <f>IF(ISERROR(VLOOKUP($A109,競技者csv変換!$A:$AK,MATCH(Z$1,競技者csv変換!$1:$1,0),0)),"",IF(VLOOKUP($A109,競技者csv変換!$A:$AK,MATCH(Z$1,競技者csv変換!$1:$1,0),0)="","",VLOOKUP($A109,競技者csv変換!$A:$AK,MATCH(Z$1,競技者csv変換!$1:$1,0),0)))</f>
        <v/>
      </c>
      <c r="AA109" s="189" t="str">
        <f>IF(ISERROR(VLOOKUP($A109,競技者csv変換!$A:$AK,MATCH(AA$1,競技者csv変換!$1:$1,0),0)),"",IF(VLOOKUP($A109,競技者csv変換!$A:$AK,MATCH(AA$1,競技者csv変換!$1:$1,0),0)="","",VLOOKUP($A109,競技者csv変換!$A:$AK,MATCH(AA$1,競技者csv変換!$1:$1,0),0)))</f>
        <v/>
      </c>
      <c r="AB109" s="189" t="str">
        <f>IF(ISERROR(VLOOKUP($A109,競技者csv変換!$A:$AK,MATCH(AB$1,競技者csv変換!$1:$1,0),0)),"",IF(VLOOKUP($A109,競技者csv変換!$A:$AK,MATCH(AB$1,競技者csv変換!$1:$1,0),0)="","",VLOOKUP($A109,競技者csv変換!$A:$AK,MATCH(AB$1,競技者csv変換!$1:$1,0),0)))</f>
        <v/>
      </c>
      <c r="AC109" s="189" t="str">
        <f>IF(ISERROR(VLOOKUP($A109,競技者csv変換!$A:$AK,MATCH(AC$1,競技者csv変換!$1:$1,0),0)),"",IF(VLOOKUP($A109,競技者csv変換!$A:$AK,MATCH(AC$1,競技者csv変換!$1:$1,0),0)="","",VLOOKUP($A109,競技者csv変換!$A:$AK,MATCH(AC$1,競技者csv変換!$1:$1,0),0)))</f>
        <v/>
      </c>
      <c r="AD109" s="76" t="str">
        <f>IF(ISERROR(VLOOKUP($A109,競技者csv変換!$A:$AK,MATCH(AD$1,競技者csv変換!$1:$1,0),0)),"",IF(VLOOKUP($A109,競技者csv変換!$A:$AK,MATCH(AD$1,競技者csv変換!$1:$1,0),0)="","",VLOOKUP($A109,競技者csv変換!$A:$AK,MATCH(AD$1,競技者csv変換!$1:$1,0),0)))</f>
        <v/>
      </c>
      <c r="AE109" s="76" t="str">
        <f>IF(ISERROR(VLOOKUP($A109,競技者csv変換!$A:$AK,MATCH(AE$1,競技者csv変換!$1:$1,0),0)),"",IF(VLOOKUP($A109,競技者csv変換!$A:$AK,MATCH(AE$1,競技者csv変換!$1:$1,0),0)="","",VLOOKUP($A109,競技者csv変換!$A:$AK,MATCH(AE$1,競技者csv変換!$1:$1,0),0)))</f>
        <v/>
      </c>
      <c r="AF109" s="76" t="str">
        <f>IF(ISERROR(VLOOKUP($A109,競技者csv変換!$A:$AK,MATCH(AF$1,競技者csv変換!$1:$1,0),0)),"",IF(VLOOKUP($A109,競技者csv変換!$A:$AK,MATCH(AF$1,競技者csv変換!$1:$1,0),0)="","",VLOOKUP($A109,競技者csv変換!$A:$AK,MATCH(AF$1,競技者csv変換!$1:$1,0),0)))</f>
        <v/>
      </c>
      <c r="AG109" s="76" t="str">
        <f>IF(ISERROR(VLOOKUP($A109,競技者csv変換!$A:$AK,MATCH(AG$1,競技者csv変換!$1:$1,0),0)),"",IF(VLOOKUP($A109,競技者csv変換!$A:$AK,MATCH(AG$1,競技者csv変換!$1:$1,0),0)="","",VLOOKUP($A109,競技者csv変換!$A:$AK,MATCH(AG$1,競技者csv変換!$1:$1,0),0)))</f>
        <v/>
      </c>
      <c r="AH109" s="76" t="str">
        <f>IF(ISERROR(VLOOKUP($A109,競技者csv変換!$A:$AK,MATCH(AH$1,競技者csv変換!$1:$1,0),0)),"",IF(VLOOKUP($A109,競技者csv変換!$A:$AK,MATCH(AH$1,競技者csv変換!$1:$1,0),0)="","",VLOOKUP($A109,競技者csv変換!$A:$AK,MATCH(AH$1,競技者csv変換!$1:$1,0),0)))</f>
        <v/>
      </c>
      <c r="AI109" s="76" t="str">
        <f>IF(ISERROR(VLOOKUP($A109,競技者csv変換!$A:$AK,MATCH(AI$1,競技者csv変換!$1:$1,0),0)),"",IF(VLOOKUP($A109,競技者csv変換!$A:$AK,MATCH(AI$1,競技者csv変換!$1:$1,0),0)="","",VLOOKUP($A109,競技者csv変換!$A:$AK,MATCH(AI$1,競技者csv変換!$1:$1,0),0)))</f>
        <v/>
      </c>
      <c r="AJ109" s="76" t="str">
        <f>IF(ISERROR(VLOOKUP($A109,競技者csv変換!$A:$AK,MATCH(AJ$1,競技者csv変換!$1:$1,0),0)),"",IF(VLOOKUP($A109,競技者csv変換!$A:$AK,MATCH(AJ$1,競技者csv変換!$1:$1,0),0)="","",VLOOKUP($A109,競技者csv変換!$A:$AK,MATCH(AJ$1,競技者csv変換!$1:$1,0),0)))</f>
        <v/>
      </c>
      <c r="AK109" s="76" t="str">
        <f>IF(ISERROR(VLOOKUP($A109,競技者csv変換!$A:$AK,MATCH(AK$1,競技者csv変換!$1:$1,0),0)),"",IF(VLOOKUP($A109,競技者csv変換!$A:$AK,MATCH(AK$1,競技者csv変換!$1:$1,0),0)="","",VLOOKUP($A109,競技者csv変換!$A:$AK,MATCH(AK$1,競技者csv変換!$1:$1,0),0)))</f>
        <v/>
      </c>
    </row>
    <row r="110" spans="1:37" ht="18" customHeight="1">
      <c r="A110" s="76" t="str">
        <f t="shared" si="0"/>
        <v/>
      </c>
      <c r="B110" s="189" t="str">
        <f>IF(ISERROR(VLOOKUP($A110,競技者csv変換!$A:$AK,MATCH(B$1,競技者csv変換!$1:$1,0),0)),"",IF(VLOOKUP($A110,競技者csv変換!$A:$AK,MATCH(B$1,競技者csv変換!$1:$1,0),0)="","",VLOOKUP($A110,競技者csv変換!$A:$AK,MATCH(B$1,競技者csv変換!$1:$1,0),0)))</f>
        <v/>
      </c>
      <c r="C110" s="189" t="str">
        <f>IF(ISERROR(VLOOKUP($A110,競技者csv変換!$A:$AK,MATCH(C$1,競技者csv変換!$1:$1,0),0)),"",IF(VLOOKUP($A110,競技者csv変換!$A:$AK,MATCH(C$1,競技者csv変換!$1:$1,0),0)="","",VLOOKUP($A110,競技者csv変換!$A:$AK,MATCH(C$1,競技者csv変換!$1:$1,0),0)))</f>
        <v/>
      </c>
      <c r="D110" s="189" t="str">
        <f>IF(ISERROR(VLOOKUP($A110,競技者csv変換!$A:$AK,MATCH(D$1,競技者csv変換!$1:$1,0),0)),"",IF(VLOOKUP($A110,競技者csv変換!$A:$AK,MATCH(D$1,競技者csv変換!$1:$1,0),0)="","",VLOOKUP($A110,競技者csv変換!$A:$AK,MATCH(D$1,競技者csv変換!$1:$1,0),0)))</f>
        <v/>
      </c>
      <c r="E110" s="189" t="str">
        <f>IF(ISERROR(VLOOKUP($A110,競技者csv変換!$A:$AK,MATCH(E$1,競技者csv変換!$1:$1,0),0)),"",IF(VLOOKUP($A110,競技者csv変換!$A:$AK,MATCH(E$1,競技者csv変換!$1:$1,0),0)="","",VLOOKUP($A110,競技者csv変換!$A:$AK,MATCH(E$1,競技者csv変換!$1:$1,0),0)))</f>
        <v/>
      </c>
      <c r="F110" s="189" t="str">
        <f>IF(ISERROR(VLOOKUP($A110,競技者csv変換!$A:$AK,MATCH(F$1,競技者csv変換!$1:$1,0),0)),"",IF(VLOOKUP($A110,競技者csv変換!$A:$AK,MATCH(F$1,競技者csv変換!$1:$1,0),0)="","",VLOOKUP($A110,競技者csv変換!$A:$AK,MATCH(F$1,競技者csv変換!$1:$1,0),0)))</f>
        <v/>
      </c>
      <c r="G110" s="189" t="str">
        <f>IF(ISERROR(VLOOKUP($A110,競技者csv変換!$A:$AK,MATCH(G$1,競技者csv変換!$1:$1,0),0)),"",IF(VLOOKUP($A110,競技者csv変換!$A:$AK,MATCH(G$1,競技者csv変換!$1:$1,0),0)="","",VLOOKUP($A110,競技者csv変換!$A:$AK,MATCH(G$1,競技者csv変換!$1:$1,0),0)))</f>
        <v/>
      </c>
      <c r="H110" s="189" t="str">
        <f>IF(ISERROR(VLOOKUP($A110,競技者csv変換!$A:$AK,MATCH(H$1,競技者csv変換!$1:$1,0),0)),"",IF(VLOOKUP($A110,競技者csv変換!$A:$AK,MATCH(H$1,競技者csv変換!$1:$1,0),0)="","",VLOOKUP($A110,競技者csv変換!$A:$AK,MATCH(H$1,競技者csv変換!$1:$1,0),0)))</f>
        <v/>
      </c>
      <c r="I110" s="189" t="str">
        <f>IF(ISERROR(VLOOKUP($A110,競技者csv変換!$A:$AK,MATCH(I$1,競技者csv変換!$1:$1,0),0)),"",IF(VLOOKUP($A110,競技者csv変換!$A:$AK,MATCH(I$1,競技者csv変換!$1:$1,0),0)="","",VLOOKUP($A110,競技者csv変換!$A:$AK,MATCH(I$1,競技者csv変換!$1:$1,0),0)))</f>
        <v/>
      </c>
      <c r="J110" s="189" t="str">
        <f>IF(ISERROR(VLOOKUP($A110,競技者csv変換!$A:$AK,MATCH(J$1,競技者csv変換!$1:$1,0),0)),"",IF(VLOOKUP($A110,競技者csv変換!$A:$AK,MATCH(J$1,競技者csv変換!$1:$1,0),0)="","",VLOOKUP($A110,競技者csv変換!$A:$AK,MATCH(J$1,競技者csv変換!$1:$1,0),0)))</f>
        <v/>
      </c>
      <c r="K110" s="189" t="str">
        <f>IF(ISERROR(VLOOKUP($A110,競技者csv変換!$A:$AK,MATCH(K$1,競技者csv変換!$1:$1,0),0)),"",IF(VLOOKUP($A110,競技者csv変換!$A:$AK,MATCH(K$1,競技者csv変換!$1:$1,0),0)="","",VLOOKUP($A110,競技者csv変換!$A:$AK,MATCH(K$1,競技者csv変換!$1:$1,0),0)))</f>
        <v/>
      </c>
      <c r="L110" s="189" t="str">
        <f>IF(ISERROR(VLOOKUP($A110,競技者csv変換!$A:$AK,MATCH(L$1,競技者csv変換!$1:$1,0),0)),"",IF(VLOOKUP($A110,競技者csv変換!$A:$AK,MATCH(L$1,競技者csv変換!$1:$1,0),0)="","",VLOOKUP($A110,競技者csv変換!$A:$AK,MATCH(L$1,競技者csv変換!$1:$1,0),0)))</f>
        <v/>
      </c>
      <c r="M110" s="189" t="str">
        <f>IF(ISERROR(VLOOKUP($A110,競技者csv変換!$A:$AK,MATCH(M$1,競技者csv変換!$1:$1,0),0)),"",IF(VLOOKUP($A110,競技者csv変換!$A:$AK,MATCH(M$1,競技者csv変換!$1:$1,0),0)="","",VLOOKUP($A110,競技者csv変換!$A:$AK,MATCH(M$1,競技者csv変換!$1:$1,0),0)))</f>
        <v/>
      </c>
      <c r="N110" s="189" t="str">
        <f>IF(ISERROR(VLOOKUP($A110,競技者csv変換!$A:$AK,MATCH(N$1,競技者csv変換!$1:$1,0),0)),"",IF(VLOOKUP($A110,競技者csv変換!$A:$AK,MATCH(N$1,競技者csv変換!$1:$1,0),0)="","",VLOOKUP($A110,競技者csv変換!$A:$AK,MATCH(N$1,競技者csv変換!$1:$1,0),0)))</f>
        <v/>
      </c>
      <c r="O110" s="189" t="str">
        <f>IF(ISERROR(VLOOKUP($A110,競技者csv変換!$A:$AK,MATCH(O$1,競技者csv変換!$1:$1,0),0)),"",IF(VLOOKUP($A110,競技者csv変換!$A:$AK,MATCH(O$1,競技者csv変換!$1:$1,0),0)="","",VLOOKUP($A110,競技者csv変換!$A:$AK,MATCH(O$1,競技者csv変換!$1:$1,0),0)))</f>
        <v/>
      </c>
      <c r="P110" s="189" t="str">
        <f>IF(ISERROR(VLOOKUP($A110,競技者csv変換!$A:$AK,MATCH(P$1,競技者csv変換!$1:$1,0),0)),"",IF(VLOOKUP($A110,競技者csv変換!$A:$AK,MATCH(P$1,競技者csv変換!$1:$1,0),0)="","",VLOOKUP($A110,競技者csv変換!$A:$AK,MATCH(P$1,競技者csv変換!$1:$1,0),0)))</f>
        <v/>
      </c>
      <c r="Q110" s="189" t="str">
        <f>IF(ISERROR(VLOOKUP($A110,競技者csv変換!$A:$AK,MATCH(Q$1,競技者csv変換!$1:$1,0),0)),"",IF(VLOOKUP($A110,競技者csv変換!$A:$AK,MATCH(Q$1,競技者csv変換!$1:$1,0),0)="","",VLOOKUP($A110,競技者csv変換!$A:$AK,MATCH(Q$1,競技者csv変換!$1:$1,0),0)))</f>
        <v/>
      </c>
      <c r="R110" s="189" t="str">
        <f>IF(ISERROR(VLOOKUP($A110,競技者csv変換!$A:$AK,MATCH(R$1,競技者csv変換!$1:$1,0),0)),"",IF(VLOOKUP($A110,競技者csv変換!$A:$AK,MATCH(R$1,競技者csv変換!$1:$1,0),0)="","",VLOOKUP($A110,競技者csv変換!$A:$AK,MATCH(R$1,競技者csv変換!$1:$1,0),0)))</f>
        <v/>
      </c>
      <c r="S110" s="189" t="str">
        <f>IF(ISERROR(VLOOKUP($A110,競技者csv変換!$A:$AK,MATCH(S$1,競技者csv変換!$1:$1,0),0)),"",IF(VLOOKUP($A110,競技者csv変換!$A:$AK,MATCH(S$1,競技者csv変換!$1:$1,0),0)="","",VLOOKUP($A110,競技者csv変換!$A:$AK,MATCH(S$1,競技者csv変換!$1:$1,0),0)))</f>
        <v/>
      </c>
      <c r="T110" s="189" t="str">
        <f>IF(ISERROR(VLOOKUP($A110,競技者csv変換!$A:$AK,MATCH(T$1,競技者csv変換!$1:$1,0),0)),"",IF(VLOOKUP($A110,競技者csv変換!$A:$AK,MATCH(T$1,競技者csv変換!$1:$1,0),0)="","",VLOOKUP($A110,競技者csv変換!$A:$AK,MATCH(T$1,競技者csv変換!$1:$1,0),0)))</f>
        <v/>
      </c>
      <c r="U110" s="189" t="str">
        <f>IF(ISERROR(VLOOKUP($A110,競技者csv変換!$A:$AK,MATCH(U$1,競技者csv変換!$1:$1,0),0)),"",IF(VLOOKUP($A110,競技者csv変換!$A:$AK,MATCH(U$1,競技者csv変換!$1:$1,0),0)="","",VLOOKUP($A110,競技者csv変換!$A:$AK,MATCH(U$1,競技者csv変換!$1:$1,0),0)))</f>
        <v/>
      </c>
      <c r="V110" s="189" t="str">
        <f>IF(ISERROR(VLOOKUP($A110,競技者csv変換!$A:$AK,MATCH(V$1,競技者csv変換!$1:$1,0),0)),"",IF(VLOOKUP($A110,競技者csv変換!$A:$AK,MATCH(V$1,競技者csv変換!$1:$1,0),0)="","",VLOOKUP($A110,競技者csv変換!$A:$AK,MATCH(V$1,競技者csv変換!$1:$1,0),0)))</f>
        <v/>
      </c>
      <c r="W110" s="189" t="str">
        <f>IF(ISERROR(VLOOKUP($A110,競技者csv変換!$A:$AK,MATCH(W$1,競技者csv変換!$1:$1,0),0)),"",IF(VLOOKUP($A110,競技者csv変換!$A:$AK,MATCH(W$1,競技者csv変換!$1:$1,0),0)="","",VLOOKUP($A110,競技者csv変換!$A:$AK,MATCH(W$1,競技者csv変換!$1:$1,0),0)))</f>
        <v/>
      </c>
      <c r="X110" s="189" t="str">
        <f>IF(ISERROR(VLOOKUP($A110,競技者csv変換!$A:$AK,MATCH(X$1,競技者csv変換!$1:$1,0),0)),"",IF(VLOOKUP($A110,競技者csv変換!$A:$AK,MATCH(X$1,競技者csv変換!$1:$1,0),0)="","",VLOOKUP($A110,競技者csv変換!$A:$AK,MATCH(X$1,競技者csv変換!$1:$1,0),0)))</f>
        <v/>
      </c>
      <c r="Y110" s="189" t="str">
        <f>IF(ISERROR(VLOOKUP($A110,競技者csv変換!$A:$AK,MATCH(Y$1,競技者csv変換!$1:$1,0),0)),"",IF(VLOOKUP($A110,競技者csv変換!$A:$AK,MATCH(Y$1,競技者csv変換!$1:$1,0),0)="","",VLOOKUP($A110,競技者csv変換!$A:$AK,MATCH(Y$1,競技者csv変換!$1:$1,0),0)))</f>
        <v/>
      </c>
      <c r="Z110" s="189" t="str">
        <f>IF(ISERROR(VLOOKUP($A110,競技者csv変換!$A:$AK,MATCH(Z$1,競技者csv変換!$1:$1,0),0)),"",IF(VLOOKUP($A110,競技者csv変換!$A:$AK,MATCH(Z$1,競技者csv変換!$1:$1,0),0)="","",VLOOKUP($A110,競技者csv変換!$A:$AK,MATCH(Z$1,競技者csv変換!$1:$1,0),0)))</f>
        <v/>
      </c>
      <c r="AA110" s="189" t="str">
        <f>IF(ISERROR(VLOOKUP($A110,競技者csv変換!$A:$AK,MATCH(AA$1,競技者csv変換!$1:$1,0),0)),"",IF(VLOOKUP($A110,競技者csv変換!$A:$AK,MATCH(AA$1,競技者csv変換!$1:$1,0),0)="","",VLOOKUP($A110,競技者csv変換!$A:$AK,MATCH(AA$1,競技者csv変換!$1:$1,0),0)))</f>
        <v/>
      </c>
      <c r="AB110" s="189" t="str">
        <f>IF(ISERROR(VLOOKUP($A110,競技者csv変換!$A:$AK,MATCH(AB$1,競技者csv変換!$1:$1,0),0)),"",IF(VLOOKUP($A110,競技者csv変換!$A:$AK,MATCH(AB$1,競技者csv変換!$1:$1,0),0)="","",VLOOKUP($A110,競技者csv変換!$A:$AK,MATCH(AB$1,競技者csv変換!$1:$1,0),0)))</f>
        <v/>
      </c>
      <c r="AC110" s="189" t="str">
        <f>IF(ISERROR(VLOOKUP($A110,競技者csv変換!$A:$AK,MATCH(AC$1,競技者csv変換!$1:$1,0),0)),"",IF(VLOOKUP($A110,競技者csv変換!$A:$AK,MATCH(AC$1,競技者csv変換!$1:$1,0),0)="","",VLOOKUP($A110,競技者csv変換!$A:$AK,MATCH(AC$1,競技者csv変換!$1:$1,0),0)))</f>
        <v/>
      </c>
      <c r="AD110" s="76" t="str">
        <f>IF(ISERROR(VLOOKUP($A110,競技者csv変換!$A:$AK,MATCH(AD$1,競技者csv変換!$1:$1,0),0)),"",IF(VLOOKUP($A110,競技者csv変換!$A:$AK,MATCH(AD$1,競技者csv変換!$1:$1,0),0)="","",VLOOKUP($A110,競技者csv変換!$A:$AK,MATCH(AD$1,競技者csv変換!$1:$1,0),0)))</f>
        <v/>
      </c>
      <c r="AE110" s="76" t="str">
        <f>IF(ISERROR(VLOOKUP($A110,競技者csv変換!$A:$AK,MATCH(AE$1,競技者csv変換!$1:$1,0),0)),"",IF(VLOOKUP($A110,競技者csv変換!$A:$AK,MATCH(AE$1,競技者csv変換!$1:$1,0),0)="","",VLOOKUP($A110,競技者csv変換!$A:$AK,MATCH(AE$1,競技者csv変換!$1:$1,0),0)))</f>
        <v/>
      </c>
      <c r="AF110" s="76" t="str">
        <f>IF(ISERROR(VLOOKUP($A110,競技者csv変換!$A:$AK,MATCH(AF$1,競技者csv変換!$1:$1,0),0)),"",IF(VLOOKUP($A110,競技者csv変換!$A:$AK,MATCH(AF$1,競技者csv変換!$1:$1,0),0)="","",VLOOKUP($A110,競技者csv変換!$A:$AK,MATCH(AF$1,競技者csv変換!$1:$1,0),0)))</f>
        <v/>
      </c>
      <c r="AG110" s="76" t="str">
        <f>IF(ISERROR(VLOOKUP($A110,競技者csv変換!$A:$AK,MATCH(AG$1,競技者csv変換!$1:$1,0),0)),"",IF(VLOOKUP($A110,競技者csv変換!$A:$AK,MATCH(AG$1,競技者csv変換!$1:$1,0),0)="","",VLOOKUP($A110,競技者csv変換!$A:$AK,MATCH(AG$1,競技者csv変換!$1:$1,0),0)))</f>
        <v/>
      </c>
      <c r="AH110" s="76" t="str">
        <f>IF(ISERROR(VLOOKUP($A110,競技者csv変換!$A:$AK,MATCH(AH$1,競技者csv変換!$1:$1,0),0)),"",IF(VLOOKUP($A110,競技者csv変換!$A:$AK,MATCH(AH$1,競技者csv変換!$1:$1,0),0)="","",VLOOKUP($A110,競技者csv変換!$A:$AK,MATCH(AH$1,競技者csv変換!$1:$1,0),0)))</f>
        <v/>
      </c>
      <c r="AI110" s="76" t="str">
        <f>IF(ISERROR(VLOOKUP($A110,競技者csv変換!$A:$AK,MATCH(AI$1,競技者csv変換!$1:$1,0),0)),"",IF(VLOOKUP($A110,競技者csv変換!$A:$AK,MATCH(AI$1,競技者csv変換!$1:$1,0),0)="","",VLOOKUP($A110,競技者csv変換!$A:$AK,MATCH(AI$1,競技者csv変換!$1:$1,0),0)))</f>
        <v/>
      </c>
      <c r="AJ110" s="76" t="str">
        <f>IF(ISERROR(VLOOKUP($A110,競技者csv変換!$A:$AK,MATCH(AJ$1,競技者csv変換!$1:$1,0),0)),"",IF(VLOOKUP($A110,競技者csv変換!$A:$AK,MATCH(AJ$1,競技者csv変換!$1:$1,0),0)="","",VLOOKUP($A110,競技者csv変換!$A:$AK,MATCH(AJ$1,競技者csv変換!$1:$1,0),0)))</f>
        <v/>
      </c>
      <c r="AK110" s="76" t="str">
        <f>IF(ISERROR(VLOOKUP($A110,競技者csv変換!$A:$AK,MATCH(AK$1,競技者csv変換!$1:$1,0),0)),"",IF(VLOOKUP($A110,競技者csv変換!$A:$AK,MATCH(AK$1,競技者csv変換!$1:$1,0),0)="","",VLOOKUP($A110,競技者csv変換!$A:$AK,MATCH(AK$1,競技者csv変換!$1:$1,0),0)))</f>
        <v/>
      </c>
    </row>
    <row r="111" spans="1:37" ht="18" customHeight="1">
      <c r="A111" s="76" t="str">
        <f t="shared" si="0"/>
        <v/>
      </c>
      <c r="B111" s="189" t="str">
        <f>IF(ISERROR(VLOOKUP($A111,競技者csv変換!$A:$AK,MATCH(B$1,競技者csv変換!$1:$1,0),0)),"",IF(VLOOKUP($A111,競技者csv変換!$A:$AK,MATCH(B$1,競技者csv変換!$1:$1,0),0)="","",VLOOKUP($A111,競技者csv変換!$A:$AK,MATCH(B$1,競技者csv変換!$1:$1,0),0)))</f>
        <v/>
      </c>
      <c r="C111" s="189" t="str">
        <f>IF(ISERROR(VLOOKUP($A111,競技者csv変換!$A:$AK,MATCH(C$1,競技者csv変換!$1:$1,0),0)),"",IF(VLOOKUP($A111,競技者csv変換!$A:$AK,MATCH(C$1,競技者csv変換!$1:$1,0),0)="","",VLOOKUP($A111,競技者csv変換!$A:$AK,MATCH(C$1,競技者csv変換!$1:$1,0),0)))</f>
        <v/>
      </c>
      <c r="D111" s="189" t="str">
        <f>IF(ISERROR(VLOOKUP($A111,競技者csv変換!$A:$AK,MATCH(D$1,競技者csv変換!$1:$1,0),0)),"",IF(VLOOKUP($A111,競技者csv変換!$A:$AK,MATCH(D$1,競技者csv変換!$1:$1,0),0)="","",VLOOKUP($A111,競技者csv変換!$A:$AK,MATCH(D$1,競技者csv変換!$1:$1,0),0)))</f>
        <v/>
      </c>
      <c r="E111" s="189" t="str">
        <f>IF(ISERROR(VLOOKUP($A111,競技者csv変換!$A:$AK,MATCH(E$1,競技者csv変換!$1:$1,0),0)),"",IF(VLOOKUP($A111,競技者csv変換!$A:$AK,MATCH(E$1,競技者csv変換!$1:$1,0),0)="","",VLOOKUP($A111,競技者csv変換!$A:$AK,MATCH(E$1,競技者csv変換!$1:$1,0),0)))</f>
        <v/>
      </c>
      <c r="F111" s="189" t="str">
        <f>IF(ISERROR(VLOOKUP($A111,競技者csv変換!$A:$AK,MATCH(F$1,競技者csv変換!$1:$1,0),0)),"",IF(VLOOKUP($A111,競技者csv変換!$A:$AK,MATCH(F$1,競技者csv変換!$1:$1,0),0)="","",VLOOKUP($A111,競技者csv変換!$A:$AK,MATCH(F$1,競技者csv変換!$1:$1,0),0)))</f>
        <v/>
      </c>
      <c r="G111" s="189" t="str">
        <f>IF(ISERROR(VLOOKUP($A111,競技者csv変換!$A:$AK,MATCH(G$1,競技者csv変換!$1:$1,0),0)),"",IF(VLOOKUP($A111,競技者csv変換!$A:$AK,MATCH(G$1,競技者csv変換!$1:$1,0),0)="","",VLOOKUP($A111,競技者csv変換!$A:$AK,MATCH(G$1,競技者csv変換!$1:$1,0),0)))</f>
        <v/>
      </c>
      <c r="H111" s="189" t="str">
        <f>IF(ISERROR(VLOOKUP($A111,競技者csv変換!$A:$AK,MATCH(H$1,競技者csv変換!$1:$1,0),0)),"",IF(VLOOKUP($A111,競技者csv変換!$A:$AK,MATCH(H$1,競技者csv変換!$1:$1,0),0)="","",VLOOKUP($A111,競技者csv変換!$A:$AK,MATCH(H$1,競技者csv変換!$1:$1,0),0)))</f>
        <v/>
      </c>
      <c r="I111" s="189" t="str">
        <f>IF(ISERROR(VLOOKUP($A111,競技者csv変換!$A:$AK,MATCH(I$1,競技者csv変換!$1:$1,0),0)),"",IF(VLOOKUP($A111,競技者csv変換!$A:$AK,MATCH(I$1,競技者csv変換!$1:$1,0),0)="","",VLOOKUP($A111,競技者csv変換!$A:$AK,MATCH(I$1,競技者csv変換!$1:$1,0),0)))</f>
        <v/>
      </c>
      <c r="J111" s="189" t="str">
        <f>IF(ISERROR(VLOOKUP($A111,競技者csv変換!$A:$AK,MATCH(J$1,競技者csv変換!$1:$1,0),0)),"",IF(VLOOKUP($A111,競技者csv変換!$A:$AK,MATCH(J$1,競技者csv変換!$1:$1,0),0)="","",VLOOKUP($A111,競技者csv変換!$A:$AK,MATCH(J$1,競技者csv変換!$1:$1,0),0)))</f>
        <v/>
      </c>
      <c r="K111" s="189" t="str">
        <f>IF(ISERROR(VLOOKUP($A111,競技者csv変換!$A:$AK,MATCH(K$1,競技者csv変換!$1:$1,0),0)),"",IF(VLOOKUP($A111,競技者csv変換!$A:$AK,MATCH(K$1,競技者csv変換!$1:$1,0),0)="","",VLOOKUP($A111,競技者csv変換!$A:$AK,MATCH(K$1,競技者csv変換!$1:$1,0),0)))</f>
        <v/>
      </c>
      <c r="L111" s="189" t="str">
        <f>IF(ISERROR(VLOOKUP($A111,競技者csv変換!$A:$AK,MATCH(L$1,競技者csv変換!$1:$1,0),0)),"",IF(VLOOKUP($A111,競技者csv変換!$A:$AK,MATCH(L$1,競技者csv変換!$1:$1,0),0)="","",VLOOKUP($A111,競技者csv変換!$A:$AK,MATCH(L$1,競技者csv変換!$1:$1,0),0)))</f>
        <v/>
      </c>
      <c r="M111" s="189" t="str">
        <f>IF(ISERROR(VLOOKUP($A111,競技者csv変換!$A:$AK,MATCH(M$1,競技者csv変換!$1:$1,0),0)),"",IF(VLOOKUP($A111,競技者csv変換!$A:$AK,MATCH(M$1,競技者csv変換!$1:$1,0),0)="","",VLOOKUP($A111,競技者csv変換!$A:$AK,MATCH(M$1,競技者csv変換!$1:$1,0),0)))</f>
        <v/>
      </c>
      <c r="N111" s="189" t="str">
        <f>IF(ISERROR(VLOOKUP($A111,競技者csv変換!$A:$AK,MATCH(N$1,競技者csv変換!$1:$1,0),0)),"",IF(VLOOKUP($A111,競技者csv変換!$A:$AK,MATCH(N$1,競技者csv変換!$1:$1,0),0)="","",VLOOKUP($A111,競技者csv変換!$A:$AK,MATCH(N$1,競技者csv変換!$1:$1,0),0)))</f>
        <v/>
      </c>
      <c r="O111" s="189" t="str">
        <f>IF(ISERROR(VLOOKUP($A111,競技者csv変換!$A:$AK,MATCH(O$1,競技者csv変換!$1:$1,0),0)),"",IF(VLOOKUP($A111,競技者csv変換!$A:$AK,MATCH(O$1,競技者csv変換!$1:$1,0),0)="","",VLOOKUP($A111,競技者csv変換!$A:$AK,MATCH(O$1,競技者csv変換!$1:$1,0),0)))</f>
        <v/>
      </c>
      <c r="P111" s="189" t="str">
        <f>IF(ISERROR(VLOOKUP($A111,競技者csv変換!$A:$AK,MATCH(P$1,競技者csv変換!$1:$1,0),0)),"",IF(VLOOKUP($A111,競技者csv変換!$A:$AK,MATCH(P$1,競技者csv変換!$1:$1,0),0)="","",VLOOKUP($A111,競技者csv変換!$A:$AK,MATCH(P$1,競技者csv変換!$1:$1,0),0)))</f>
        <v/>
      </c>
      <c r="Q111" s="189" t="str">
        <f>IF(ISERROR(VLOOKUP($A111,競技者csv変換!$A:$AK,MATCH(Q$1,競技者csv変換!$1:$1,0),0)),"",IF(VLOOKUP($A111,競技者csv変換!$A:$AK,MATCH(Q$1,競技者csv変換!$1:$1,0),0)="","",VLOOKUP($A111,競技者csv変換!$A:$AK,MATCH(Q$1,競技者csv変換!$1:$1,0),0)))</f>
        <v/>
      </c>
      <c r="R111" s="189" t="str">
        <f>IF(ISERROR(VLOOKUP($A111,競技者csv変換!$A:$AK,MATCH(R$1,競技者csv変換!$1:$1,0),0)),"",IF(VLOOKUP($A111,競技者csv変換!$A:$AK,MATCH(R$1,競技者csv変換!$1:$1,0),0)="","",VLOOKUP($A111,競技者csv変換!$A:$AK,MATCH(R$1,競技者csv変換!$1:$1,0),0)))</f>
        <v/>
      </c>
      <c r="S111" s="189" t="str">
        <f>IF(ISERROR(VLOOKUP($A111,競技者csv変換!$A:$AK,MATCH(S$1,競技者csv変換!$1:$1,0),0)),"",IF(VLOOKUP($A111,競技者csv変換!$A:$AK,MATCH(S$1,競技者csv変換!$1:$1,0),0)="","",VLOOKUP($A111,競技者csv変換!$A:$AK,MATCH(S$1,競技者csv変換!$1:$1,0),0)))</f>
        <v/>
      </c>
      <c r="T111" s="189" t="str">
        <f>IF(ISERROR(VLOOKUP($A111,競技者csv変換!$A:$AK,MATCH(T$1,競技者csv変換!$1:$1,0),0)),"",IF(VLOOKUP($A111,競技者csv変換!$A:$AK,MATCH(T$1,競技者csv変換!$1:$1,0),0)="","",VLOOKUP($A111,競技者csv変換!$A:$AK,MATCH(T$1,競技者csv変換!$1:$1,0),0)))</f>
        <v/>
      </c>
      <c r="U111" s="189" t="str">
        <f>IF(ISERROR(VLOOKUP($A111,競技者csv変換!$A:$AK,MATCH(U$1,競技者csv変換!$1:$1,0),0)),"",IF(VLOOKUP($A111,競技者csv変換!$A:$AK,MATCH(U$1,競技者csv変換!$1:$1,0),0)="","",VLOOKUP($A111,競技者csv変換!$A:$AK,MATCH(U$1,競技者csv変換!$1:$1,0),0)))</f>
        <v/>
      </c>
      <c r="V111" s="189" t="str">
        <f>IF(ISERROR(VLOOKUP($A111,競技者csv変換!$A:$AK,MATCH(V$1,競技者csv変換!$1:$1,0),0)),"",IF(VLOOKUP($A111,競技者csv変換!$A:$AK,MATCH(V$1,競技者csv変換!$1:$1,0),0)="","",VLOOKUP($A111,競技者csv変換!$A:$AK,MATCH(V$1,競技者csv変換!$1:$1,0),0)))</f>
        <v/>
      </c>
      <c r="W111" s="189" t="str">
        <f>IF(ISERROR(VLOOKUP($A111,競技者csv変換!$A:$AK,MATCH(W$1,競技者csv変換!$1:$1,0),0)),"",IF(VLOOKUP($A111,競技者csv変換!$A:$AK,MATCH(W$1,競技者csv変換!$1:$1,0),0)="","",VLOOKUP($A111,競技者csv変換!$A:$AK,MATCH(W$1,競技者csv変換!$1:$1,0),0)))</f>
        <v/>
      </c>
      <c r="X111" s="189" t="str">
        <f>IF(ISERROR(VLOOKUP($A111,競技者csv変換!$A:$AK,MATCH(X$1,競技者csv変換!$1:$1,0),0)),"",IF(VLOOKUP($A111,競技者csv変換!$A:$AK,MATCH(X$1,競技者csv変換!$1:$1,0),0)="","",VLOOKUP($A111,競技者csv変換!$A:$AK,MATCH(X$1,競技者csv変換!$1:$1,0),0)))</f>
        <v/>
      </c>
      <c r="Y111" s="189" t="str">
        <f>IF(ISERROR(VLOOKUP($A111,競技者csv変換!$A:$AK,MATCH(Y$1,競技者csv変換!$1:$1,0),0)),"",IF(VLOOKUP($A111,競技者csv変換!$A:$AK,MATCH(Y$1,競技者csv変換!$1:$1,0),0)="","",VLOOKUP($A111,競技者csv変換!$A:$AK,MATCH(Y$1,競技者csv変換!$1:$1,0),0)))</f>
        <v/>
      </c>
      <c r="Z111" s="189" t="str">
        <f>IF(ISERROR(VLOOKUP($A111,競技者csv変換!$A:$AK,MATCH(Z$1,競技者csv変換!$1:$1,0),0)),"",IF(VLOOKUP($A111,競技者csv変換!$A:$AK,MATCH(Z$1,競技者csv変換!$1:$1,0),0)="","",VLOOKUP($A111,競技者csv変換!$A:$AK,MATCH(Z$1,競技者csv変換!$1:$1,0),0)))</f>
        <v/>
      </c>
      <c r="AA111" s="189" t="str">
        <f>IF(ISERROR(VLOOKUP($A111,競技者csv変換!$A:$AK,MATCH(AA$1,競技者csv変換!$1:$1,0),0)),"",IF(VLOOKUP($A111,競技者csv変換!$A:$AK,MATCH(AA$1,競技者csv変換!$1:$1,0),0)="","",VLOOKUP($A111,競技者csv変換!$A:$AK,MATCH(AA$1,競技者csv変換!$1:$1,0),0)))</f>
        <v/>
      </c>
      <c r="AB111" s="189" t="str">
        <f>IF(ISERROR(VLOOKUP($A111,競技者csv変換!$A:$AK,MATCH(AB$1,競技者csv変換!$1:$1,0),0)),"",IF(VLOOKUP($A111,競技者csv変換!$A:$AK,MATCH(AB$1,競技者csv変換!$1:$1,0),0)="","",VLOOKUP($A111,競技者csv変換!$A:$AK,MATCH(AB$1,競技者csv変換!$1:$1,0),0)))</f>
        <v/>
      </c>
      <c r="AC111" s="189" t="str">
        <f>IF(ISERROR(VLOOKUP($A111,競技者csv変換!$A:$AK,MATCH(AC$1,競技者csv変換!$1:$1,0),0)),"",IF(VLOOKUP($A111,競技者csv変換!$A:$AK,MATCH(AC$1,競技者csv変換!$1:$1,0),0)="","",VLOOKUP($A111,競技者csv変換!$A:$AK,MATCH(AC$1,競技者csv変換!$1:$1,0),0)))</f>
        <v/>
      </c>
      <c r="AD111" s="76" t="str">
        <f>IF(ISERROR(VLOOKUP($A111,競技者csv変換!$A:$AK,MATCH(AD$1,競技者csv変換!$1:$1,0),0)),"",IF(VLOOKUP($A111,競技者csv変換!$A:$AK,MATCH(AD$1,競技者csv変換!$1:$1,0),0)="","",VLOOKUP($A111,競技者csv変換!$A:$AK,MATCH(AD$1,競技者csv変換!$1:$1,0),0)))</f>
        <v/>
      </c>
      <c r="AE111" s="76" t="str">
        <f>IF(ISERROR(VLOOKUP($A111,競技者csv変換!$A:$AK,MATCH(AE$1,競技者csv変換!$1:$1,0),0)),"",IF(VLOOKUP($A111,競技者csv変換!$A:$AK,MATCH(AE$1,競技者csv変換!$1:$1,0),0)="","",VLOOKUP($A111,競技者csv変換!$A:$AK,MATCH(AE$1,競技者csv変換!$1:$1,0),0)))</f>
        <v/>
      </c>
      <c r="AF111" s="76" t="str">
        <f>IF(ISERROR(VLOOKUP($A111,競技者csv変換!$A:$AK,MATCH(AF$1,競技者csv変換!$1:$1,0),0)),"",IF(VLOOKUP($A111,競技者csv変換!$A:$AK,MATCH(AF$1,競技者csv変換!$1:$1,0),0)="","",VLOOKUP($A111,競技者csv変換!$A:$AK,MATCH(AF$1,競技者csv変換!$1:$1,0),0)))</f>
        <v/>
      </c>
      <c r="AG111" s="76" t="str">
        <f>IF(ISERROR(VLOOKUP($A111,競技者csv変換!$A:$AK,MATCH(AG$1,競技者csv変換!$1:$1,0),0)),"",IF(VLOOKUP($A111,競技者csv変換!$A:$AK,MATCH(AG$1,競技者csv変換!$1:$1,0),0)="","",VLOOKUP($A111,競技者csv変換!$A:$AK,MATCH(AG$1,競技者csv変換!$1:$1,0),0)))</f>
        <v/>
      </c>
      <c r="AH111" s="76" t="str">
        <f>IF(ISERROR(VLOOKUP($A111,競技者csv変換!$A:$AK,MATCH(AH$1,競技者csv変換!$1:$1,0),0)),"",IF(VLOOKUP($A111,競技者csv変換!$A:$AK,MATCH(AH$1,競技者csv変換!$1:$1,0),0)="","",VLOOKUP($A111,競技者csv変換!$A:$AK,MATCH(AH$1,競技者csv変換!$1:$1,0),0)))</f>
        <v/>
      </c>
      <c r="AI111" s="76" t="str">
        <f>IF(ISERROR(VLOOKUP($A111,競技者csv変換!$A:$AK,MATCH(AI$1,競技者csv変換!$1:$1,0),0)),"",IF(VLOOKUP($A111,競技者csv変換!$A:$AK,MATCH(AI$1,競技者csv変換!$1:$1,0),0)="","",VLOOKUP($A111,競技者csv変換!$A:$AK,MATCH(AI$1,競技者csv変換!$1:$1,0),0)))</f>
        <v/>
      </c>
      <c r="AJ111" s="76" t="str">
        <f>IF(ISERROR(VLOOKUP($A111,競技者csv変換!$A:$AK,MATCH(AJ$1,競技者csv変換!$1:$1,0),0)),"",IF(VLOOKUP($A111,競技者csv変換!$A:$AK,MATCH(AJ$1,競技者csv変換!$1:$1,0),0)="","",VLOOKUP($A111,競技者csv変換!$A:$AK,MATCH(AJ$1,競技者csv変換!$1:$1,0),0)))</f>
        <v/>
      </c>
      <c r="AK111" s="76" t="str">
        <f>IF(ISERROR(VLOOKUP($A111,競技者csv変換!$A:$AK,MATCH(AK$1,競技者csv変換!$1:$1,0),0)),"",IF(VLOOKUP($A111,競技者csv変換!$A:$AK,MATCH(AK$1,競技者csv変換!$1:$1,0),0)="","",VLOOKUP($A111,競技者csv変換!$A:$AK,MATCH(AK$1,競技者csv変換!$1:$1,0),0)))</f>
        <v/>
      </c>
    </row>
    <row r="112" spans="1:37" ht="18" customHeight="1">
      <c r="A112" s="76" t="str">
        <f t="shared" si="0"/>
        <v/>
      </c>
      <c r="B112" s="189" t="str">
        <f>IF(ISERROR(VLOOKUP($A112,競技者csv変換!$A:$AK,MATCH(B$1,競技者csv変換!$1:$1,0),0)),"",IF(VLOOKUP($A112,競技者csv変換!$A:$AK,MATCH(B$1,競技者csv変換!$1:$1,0),0)="","",VLOOKUP($A112,競技者csv変換!$A:$AK,MATCH(B$1,競技者csv変換!$1:$1,0),0)))</f>
        <v/>
      </c>
      <c r="C112" s="189" t="str">
        <f>IF(ISERROR(VLOOKUP($A112,競技者csv変換!$A:$AK,MATCH(C$1,競技者csv変換!$1:$1,0),0)),"",IF(VLOOKUP($A112,競技者csv変換!$A:$AK,MATCH(C$1,競技者csv変換!$1:$1,0),0)="","",VLOOKUP($A112,競技者csv変換!$A:$AK,MATCH(C$1,競技者csv変換!$1:$1,0),0)))</f>
        <v/>
      </c>
      <c r="D112" s="189" t="str">
        <f>IF(ISERROR(VLOOKUP($A112,競技者csv変換!$A:$AK,MATCH(D$1,競技者csv変換!$1:$1,0),0)),"",IF(VLOOKUP($A112,競技者csv変換!$A:$AK,MATCH(D$1,競技者csv変換!$1:$1,0),0)="","",VLOOKUP($A112,競技者csv変換!$A:$AK,MATCH(D$1,競技者csv変換!$1:$1,0),0)))</f>
        <v/>
      </c>
      <c r="E112" s="189" t="str">
        <f>IF(ISERROR(VLOOKUP($A112,競技者csv変換!$A:$AK,MATCH(E$1,競技者csv変換!$1:$1,0),0)),"",IF(VLOOKUP($A112,競技者csv変換!$A:$AK,MATCH(E$1,競技者csv変換!$1:$1,0),0)="","",VLOOKUP($A112,競技者csv変換!$A:$AK,MATCH(E$1,競技者csv変換!$1:$1,0),0)))</f>
        <v/>
      </c>
      <c r="F112" s="189" t="str">
        <f>IF(ISERROR(VLOOKUP($A112,競技者csv変換!$A:$AK,MATCH(F$1,競技者csv変換!$1:$1,0),0)),"",IF(VLOOKUP($A112,競技者csv変換!$A:$AK,MATCH(F$1,競技者csv変換!$1:$1,0),0)="","",VLOOKUP($A112,競技者csv変換!$A:$AK,MATCH(F$1,競技者csv変換!$1:$1,0),0)))</f>
        <v/>
      </c>
      <c r="G112" s="189" t="str">
        <f>IF(ISERROR(VLOOKUP($A112,競技者csv変換!$A:$AK,MATCH(G$1,競技者csv変換!$1:$1,0),0)),"",IF(VLOOKUP($A112,競技者csv変換!$A:$AK,MATCH(G$1,競技者csv変換!$1:$1,0),0)="","",VLOOKUP($A112,競技者csv変換!$A:$AK,MATCH(G$1,競技者csv変換!$1:$1,0),0)))</f>
        <v/>
      </c>
      <c r="H112" s="189" t="str">
        <f>IF(ISERROR(VLOOKUP($A112,競技者csv変換!$A:$AK,MATCH(H$1,競技者csv変換!$1:$1,0),0)),"",IF(VLOOKUP($A112,競技者csv変換!$A:$AK,MATCH(H$1,競技者csv変換!$1:$1,0),0)="","",VLOOKUP($A112,競技者csv変換!$A:$AK,MATCH(H$1,競技者csv変換!$1:$1,0),0)))</f>
        <v/>
      </c>
      <c r="I112" s="189" t="str">
        <f>IF(ISERROR(VLOOKUP($A112,競技者csv変換!$A:$AK,MATCH(I$1,競技者csv変換!$1:$1,0),0)),"",IF(VLOOKUP($A112,競技者csv変換!$A:$AK,MATCH(I$1,競技者csv変換!$1:$1,0),0)="","",VLOOKUP($A112,競技者csv変換!$A:$AK,MATCH(I$1,競技者csv変換!$1:$1,0),0)))</f>
        <v/>
      </c>
      <c r="J112" s="189" t="str">
        <f>IF(ISERROR(VLOOKUP($A112,競技者csv変換!$A:$AK,MATCH(J$1,競技者csv変換!$1:$1,0),0)),"",IF(VLOOKUP($A112,競技者csv変換!$A:$AK,MATCH(J$1,競技者csv変換!$1:$1,0),0)="","",VLOOKUP($A112,競技者csv変換!$A:$AK,MATCH(J$1,競技者csv変換!$1:$1,0),0)))</f>
        <v/>
      </c>
      <c r="K112" s="189" t="str">
        <f>IF(ISERROR(VLOOKUP($A112,競技者csv変換!$A:$AK,MATCH(K$1,競技者csv変換!$1:$1,0),0)),"",IF(VLOOKUP($A112,競技者csv変換!$A:$AK,MATCH(K$1,競技者csv変換!$1:$1,0),0)="","",VLOOKUP($A112,競技者csv変換!$A:$AK,MATCH(K$1,競技者csv変換!$1:$1,0),0)))</f>
        <v/>
      </c>
      <c r="L112" s="189" t="str">
        <f>IF(ISERROR(VLOOKUP($A112,競技者csv変換!$A:$AK,MATCH(L$1,競技者csv変換!$1:$1,0),0)),"",IF(VLOOKUP($A112,競技者csv変換!$A:$AK,MATCH(L$1,競技者csv変換!$1:$1,0),0)="","",VLOOKUP($A112,競技者csv変換!$A:$AK,MATCH(L$1,競技者csv変換!$1:$1,0),0)))</f>
        <v/>
      </c>
      <c r="M112" s="189" t="str">
        <f>IF(ISERROR(VLOOKUP($A112,競技者csv変換!$A:$AK,MATCH(M$1,競技者csv変換!$1:$1,0),0)),"",IF(VLOOKUP($A112,競技者csv変換!$A:$AK,MATCH(M$1,競技者csv変換!$1:$1,0),0)="","",VLOOKUP($A112,競技者csv変換!$A:$AK,MATCH(M$1,競技者csv変換!$1:$1,0),0)))</f>
        <v/>
      </c>
      <c r="N112" s="189" t="str">
        <f>IF(ISERROR(VLOOKUP($A112,競技者csv変換!$A:$AK,MATCH(N$1,競技者csv変換!$1:$1,0),0)),"",IF(VLOOKUP($A112,競技者csv変換!$A:$AK,MATCH(N$1,競技者csv変換!$1:$1,0),0)="","",VLOOKUP($A112,競技者csv変換!$A:$AK,MATCH(N$1,競技者csv変換!$1:$1,0),0)))</f>
        <v/>
      </c>
      <c r="O112" s="189" t="str">
        <f>IF(ISERROR(VLOOKUP($A112,競技者csv変換!$A:$AK,MATCH(O$1,競技者csv変換!$1:$1,0),0)),"",IF(VLOOKUP($A112,競技者csv変換!$A:$AK,MATCH(O$1,競技者csv変換!$1:$1,0),0)="","",VLOOKUP($A112,競技者csv変換!$A:$AK,MATCH(O$1,競技者csv変換!$1:$1,0),0)))</f>
        <v/>
      </c>
      <c r="P112" s="189" t="str">
        <f>IF(ISERROR(VLOOKUP($A112,競技者csv変換!$A:$AK,MATCH(P$1,競技者csv変換!$1:$1,0),0)),"",IF(VLOOKUP($A112,競技者csv変換!$A:$AK,MATCH(P$1,競技者csv変換!$1:$1,0),0)="","",VLOOKUP($A112,競技者csv変換!$A:$AK,MATCH(P$1,競技者csv変換!$1:$1,0),0)))</f>
        <v/>
      </c>
      <c r="Q112" s="189" t="str">
        <f>IF(ISERROR(VLOOKUP($A112,競技者csv変換!$A:$AK,MATCH(Q$1,競技者csv変換!$1:$1,0),0)),"",IF(VLOOKUP($A112,競技者csv変換!$A:$AK,MATCH(Q$1,競技者csv変換!$1:$1,0),0)="","",VLOOKUP($A112,競技者csv変換!$A:$AK,MATCH(Q$1,競技者csv変換!$1:$1,0),0)))</f>
        <v/>
      </c>
      <c r="R112" s="189" t="str">
        <f>IF(ISERROR(VLOOKUP($A112,競技者csv変換!$A:$AK,MATCH(R$1,競技者csv変換!$1:$1,0),0)),"",IF(VLOOKUP($A112,競技者csv変換!$A:$AK,MATCH(R$1,競技者csv変換!$1:$1,0),0)="","",VLOOKUP($A112,競技者csv変換!$A:$AK,MATCH(R$1,競技者csv変換!$1:$1,0),0)))</f>
        <v/>
      </c>
      <c r="S112" s="189" t="str">
        <f>IF(ISERROR(VLOOKUP($A112,競技者csv変換!$A:$AK,MATCH(S$1,競技者csv変換!$1:$1,0),0)),"",IF(VLOOKUP($A112,競技者csv変換!$A:$AK,MATCH(S$1,競技者csv変換!$1:$1,0),0)="","",VLOOKUP($A112,競技者csv変換!$A:$AK,MATCH(S$1,競技者csv変換!$1:$1,0),0)))</f>
        <v/>
      </c>
      <c r="T112" s="189" t="str">
        <f>IF(ISERROR(VLOOKUP($A112,競技者csv変換!$A:$AK,MATCH(T$1,競技者csv変換!$1:$1,0),0)),"",IF(VLOOKUP($A112,競技者csv変換!$A:$AK,MATCH(T$1,競技者csv変換!$1:$1,0),0)="","",VLOOKUP($A112,競技者csv変換!$A:$AK,MATCH(T$1,競技者csv変換!$1:$1,0),0)))</f>
        <v/>
      </c>
      <c r="U112" s="189" t="str">
        <f>IF(ISERROR(VLOOKUP($A112,競技者csv変換!$A:$AK,MATCH(U$1,競技者csv変換!$1:$1,0),0)),"",IF(VLOOKUP($A112,競技者csv変換!$A:$AK,MATCH(U$1,競技者csv変換!$1:$1,0),0)="","",VLOOKUP($A112,競技者csv変換!$A:$AK,MATCH(U$1,競技者csv変換!$1:$1,0),0)))</f>
        <v/>
      </c>
      <c r="V112" s="189" t="str">
        <f>IF(ISERROR(VLOOKUP($A112,競技者csv変換!$A:$AK,MATCH(V$1,競技者csv変換!$1:$1,0),0)),"",IF(VLOOKUP($A112,競技者csv変換!$A:$AK,MATCH(V$1,競技者csv変換!$1:$1,0),0)="","",VLOOKUP($A112,競技者csv変換!$A:$AK,MATCH(V$1,競技者csv変換!$1:$1,0),0)))</f>
        <v/>
      </c>
      <c r="W112" s="189" t="str">
        <f>IF(ISERROR(VLOOKUP($A112,競技者csv変換!$A:$AK,MATCH(W$1,競技者csv変換!$1:$1,0),0)),"",IF(VLOOKUP($A112,競技者csv変換!$A:$AK,MATCH(W$1,競技者csv変換!$1:$1,0),0)="","",VLOOKUP($A112,競技者csv変換!$A:$AK,MATCH(W$1,競技者csv変換!$1:$1,0),0)))</f>
        <v/>
      </c>
      <c r="X112" s="189" t="str">
        <f>IF(ISERROR(VLOOKUP($A112,競技者csv変換!$A:$AK,MATCH(X$1,競技者csv変換!$1:$1,0),0)),"",IF(VLOOKUP($A112,競技者csv変換!$A:$AK,MATCH(X$1,競技者csv変換!$1:$1,0),0)="","",VLOOKUP($A112,競技者csv変換!$A:$AK,MATCH(X$1,競技者csv変換!$1:$1,0),0)))</f>
        <v/>
      </c>
      <c r="Y112" s="189" t="str">
        <f>IF(ISERROR(VLOOKUP($A112,競技者csv変換!$A:$AK,MATCH(Y$1,競技者csv変換!$1:$1,0),0)),"",IF(VLOOKUP($A112,競技者csv変換!$A:$AK,MATCH(Y$1,競技者csv変換!$1:$1,0),0)="","",VLOOKUP($A112,競技者csv変換!$A:$AK,MATCH(Y$1,競技者csv変換!$1:$1,0),0)))</f>
        <v/>
      </c>
      <c r="Z112" s="189" t="str">
        <f>IF(ISERROR(VLOOKUP($A112,競技者csv変換!$A:$AK,MATCH(Z$1,競技者csv変換!$1:$1,0),0)),"",IF(VLOOKUP($A112,競技者csv変換!$A:$AK,MATCH(Z$1,競技者csv変換!$1:$1,0),0)="","",VLOOKUP($A112,競技者csv変換!$A:$AK,MATCH(Z$1,競技者csv変換!$1:$1,0),0)))</f>
        <v/>
      </c>
      <c r="AA112" s="189" t="str">
        <f>IF(ISERROR(VLOOKUP($A112,競技者csv変換!$A:$AK,MATCH(AA$1,競技者csv変換!$1:$1,0),0)),"",IF(VLOOKUP($A112,競技者csv変換!$A:$AK,MATCH(AA$1,競技者csv変換!$1:$1,0),0)="","",VLOOKUP($A112,競技者csv変換!$A:$AK,MATCH(AA$1,競技者csv変換!$1:$1,0),0)))</f>
        <v/>
      </c>
      <c r="AB112" s="189" t="str">
        <f>IF(ISERROR(VLOOKUP($A112,競技者csv変換!$A:$AK,MATCH(AB$1,競技者csv変換!$1:$1,0),0)),"",IF(VLOOKUP($A112,競技者csv変換!$A:$AK,MATCH(AB$1,競技者csv変換!$1:$1,0),0)="","",VLOOKUP($A112,競技者csv変換!$A:$AK,MATCH(AB$1,競技者csv変換!$1:$1,0),0)))</f>
        <v/>
      </c>
      <c r="AC112" s="189" t="str">
        <f>IF(ISERROR(VLOOKUP($A112,競技者csv変換!$A:$AK,MATCH(AC$1,競技者csv変換!$1:$1,0),0)),"",IF(VLOOKUP($A112,競技者csv変換!$A:$AK,MATCH(AC$1,競技者csv変換!$1:$1,0),0)="","",VLOOKUP($A112,競技者csv変換!$A:$AK,MATCH(AC$1,競技者csv変換!$1:$1,0),0)))</f>
        <v/>
      </c>
      <c r="AD112" s="76" t="str">
        <f>IF(ISERROR(VLOOKUP($A112,競技者csv変換!$A:$AK,MATCH(AD$1,競技者csv変換!$1:$1,0),0)),"",IF(VLOOKUP($A112,競技者csv変換!$A:$AK,MATCH(AD$1,競技者csv変換!$1:$1,0),0)="","",VLOOKUP($A112,競技者csv変換!$A:$AK,MATCH(AD$1,競技者csv変換!$1:$1,0),0)))</f>
        <v/>
      </c>
      <c r="AE112" s="76" t="str">
        <f>IF(ISERROR(VLOOKUP($A112,競技者csv変換!$A:$AK,MATCH(AE$1,競技者csv変換!$1:$1,0),0)),"",IF(VLOOKUP($A112,競技者csv変換!$A:$AK,MATCH(AE$1,競技者csv変換!$1:$1,0),0)="","",VLOOKUP($A112,競技者csv変換!$A:$AK,MATCH(AE$1,競技者csv変換!$1:$1,0),0)))</f>
        <v/>
      </c>
      <c r="AF112" s="76" t="str">
        <f>IF(ISERROR(VLOOKUP($A112,競技者csv変換!$A:$AK,MATCH(AF$1,競技者csv変換!$1:$1,0),0)),"",IF(VLOOKUP($A112,競技者csv変換!$A:$AK,MATCH(AF$1,競技者csv変換!$1:$1,0),0)="","",VLOOKUP($A112,競技者csv変換!$A:$AK,MATCH(AF$1,競技者csv変換!$1:$1,0),0)))</f>
        <v/>
      </c>
      <c r="AG112" s="76" t="str">
        <f>IF(ISERROR(VLOOKUP($A112,競技者csv変換!$A:$AK,MATCH(AG$1,競技者csv変換!$1:$1,0),0)),"",IF(VLOOKUP($A112,競技者csv変換!$A:$AK,MATCH(AG$1,競技者csv変換!$1:$1,0),0)="","",VLOOKUP($A112,競技者csv変換!$A:$AK,MATCH(AG$1,競技者csv変換!$1:$1,0),0)))</f>
        <v/>
      </c>
      <c r="AH112" s="76" t="str">
        <f>IF(ISERROR(VLOOKUP($A112,競技者csv変換!$A:$AK,MATCH(AH$1,競技者csv変換!$1:$1,0),0)),"",IF(VLOOKUP($A112,競技者csv変換!$A:$AK,MATCH(AH$1,競技者csv変換!$1:$1,0),0)="","",VLOOKUP($A112,競技者csv変換!$A:$AK,MATCH(AH$1,競技者csv変換!$1:$1,0),0)))</f>
        <v/>
      </c>
      <c r="AI112" s="76" t="str">
        <f>IF(ISERROR(VLOOKUP($A112,競技者csv変換!$A:$AK,MATCH(AI$1,競技者csv変換!$1:$1,0),0)),"",IF(VLOOKUP($A112,競技者csv変換!$A:$AK,MATCH(AI$1,競技者csv変換!$1:$1,0),0)="","",VLOOKUP($A112,競技者csv変換!$A:$AK,MATCH(AI$1,競技者csv変換!$1:$1,0),0)))</f>
        <v/>
      </c>
      <c r="AJ112" s="76" t="str">
        <f>IF(ISERROR(VLOOKUP($A112,競技者csv変換!$A:$AK,MATCH(AJ$1,競技者csv変換!$1:$1,0),0)),"",IF(VLOOKUP($A112,競技者csv変換!$A:$AK,MATCH(AJ$1,競技者csv変換!$1:$1,0),0)="","",VLOOKUP($A112,競技者csv変換!$A:$AK,MATCH(AJ$1,競技者csv変換!$1:$1,0),0)))</f>
        <v/>
      </c>
      <c r="AK112" s="76" t="str">
        <f>IF(ISERROR(VLOOKUP($A112,競技者csv変換!$A:$AK,MATCH(AK$1,競技者csv変換!$1:$1,0),0)),"",IF(VLOOKUP($A112,競技者csv変換!$A:$AK,MATCH(AK$1,競技者csv変換!$1:$1,0),0)="","",VLOOKUP($A112,競技者csv変換!$A:$AK,MATCH(AK$1,競技者csv変換!$1:$1,0),0)))</f>
        <v/>
      </c>
    </row>
    <row r="113" spans="1:37" ht="18" customHeight="1">
      <c r="A113" s="76" t="str">
        <f t="shared" si="0"/>
        <v/>
      </c>
      <c r="B113" s="189" t="str">
        <f>IF(ISERROR(VLOOKUP($A113,競技者csv変換!$A:$AK,MATCH(B$1,競技者csv変換!$1:$1,0),0)),"",IF(VLOOKUP($A113,競技者csv変換!$A:$AK,MATCH(B$1,競技者csv変換!$1:$1,0),0)="","",VLOOKUP($A113,競技者csv変換!$A:$AK,MATCH(B$1,競技者csv変換!$1:$1,0),0)))</f>
        <v/>
      </c>
      <c r="C113" s="189" t="str">
        <f>IF(ISERROR(VLOOKUP($A113,競技者csv変換!$A:$AK,MATCH(C$1,競技者csv変換!$1:$1,0),0)),"",IF(VLOOKUP($A113,競技者csv変換!$A:$AK,MATCH(C$1,競技者csv変換!$1:$1,0),0)="","",VLOOKUP($A113,競技者csv変換!$A:$AK,MATCH(C$1,競技者csv変換!$1:$1,0),0)))</f>
        <v/>
      </c>
      <c r="D113" s="189" t="str">
        <f>IF(ISERROR(VLOOKUP($A113,競技者csv変換!$A:$AK,MATCH(D$1,競技者csv変換!$1:$1,0),0)),"",IF(VLOOKUP($A113,競技者csv変換!$A:$AK,MATCH(D$1,競技者csv変換!$1:$1,0),0)="","",VLOOKUP($A113,競技者csv変換!$A:$AK,MATCH(D$1,競技者csv変換!$1:$1,0),0)))</f>
        <v/>
      </c>
      <c r="E113" s="189" t="str">
        <f>IF(ISERROR(VLOOKUP($A113,競技者csv変換!$A:$AK,MATCH(E$1,競技者csv変換!$1:$1,0),0)),"",IF(VLOOKUP($A113,競技者csv変換!$A:$AK,MATCH(E$1,競技者csv変換!$1:$1,0),0)="","",VLOOKUP($A113,競技者csv変換!$A:$AK,MATCH(E$1,競技者csv変換!$1:$1,0),0)))</f>
        <v/>
      </c>
      <c r="F113" s="189" t="str">
        <f>IF(ISERROR(VLOOKUP($A113,競技者csv変換!$A:$AK,MATCH(F$1,競技者csv変換!$1:$1,0),0)),"",IF(VLOOKUP($A113,競技者csv変換!$A:$AK,MATCH(F$1,競技者csv変換!$1:$1,0),0)="","",VLOOKUP($A113,競技者csv変換!$A:$AK,MATCH(F$1,競技者csv変換!$1:$1,0),0)))</f>
        <v/>
      </c>
      <c r="G113" s="189" t="str">
        <f>IF(ISERROR(VLOOKUP($A113,競技者csv変換!$A:$AK,MATCH(G$1,競技者csv変換!$1:$1,0),0)),"",IF(VLOOKUP($A113,競技者csv変換!$A:$AK,MATCH(G$1,競技者csv変換!$1:$1,0),0)="","",VLOOKUP($A113,競技者csv変換!$A:$AK,MATCH(G$1,競技者csv変換!$1:$1,0),0)))</f>
        <v/>
      </c>
      <c r="H113" s="189" t="str">
        <f>IF(ISERROR(VLOOKUP($A113,競技者csv変換!$A:$AK,MATCH(H$1,競技者csv変換!$1:$1,0),0)),"",IF(VLOOKUP($A113,競技者csv変換!$A:$AK,MATCH(H$1,競技者csv変換!$1:$1,0),0)="","",VLOOKUP($A113,競技者csv変換!$A:$AK,MATCH(H$1,競技者csv変換!$1:$1,0),0)))</f>
        <v/>
      </c>
      <c r="I113" s="189" t="str">
        <f>IF(ISERROR(VLOOKUP($A113,競技者csv変換!$A:$AK,MATCH(I$1,競技者csv変換!$1:$1,0),0)),"",IF(VLOOKUP($A113,競技者csv変換!$A:$AK,MATCH(I$1,競技者csv変換!$1:$1,0),0)="","",VLOOKUP($A113,競技者csv変換!$A:$AK,MATCH(I$1,競技者csv変換!$1:$1,0),0)))</f>
        <v/>
      </c>
      <c r="J113" s="189" t="str">
        <f>IF(ISERROR(VLOOKUP($A113,競技者csv変換!$A:$AK,MATCH(J$1,競技者csv変換!$1:$1,0),0)),"",IF(VLOOKUP($A113,競技者csv変換!$A:$AK,MATCH(J$1,競技者csv変換!$1:$1,0),0)="","",VLOOKUP($A113,競技者csv変換!$A:$AK,MATCH(J$1,競技者csv変換!$1:$1,0),0)))</f>
        <v/>
      </c>
      <c r="K113" s="189" t="str">
        <f>IF(ISERROR(VLOOKUP($A113,競技者csv変換!$A:$AK,MATCH(K$1,競技者csv変換!$1:$1,0),0)),"",IF(VLOOKUP($A113,競技者csv変換!$A:$AK,MATCH(K$1,競技者csv変換!$1:$1,0),0)="","",VLOOKUP($A113,競技者csv変換!$A:$AK,MATCH(K$1,競技者csv変換!$1:$1,0),0)))</f>
        <v/>
      </c>
      <c r="L113" s="189" t="str">
        <f>IF(ISERROR(VLOOKUP($A113,競技者csv変換!$A:$AK,MATCH(L$1,競技者csv変換!$1:$1,0),0)),"",IF(VLOOKUP($A113,競技者csv変換!$A:$AK,MATCH(L$1,競技者csv変換!$1:$1,0),0)="","",VLOOKUP($A113,競技者csv変換!$A:$AK,MATCH(L$1,競技者csv変換!$1:$1,0),0)))</f>
        <v/>
      </c>
      <c r="M113" s="189" t="str">
        <f>IF(ISERROR(VLOOKUP($A113,競技者csv変換!$A:$AK,MATCH(M$1,競技者csv変換!$1:$1,0),0)),"",IF(VLOOKUP($A113,競技者csv変換!$A:$AK,MATCH(M$1,競技者csv変換!$1:$1,0),0)="","",VLOOKUP($A113,競技者csv変換!$A:$AK,MATCH(M$1,競技者csv変換!$1:$1,0),0)))</f>
        <v/>
      </c>
      <c r="N113" s="189" t="str">
        <f>IF(ISERROR(VLOOKUP($A113,競技者csv変換!$A:$AK,MATCH(N$1,競技者csv変換!$1:$1,0),0)),"",IF(VLOOKUP($A113,競技者csv変換!$A:$AK,MATCH(N$1,競技者csv変換!$1:$1,0),0)="","",VLOOKUP($A113,競技者csv変換!$A:$AK,MATCH(N$1,競技者csv変換!$1:$1,0),0)))</f>
        <v/>
      </c>
      <c r="O113" s="189" t="str">
        <f>IF(ISERROR(VLOOKUP($A113,競技者csv変換!$A:$AK,MATCH(O$1,競技者csv変換!$1:$1,0),0)),"",IF(VLOOKUP($A113,競技者csv変換!$A:$AK,MATCH(O$1,競技者csv変換!$1:$1,0),0)="","",VLOOKUP($A113,競技者csv変換!$A:$AK,MATCH(O$1,競技者csv変換!$1:$1,0),0)))</f>
        <v/>
      </c>
      <c r="P113" s="189" t="str">
        <f>IF(ISERROR(VLOOKUP($A113,競技者csv変換!$A:$AK,MATCH(P$1,競技者csv変換!$1:$1,0),0)),"",IF(VLOOKUP($A113,競技者csv変換!$A:$AK,MATCH(P$1,競技者csv変換!$1:$1,0),0)="","",VLOOKUP($A113,競技者csv変換!$A:$AK,MATCH(P$1,競技者csv変換!$1:$1,0),0)))</f>
        <v/>
      </c>
      <c r="Q113" s="189" t="str">
        <f>IF(ISERROR(VLOOKUP($A113,競技者csv変換!$A:$AK,MATCH(Q$1,競技者csv変換!$1:$1,0),0)),"",IF(VLOOKUP($A113,競技者csv変換!$A:$AK,MATCH(Q$1,競技者csv変換!$1:$1,0),0)="","",VLOOKUP($A113,競技者csv変換!$A:$AK,MATCH(Q$1,競技者csv変換!$1:$1,0),0)))</f>
        <v/>
      </c>
      <c r="R113" s="189" t="str">
        <f>IF(ISERROR(VLOOKUP($A113,競技者csv変換!$A:$AK,MATCH(R$1,競技者csv変換!$1:$1,0),0)),"",IF(VLOOKUP($A113,競技者csv変換!$A:$AK,MATCH(R$1,競技者csv変換!$1:$1,0),0)="","",VLOOKUP($A113,競技者csv変換!$A:$AK,MATCH(R$1,競技者csv変換!$1:$1,0),0)))</f>
        <v/>
      </c>
      <c r="S113" s="189" t="str">
        <f>IF(ISERROR(VLOOKUP($A113,競技者csv変換!$A:$AK,MATCH(S$1,競技者csv変換!$1:$1,0),0)),"",IF(VLOOKUP($A113,競技者csv変換!$A:$AK,MATCH(S$1,競技者csv変換!$1:$1,0),0)="","",VLOOKUP($A113,競技者csv変換!$A:$AK,MATCH(S$1,競技者csv変換!$1:$1,0),0)))</f>
        <v/>
      </c>
      <c r="T113" s="189" t="str">
        <f>IF(ISERROR(VLOOKUP($A113,競技者csv変換!$A:$AK,MATCH(T$1,競技者csv変換!$1:$1,0),0)),"",IF(VLOOKUP($A113,競技者csv変換!$A:$AK,MATCH(T$1,競技者csv変換!$1:$1,0),0)="","",VLOOKUP($A113,競技者csv変換!$A:$AK,MATCH(T$1,競技者csv変換!$1:$1,0),0)))</f>
        <v/>
      </c>
      <c r="U113" s="189" t="str">
        <f>IF(ISERROR(VLOOKUP($A113,競技者csv変換!$A:$AK,MATCH(U$1,競技者csv変換!$1:$1,0),0)),"",IF(VLOOKUP($A113,競技者csv変換!$A:$AK,MATCH(U$1,競技者csv変換!$1:$1,0),0)="","",VLOOKUP($A113,競技者csv変換!$A:$AK,MATCH(U$1,競技者csv変換!$1:$1,0),0)))</f>
        <v/>
      </c>
      <c r="V113" s="189" t="str">
        <f>IF(ISERROR(VLOOKUP($A113,競技者csv変換!$A:$AK,MATCH(V$1,競技者csv変換!$1:$1,0),0)),"",IF(VLOOKUP($A113,競技者csv変換!$A:$AK,MATCH(V$1,競技者csv変換!$1:$1,0),0)="","",VLOOKUP($A113,競技者csv変換!$A:$AK,MATCH(V$1,競技者csv変換!$1:$1,0),0)))</f>
        <v/>
      </c>
      <c r="W113" s="189" t="str">
        <f>IF(ISERROR(VLOOKUP($A113,競技者csv変換!$A:$AK,MATCH(W$1,競技者csv変換!$1:$1,0),0)),"",IF(VLOOKUP($A113,競技者csv変換!$A:$AK,MATCH(W$1,競技者csv変換!$1:$1,0),0)="","",VLOOKUP($A113,競技者csv変換!$A:$AK,MATCH(W$1,競技者csv変換!$1:$1,0),0)))</f>
        <v/>
      </c>
      <c r="X113" s="189" t="str">
        <f>IF(ISERROR(VLOOKUP($A113,競技者csv変換!$A:$AK,MATCH(X$1,競技者csv変換!$1:$1,0),0)),"",IF(VLOOKUP($A113,競技者csv変換!$A:$AK,MATCH(X$1,競技者csv変換!$1:$1,0),0)="","",VLOOKUP($A113,競技者csv変換!$A:$AK,MATCH(X$1,競技者csv変換!$1:$1,0),0)))</f>
        <v/>
      </c>
      <c r="Y113" s="189" t="str">
        <f>IF(ISERROR(VLOOKUP($A113,競技者csv変換!$A:$AK,MATCH(Y$1,競技者csv変換!$1:$1,0),0)),"",IF(VLOOKUP($A113,競技者csv変換!$A:$AK,MATCH(Y$1,競技者csv変換!$1:$1,0),0)="","",VLOOKUP($A113,競技者csv変換!$A:$AK,MATCH(Y$1,競技者csv変換!$1:$1,0),0)))</f>
        <v/>
      </c>
      <c r="Z113" s="189" t="str">
        <f>IF(ISERROR(VLOOKUP($A113,競技者csv変換!$A:$AK,MATCH(Z$1,競技者csv変換!$1:$1,0),0)),"",IF(VLOOKUP($A113,競技者csv変換!$A:$AK,MATCH(Z$1,競技者csv変換!$1:$1,0),0)="","",VLOOKUP($A113,競技者csv変換!$A:$AK,MATCH(Z$1,競技者csv変換!$1:$1,0),0)))</f>
        <v/>
      </c>
      <c r="AA113" s="189" t="str">
        <f>IF(ISERROR(VLOOKUP($A113,競技者csv変換!$A:$AK,MATCH(AA$1,競技者csv変換!$1:$1,0),0)),"",IF(VLOOKUP($A113,競技者csv変換!$A:$AK,MATCH(AA$1,競技者csv変換!$1:$1,0),0)="","",VLOOKUP($A113,競技者csv変換!$A:$AK,MATCH(AA$1,競技者csv変換!$1:$1,0),0)))</f>
        <v/>
      </c>
      <c r="AB113" s="189" t="str">
        <f>IF(ISERROR(VLOOKUP($A113,競技者csv変換!$A:$AK,MATCH(AB$1,競技者csv変換!$1:$1,0),0)),"",IF(VLOOKUP($A113,競技者csv変換!$A:$AK,MATCH(AB$1,競技者csv変換!$1:$1,0),0)="","",VLOOKUP($A113,競技者csv変換!$A:$AK,MATCH(AB$1,競技者csv変換!$1:$1,0),0)))</f>
        <v/>
      </c>
      <c r="AC113" s="189" t="str">
        <f>IF(ISERROR(VLOOKUP($A113,競技者csv変換!$A:$AK,MATCH(AC$1,競技者csv変換!$1:$1,0),0)),"",IF(VLOOKUP($A113,競技者csv変換!$A:$AK,MATCH(AC$1,競技者csv変換!$1:$1,0),0)="","",VLOOKUP($A113,競技者csv変換!$A:$AK,MATCH(AC$1,競技者csv変換!$1:$1,0),0)))</f>
        <v/>
      </c>
      <c r="AD113" s="76" t="str">
        <f>IF(ISERROR(VLOOKUP($A113,競技者csv変換!$A:$AK,MATCH(AD$1,競技者csv変換!$1:$1,0),0)),"",IF(VLOOKUP($A113,競技者csv変換!$A:$AK,MATCH(AD$1,競技者csv変換!$1:$1,0),0)="","",VLOOKUP($A113,競技者csv変換!$A:$AK,MATCH(AD$1,競技者csv変換!$1:$1,0),0)))</f>
        <v/>
      </c>
      <c r="AE113" s="76" t="str">
        <f>IF(ISERROR(VLOOKUP($A113,競技者csv変換!$A:$AK,MATCH(AE$1,競技者csv変換!$1:$1,0),0)),"",IF(VLOOKUP($A113,競技者csv変換!$A:$AK,MATCH(AE$1,競技者csv変換!$1:$1,0),0)="","",VLOOKUP($A113,競技者csv変換!$A:$AK,MATCH(AE$1,競技者csv変換!$1:$1,0),0)))</f>
        <v/>
      </c>
      <c r="AF113" s="76" t="str">
        <f>IF(ISERROR(VLOOKUP($A113,競技者csv変換!$A:$AK,MATCH(AF$1,競技者csv変換!$1:$1,0),0)),"",IF(VLOOKUP($A113,競技者csv変換!$A:$AK,MATCH(AF$1,競技者csv変換!$1:$1,0),0)="","",VLOOKUP($A113,競技者csv変換!$A:$AK,MATCH(AF$1,競技者csv変換!$1:$1,0),0)))</f>
        <v/>
      </c>
      <c r="AG113" s="76" t="str">
        <f>IF(ISERROR(VLOOKUP($A113,競技者csv変換!$A:$AK,MATCH(AG$1,競技者csv変換!$1:$1,0),0)),"",IF(VLOOKUP($A113,競技者csv変換!$A:$AK,MATCH(AG$1,競技者csv変換!$1:$1,0),0)="","",VLOOKUP($A113,競技者csv変換!$A:$AK,MATCH(AG$1,競技者csv変換!$1:$1,0),0)))</f>
        <v/>
      </c>
      <c r="AH113" s="76" t="str">
        <f>IF(ISERROR(VLOOKUP($A113,競技者csv変換!$A:$AK,MATCH(AH$1,競技者csv変換!$1:$1,0),0)),"",IF(VLOOKUP($A113,競技者csv変換!$A:$AK,MATCH(AH$1,競技者csv変換!$1:$1,0),0)="","",VLOOKUP($A113,競技者csv変換!$A:$AK,MATCH(AH$1,競技者csv変換!$1:$1,0),0)))</f>
        <v/>
      </c>
      <c r="AI113" s="76" t="str">
        <f>IF(ISERROR(VLOOKUP($A113,競技者csv変換!$A:$AK,MATCH(AI$1,競技者csv変換!$1:$1,0),0)),"",IF(VLOOKUP($A113,競技者csv変換!$A:$AK,MATCH(AI$1,競技者csv変換!$1:$1,0),0)="","",VLOOKUP($A113,競技者csv変換!$A:$AK,MATCH(AI$1,競技者csv変換!$1:$1,0),0)))</f>
        <v/>
      </c>
      <c r="AJ113" s="76" t="str">
        <f>IF(ISERROR(VLOOKUP($A113,競技者csv変換!$A:$AK,MATCH(AJ$1,競技者csv変換!$1:$1,0),0)),"",IF(VLOOKUP($A113,競技者csv変換!$A:$AK,MATCH(AJ$1,競技者csv変換!$1:$1,0),0)="","",VLOOKUP($A113,競技者csv変換!$A:$AK,MATCH(AJ$1,競技者csv変換!$1:$1,0),0)))</f>
        <v/>
      </c>
      <c r="AK113" s="76" t="str">
        <f>IF(ISERROR(VLOOKUP($A113,競技者csv変換!$A:$AK,MATCH(AK$1,競技者csv変換!$1:$1,0),0)),"",IF(VLOOKUP($A113,競技者csv変換!$A:$AK,MATCH(AK$1,競技者csv変換!$1:$1,0),0)="","",VLOOKUP($A113,競技者csv変換!$A:$AK,MATCH(AK$1,競技者csv変換!$1:$1,0),0)))</f>
        <v/>
      </c>
    </row>
    <row r="114" spans="1:37" ht="18" customHeight="1">
      <c r="A114" s="76" t="str">
        <f t="shared" si="0"/>
        <v/>
      </c>
      <c r="B114" s="189" t="str">
        <f>IF(ISERROR(VLOOKUP($A114,競技者csv変換!$A:$AK,MATCH(B$1,競技者csv変換!$1:$1,0),0)),"",IF(VLOOKUP($A114,競技者csv変換!$A:$AK,MATCH(B$1,競技者csv変換!$1:$1,0),0)="","",VLOOKUP($A114,競技者csv変換!$A:$AK,MATCH(B$1,競技者csv変換!$1:$1,0),0)))</f>
        <v/>
      </c>
      <c r="C114" s="189" t="str">
        <f>IF(ISERROR(VLOOKUP($A114,競技者csv変換!$A:$AK,MATCH(C$1,競技者csv変換!$1:$1,0),0)),"",IF(VLOOKUP($A114,競技者csv変換!$A:$AK,MATCH(C$1,競技者csv変換!$1:$1,0),0)="","",VLOOKUP($A114,競技者csv変換!$A:$AK,MATCH(C$1,競技者csv変換!$1:$1,0),0)))</f>
        <v/>
      </c>
      <c r="D114" s="189" t="str">
        <f>IF(ISERROR(VLOOKUP($A114,競技者csv変換!$A:$AK,MATCH(D$1,競技者csv変換!$1:$1,0),0)),"",IF(VLOOKUP($A114,競技者csv変換!$A:$AK,MATCH(D$1,競技者csv変換!$1:$1,0),0)="","",VLOOKUP($A114,競技者csv変換!$A:$AK,MATCH(D$1,競技者csv変換!$1:$1,0),0)))</f>
        <v/>
      </c>
      <c r="E114" s="189" t="str">
        <f>IF(ISERROR(VLOOKUP($A114,競技者csv変換!$A:$AK,MATCH(E$1,競技者csv変換!$1:$1,0),0)),"",IF(VLOOKUP($A114,競技者csv変換!$A:$AK,MATCH(E$1,競技者csv変換!$1:$1,0),0)="","",VLOOKUP($A114,競技者csv変換!$A:$AK,MATCH(E$1,競技者csv変換!$1:$1,0),0)))</f>
        <v/>
      </c>
      <c r="F114" s="189" t="str">
        <f>IF(ISERROR(VLOOKUP($A114,競技者csv変換!$A:$AK,MATCH(F$1,競技者csv変換!$1:$1,0),0)),"",IF(VLOOKUP($A114,競技者csv変換!$A:$AK,MATCH(F$1,競技者csv変換!$1:$1,0),0)="","",VLOOKUP($A114,競技者csv変換!$A:$AK,MATCH(F$1,競技者csv変換!$1:$1,0),0)))</f>
        <v/>
      </c>
      <c r="G114" s="189" t="str">
        <f>IF(ISERROR(VLOOKUP($A114,競技者csv変換!$A:$AK,MATCH(G$1,競技者csv変換!$1:$1,0),0)),"",IF(VLOOKUP($A114,競技者csv変換!$A:$AK,MATCH(G$1,競技者csv変換!$1:$1,0),0)="","",VLOOKUP($A114,競技者csv変換!$A:$AK,MATCH(G$1,競技者csv変換!$1:$1,0),0)))</f>
        <v/>
      </c>
      <c r="H114" s="189" t="str">
        <f>IF(ISERROR(VLOOKUP($A114,競技者csv変換!$A:$AK,MATCH(H$1,競技者csv変換!$1:$1,0),0)),"",IF(VLOOKUP($A114,競技者csv変換!$A:$AK,MATCH(H$1,競技者csv変換!$1:$1,0),0)="","",VLOOKUP($A114,競技者csv変換!$A:$AK,MATCH(H$1,競技者csv変換!$1:$1,0),0)))</f>
        <v/>
      </c>
      <c r="I114" s="189" t="str">
        <f>IF(ISERROR(VLOOKUP($A114,競技者csv変換!$A:$AK,MATCH(I$1,競技者csv変換!$1:$1,0),0)),"",IF(VLOOKUP($A114,競技者csv変換!$A:$AK,MATCH(I$1,競技者csv変換!$1:$1,0),0)="","",VLOOKUP($A114,競技者csv変換!$A:$AK,MATCH(I$1,競技者csv変換!$1:$1,0),0)))</f>
        <v/>
      </c>
      <c r="J114" s="189" t="str">
        <f>IF(ISERROR(VLOOKUP($A114,競技者csv変換!$A:$AK,MATCH(J$1,競技者csv変換!$1:$1,0),0)),"",IF(VLOOKUP($A114,競技者csv変換!$A:$AK,MATCH(J$1,競技者csv変換!$1:$1,0),0)="","",VLOOKUP($A114,競技者csv変換!$A:$AK,MATCH(J$1,競技者csv変換!$1:$1,0),0)))</f>
        <v/>
      </c>
      <c r="K114" s="189" t="str">
        <f>IF(ISERROR(VLOOKUP($A114,競技者csv変換!$A:$AK,MATCH(K$1,競技者csv変換!$1:$1,0),0)),"",IF(VLOOKUP($A114,競技者csv変換!$A:$AK,MATCH(K$1,競技者csv変換!$1:$1,0),0)="","",VLOOKUP($A114,競技者csv変換!$A:$AK,MATCH(K$1,競技者csv変換!$1:$1,0),0)))</f>
        <v/>
      </c>
      <c r="L114" s="189" t="str">
        <f>IF(ISERROR(VLOOKUP($A114,競技者csv変換!$A:$AK,MATCH(L$1,競技者csv変換!$1:$1,0),0)),"",IF(VLOOKUP($A114,競技者csv変換!$A:$AK,MATCH(L$1,競技者csv変換!$1:$1,0),0)="","",VLOOKUP($A114,競技者csv変換!$A:$AK,MATCH(L$1,競技者csv変換!$1:$1,0),0)))</f>
        <v/>
      </c>
      <c r="M114" s="189" t="str">
        <f>IF(ISERROR(VLOOKUP($A114,競技者csv変換!$A:$AK,MATCH(M$1,競技者csv変換!$1:$1,0),0)),"",IF(VLOOKUP($A114,競技者csv変換!$A:$AK,MATCH(M$1,競技者csv変換!$1:$1,0),0)="","",VLOOKUP($A114,競技者csv変換!$A:$AK,MATCH(M$1,競技者csv変換!$1:$1,0),0)))</f>
        <v/>
      </c>
      <c r="N114" s="189" t="str">
        <f>IF(ISERROR(VLOOKUP($A114,競技者csv変換!$A:$AK,MATCH(N$1,競技者csv変換!$1:$1,0),0)),"",IF(VLOOKUP($A114,競技者csv変換!$A:$AK,MATCH(N$1,競技者csv変換!$1:$1,0),0)="","",VLOOKUP($A114,競技者csv変換!$A:$AK,MATCH(N$1,競技者csv変換!$1:$1,0),0)))</f>
        <v/>
      </c>
      <c r="O114" s="189" t="str">
        <f>IF(ISERROR(VLOOKUP($A114,競技者csv変換!$A:$AK,MATCH(O$1,競技者csv変換!$1:$1,0),0)),"",IF(VLOOKUP($A114,競技者csv変換!$A:$AK,MATCH(O$1,競技者csv変換!$1:$1,0),0)="","",VLOOKUP($A114,競技者csv変換!$A:$AK,MATCH(O$1,競技者csv変換!$1:$1,0),0)))</f>
        <v/>
      </c>
      <c r="P114" s="189" t="str">
        <f>IF(ISERROR(VLOOKUP($A114,競技者csv変換!$A:$AK,MATCH(P$1,競技者csv変換!$1:$1,0),0)),"",IF(VLOOKUP($A114,競技者csv変換!$A:$AK,MATCH(P$1,競技者csv変換!$1:$1,0),0)="","",VLOOKUP($A114,競技者csv変換!$A:$AK,MATCH(P$1,競技者csv変換!$1:$1,0),0)))</f>
        <v/>
      </c>
      <c r="Q114" s="189" t="str">
        <f>IF(ISERROR(VLOOKUP($A114,競技者csv変換!$A:$AK,MATCH(Q$1,競技者csv変換!$1:$1,0),0)),"",IF(VLOOKUP($A114,競技者csv変換!$A:$AK,MATCH(Q$1,競技者csv変換!$1:$1,0),0)="","",VLOOKUP($A114,競技者csv変換!$A:$AK,MATCH(Q$1,競技者csv変換!$1:$1,0),0)))</f>
        <v/>
      </c>
      <c r="R114" s="189" t="str">
        <f>IF(ISERROR(VLOOKUP($A114,競技者csv変換!$A:$AK,MATCH(R$1,競技者csv変換!$1:$1,0),0)),"",IF(VLOOKUP($A114,競技者csv変換!$A:$AK,MATCH(R$1,競技者csv変換!$1:$1,0),0)="","",VLOOKUP($A114,競技者csv変換!$A:$AK,MATCH(R$1,競技者csv変換!$1:$1,0),0)))</f>
        <v/>
      </c>
      <c r="S114" s="189" t="str">
        <f>IF(ISERROR(VLOOKUP($A114,競技者csv変換!$A:$AK,MATCH(S$1,競技者csv変換!$1:$1,0),0)),"",IF(VLOOKUP($A114,競技者csv変換!$A:$AK,MATCH(S$1,競技者csv変換!$1:$1,0),0)="","",VLOOKUP($A114,競技者csv変換!$A:$AK,MATCH(S$1,競技者csv変換!$1:$1,0),0)))</f>
        <v/>
      </c>
      <c r="T114" s="189" t="str">
        <f>IF(ISERROR(VLOOKUP($A114,競技者csv変換!$A:$AK,MATCH(T$1,競技者csv変換!$1:$1,0),0)),"",IF(VLOOKUP($A114,競技者csv変換!$A:$AK,MATCH(T$1,競技者csv変換!$1:$1,0),0)="","",VLOOKUP($A114,競技者csv変換!$A:$AK,MATCH(T$1,競技者csv変換!$1:$1,0),0)))</f>
        <v/>
      </c>
      <c r="U114" s="189" t="str">
        <f>IF(ISERROR(VLOOKUP($A114,競技者csv変換!$A:$AK,MATCH(U$1,競技者csv変換!$1:$1,0),0)),"",IF(VLOOKUP($A114,競技者csv変換!$A:$AK,MATCH(U$1,競技者csv変換!$1:$1,0),0)="","",VLOOKUP($A114,競技者csv変換!$A:$AK,MATCH(U$1,競技者csv変換!$1:$1,0),0)))</f>
        <v/>
      </c>
      <c r="V114" s="189" t="str">
        <f>IF(ISERROR(VLOOKUP($A114,競技者csv変換!$A:$AK,MATCH(V$1,競技者csv変換!$1:$1,0),0)),"",IF(VLOOKUP($A114,競技者csv変換!$A:$AK,MATCH(V$1,競技者csv変換!$1:$1,0),0)="","",VLOOKUP($A114,競技者csv変換!$A:$AK,MATCH(V$1,競技者csv変換!$1:$1,0),0)))</f>
        <v/>
      </c>
      <c r="W114" s="189" t="str">
        <f>IF(ISERROR(VLOOKUP($A114,競技者csv変換!$A:$AK,MATCH(W$1,競技者csv変換!$1:$1,0),0)),"",IF(VLOOKUP($A114,競技者csv変換!$A:$AK,MATCH(W$1,競技者csv変換!$1:$1,0),0)="","",VLOOKUP($A114,競技者csv変換!$A:$AK,MATCH(W$1,競技者csv変換!$1:$1,0),0)))</f>
        <v/>
      </c>
      <c r="X114" s="189" t="str">
        <f>IF(ISERROR(VLOOKUP($A114,競技者csv変換!$A:$AK,MATCH(X$1,競技者csv変換!$1:$1,0),0)),"",IF(VLOOKUP($A114,競技者csv変換!$A:$AK,MATCH(X$1,競技者csv変換!$1:$1,0),0)="","",VLOOKUP($A114,競技者csv変換!$A:$AK,MATCH(X$1,競技者csv変換!$1:$1,0),0)))</f>
        <v/>
      </c>
      <c r="Y114" s="189" t="str">
        <f>IF(ISERROR(VLOOKUP($A114,競技者csv変換!$A:$AK,MATCH(Y$1,競技者csv変換!$1:$1,0),0)),"",IF(VLOOKUP($A114,競技者csv変換!$A:$AK,MATCH(Y$1,競技者csv変換!$1:$1,0),0)="","",VLOOKUP($A114,競技者csv変換!$A:$AK,MATCH(Y$1,競技者csv変換!$1:$1,0),0)))</f>
        <v/>
      </c>
      <c r="Z114" s="189" t="str">
        <f>IF(ISERROR(VLOOKUP($A114,競技者csv変換!$A:$AK,MATCH(Z$1,競技者csv変換!$1:$1,0),0)),"",IF(VLOOKUP($A114,競技者csv変換!$A:$AK,MATCH(Z$1,競技者csv変換!$1:$1,0),0)="","",VLOOKUP($A114,競技者csv変換!$A:$AK,MATCH(Z$1,競技者csv変換!$1:$1,0),0)))</f>
        <v/>
      </c>
      <c r="AA114" s="189" t="str">
        <f>IF(ISERROR(VLOOKUP($A114,競技者csv変換!$A:$AK,MATCH(AA$1,競技者csv変換!$1:$1,0),0)),"",IF(VLOOKUP($A114,競技者csv変換!$A:$AK,MATCH(AA$1,競技者csv変換!$1:$1,0),0)="","",VLOOKUP($A114,競技者csv変換!$A:$AK,MATCH(AA$1,競技者csv変換!$1:$1,0),0)))</f>
        <v/>
      </c>
      <c r="AB114" s="189" t="str">
        <f>IF(ISERROR(VLOOKUP($A114,競技者csv変換!$A:$AK,MATCH(AB$1,競技者csv変換!$1:$1,0),0)),"",IF(VLOOKUP($A114,競技者csv変換!$A:$AK,MATCH(AB$1,競技者csv変換!$1:$1,0),0)="","",VLOOKUP($A114,競技者csv変換!$A:$AK,MATCH(AB$1,競技者csv変換!$1:$1,0),0)))</f>
        <v/>
      </c>
      <c r="AC114" s="189" t="str">
        <f>IF(ISERROR(VLOOKUP($A114,競技者csv変換!$A:$AK,MATCH(AC$1,競技者csv変換!$1:$1,0),0)),"",IF(VLOOKUP($A114,競技者csv変換!$A:$AK,MATCH(AC$1,競技者csv変換!$1:$1,0),0)="","",VLOOKUP($A114,競技者csv変換!$A:$AK,MATCH(AC$1,競技者csv変換!$1:$1,0),0)))</f>
        <v/>
      </c>
      <c r="AD114" s="76" t="str">
        <f>IF(ISERROR(VLOOKUP($A114,競技者csv変換!$A:$AK,MATCH(AD$1,競技者csv変換!$1:$1,0),0)),"",IF(VLOOKUP($A114,競技者csv変換!$A:$AK,MATCH(AD$1,競技者csv変換!$1:$1,0),0)="","",VLOOKUP($A114,競技者csv変換!$A:$AK,MATCH(AD$1,競技者csv変換!$1:$1,0),0)))</f>
        <v/>
      </c>
      <c r="AE114" s="76" t="str">
        <f>IF(ISERROR(VLOOKUP($A114,競技者csv変換!$A:$AK,MATCH(AE$1,競技者csv変換!$1:$1,0),0)),"",IF(VLOOKUP($A114,競技者csv変換!$A:$AK,MATCH(AE$1,競技者csv変換!$1:$1,0),0)="","",VLOOKUP($A114,競技者csv変換!$A:$AK,MATCH(AE$1,競技者csv変換!$1:$1,0),0)))</f>
        <v/>
      </c>
      <c r="AF114" s="76" t="str">
        <f>IF(ISERROR(VLOOKUP($A114,競技者csv変換!$A:$AK,MATCH(AF$1,競技者csv変換!$1:$1,0),0)),"",IF(VLOOKUP($A114,競技者csv変換!$A:$AK,MATCH(AF$1,競技者csv変換!$1:$1,0),0)="","",VLOOKUP($A114,競技者csv変換!$A:$AK,MATCH(AF$1,競技者csv変換!$1:$1,0),0)))</f>
        <v/>
      </c>
      <c r="AG114" s="76" t="str">
        <f>IF(ISERROR(VLOOKUP($A114,競技者csv変換!$A:$AK,MATCH(AG$1,競技者csv変換!$1:$1,0),0)),"",IF(VLOOKUP($A114,競技者csv変換!$A:$AK,MATCH(AG$1,競技者csv変換!$1:$1,0),0)="","",VLOOKUP($A114,競技者csv変換!$A:$AK,MATCH(AG$1,競技者csv変換!$1:$1,0),0)))</f>
        <v/>
      </c>
      <c r="AH114" s="76" t="str">
        <f>IF(ISERROR(VLOOKUP($A114,競技者csv変換!$A:$AK,MATCH(AH$1,競技者csv変換!$1:$1,0),0)),"",IF(VLOOKUP($A114,競技者csv変換!$A:$AK,MATCH(AH$1,競技者csv変換!$1:$1,0),0)="","",VLOOKUP($A114,競技者csv変換!$A:$AK,MATCH(AH$1,競技者csv変換!$1:$1,0),0)))</f>
        <v/>
      </c>
      <c r="AI114" s="76" t="str">
        <f>IF(ISERROR(VLOOKUP($A114,競技者csv変換!$A:$AK,MATCH(AI$1,競技者csv変換!$1:$1,0),0)),"",IF(VLOOKUP($A114,競技者csv変換!$A:$AK,MATCH(AI$1,競技者csv変換!$1:$1,0),0)="","",VLOOKUP($A114,競技者csv変換!$A:$AK,MATCH(AI$1,競技者csv変換!$1:$1,0),0)))</f>
        <v/>
      </c>
      <c r="AJ114" s="76" t="str">
        <f>IF(ISERROR(VLOOKUP($A114,競技者csv変換!$A:$AK,MATCH(AJ$1,競技者csv変換!$1:$1,0),0)),"",IF(VLOOKUP($A114,競技者csv変換!$A:$AK,MATCH(AJ$1,競技者csv変換!$1:$1,0),0)="","",VLOOKUP($A114,競技者csv変換!$A:$AK,MATCH(AJ$1,競技者csv変換!$1:$1,0),0)))</f>
        <v/>
      </c>
      <c r="AK114" s="76" t="str">
        <f>IF(ISERROR(VLOOKUP($A114,競技者csv変換!$A:$AK,MATCH(AK$1,競技者csv変換!$1:$1,0),0)),"",IF(VLOOKUP($A114,競技者csv変換!$A:$AK,MATCH(AK$1,競技者csv変換!$1:$1,0),0)="","",VLOOKUP($A114,競技者csv変換!$A:$AK,MATCH(AK$1,競技者csv変換!$1:$1,0),0)))</f>
        <v/>
      </c>
    </row>
    <row r="115" spans="1:37" ht="18" customHeight="1">
      <c r="A115" s="76" t="str">
        <f t="shared" si="0"/>
        <v/>
      </c>
      <c r="B115" s="189" t="str">
        <f>IF(ISERROR(VLOOKUP($A115,競技者csv変換!$A:$AK,MATCH(B$1,競技者csv変換!$1:$1,0),0)),"",IF(VLOOKUP($A115,競技者csv変換!$A:$AK,MATCH(B$1,競技者csv変換!$1:$1,0),0)="","",VLOOKUP($A115,競技者csv変換!$A:$AK,MATCH(B$1,競技者csv変換!$1:$1,0),0)))</f>
        <v/>
      </c>
      <c r="C115" s="189" t="str">
        <f>IF(ISERROR(VLOOKUP($A115,競技者csv変換!$A:$AK,MATCH(C$1,競技者csv変換!$1:$1,0),0)),"",IF(VLOOKUP($A115,競技者csv変換!$A:$AK,MATCH(C$1,競技者csv変換!$1:$1,0),0)="","",VLOOKUP($A115,競技者csv変換!$A:$AK,MATCH(C$1,競技者csv変換!$1:$1,0),0)))</f>
        <v/>
      </c>
      <c r="D115" s="189" t="str">
        <f>IF(ISERROR(VLOOKUP($A115,競技者csv変換!$A:$AK,MATCH(D$1,競技者csv変換!$1:$1,0),0)),"",IF(VLOOKUP($A115,競技者csv変換!$A:$AK,MATCH(D$1,競技者csv変換!$1:$1,0),0)="","",VLOOKUP($A115,競技者csv変換!$A:$AK,MATCH(D$1,競技者csv変換!$1:$1,0),0)))</f>
        <v/>
      </c>
      <c r="E115" s="189" t="str">
        <f>IF(ISERROR(VLOOKUP($A115,競技者csv変換!$A:$AK,MATCH(E$1,競技者csv変換!$1:$1,0),0)),"",IF(VLOOKUP($A115,競技者csv変換!$A:$AK,MATCH(E$1,競技者csv変換!$1:$1,0),0)="","",VLOOKUP($A115,競技者csv変換!$A:$AK,MATCH(E$1,競技者csv変換!$1:$1,0),0)))</f>
        <v/>
      </c>
      <c r="F115" s="189" t="str">
        <f>IF(ISERROR(VLOOKUP($A115,競技者csv変換!$A:$AK,MATCH(F$1,競技者csv変換!$1:$1,0),0)),"",IF(VLOOKUP($A115,競技者csv変換!$A:$AK,MATCH(F$1,競技者csv変換!$1:$1,0),0)="","",VLOOKUP($A115,競技者csv変換!$A:$AK,MATCH(F$1,競技者csv変換!$1:$1,0),0)))</f>
        <v/>
      </c>
      <c r="G115" s="189" t="str">
        <f>IF(ISERROR(VLOOKUP($A115,競技者csv変換!$A:$AK,MATCH(G$1,競技者csv変換!$1:$1,0),0)),"",IF(VLOOKUP($A115,競技者csv変換!$A:$AK,MATCH(G$1,競技者csv変換!$1:$1,0),0)="","",VLOOKUP($A115,競技者csv変換!$A:$AK,MATCH(G$1,競技者csv変換!$1:$1,0),0)))</f>
        <v/>
      </c>
      <c r="H115" s="189" t="str">
        <f>IF(ISERROR(VLOOKUP($A115,競技者csv変換!$A:$AK,MATCH(H$1,競技者csv変換!$1:$1,0),0)),"",IF(VLOOKUP($A115,競技者csv変換!$A:$AK,MATCH(H$1,競技者csv変換!$1:$1,0),0)="","",VLOOKUP($A115,競技者csv変換!$A:$AK,MATCH(H$1,競技者csv変換!$1:$1,0),0)))</f>
        <v/>
      </c>
      <c r="I115" s="189" t="str">
        <f>IF(ISERROR(VLOOKUP($A115,競技者csv変換!$A:$AK,MATCH(I$1,競技者csv変換!$1:$1,0),0)),"",IF(VLOOKUP($A115,競技者csv変換!$A:$AK,MATCH(I$1,競技者csv変換!$1:$1,0),0)="","",VLOOKUP($A115,競技者csv変換!$A:$AK,MATCH(I$1,競技者csv変換!$1:$1,0),0)))</f>
        <v/>
      </c>
      <c r="J115" s="189" t="str">
        <f>IF(ISERROR(VLOOKUP($A115,競技者csv変換!$A:$AK,MATCH(J$1,競技者csv変換!$1:$1,0),0)),"",IF(VLOOKUP($A115,競技者csv変換!$A:$AK,MATCH(J$1,競技者csv変換!$1:$1,0),0)="","",VLOOKUP($A115,競技者csv変換!$A:$AK,MATCH(J$1,競技者csv変換!$1:$1,0),0)))</f>
        <v/>
      </c>
      <c r="K115" s="189" t="str">
        <f>IF(ISERROR(VLOOKUP($A115,競技者csv変換!$A:$AK,MATCH(K$1,競技者csv変換!$1:$1,0),0)),"",IF(VLOOKUP($A115,競技者csv変換!$A:$AK,MATCH(K$1,競技者csv変換!$1:$1,0),0)="","",VLOOKUP($A115,競技者csv変換!$A:$AK,MATCH(K$1,競技者csv変換!$1:$1,0),0)))</f>
        <v/>
      </c>
      <c r="L115" s="189" t="str">
        <f>IF(ISERROR(VLOOKUP($A115,競技者csv変換!$A:$AK,MATCH(L$1,競技者csv変換!$1:$1,0),0)),"",IF(VLOOKUP($A115,競技者csv変換!$A:$AK,MATCH(L$1,競技者csv変換!$1:$1,0),0)="","",VLOOKUP($A115,競技者csv変換!$A:$AK,MATCH(L$1,競技者csv変換!$1:$1,0),0)))</f>
        <v/>
      </c>
      <c r="M115" s="189" t="str">
        <f>IF(ISERROR(VLOOKUP($A115,競技者csv変換!$A:$AK,MATCH(M$1,競技者csv変換!$1:$1,0),0)),"",IF(VLOOKUP($A115,競技者csv変換!$A:$AK,MATCH(M$1,競技者csv変換!$1:$1,0),0)="","",VLOOKUP($A115,競技者csv変換!$A:$AK,MATCH(M$1,競技者csv変換!$1:$1,0),0)))</f>
        <v/>
      </c>
      <c r="N115" s="189" t="str">
        <f>IF(ISERROR(VLOOKUP($A115,競技者csv変換!$A:$AK,MATCH(N$1,競技者csv変換!$1:$1,0),0)),"",IF(VLOOKUP($A115,競技者csv変換!$A:$AK,MATCH(N$1,競技者csv変換!$1:$1,0),0)="","",VLOOKUP($A115,競技者csv変換!$A:$AK,MATCH(N$1,競技者csv変換!$1:$1,0),0)))</f>
        <v/>
      </c>
      <c r="O115" s="189" t="str">
        <f>IF(ISERROR(VLOOKUP($A115,競技者csv変換!$A:$AK,MATCH(O$1,競技者csv変換!$1:$1,0),0)),"",IF(VLOOKUP($A115,競技者csv変換!$A:$AK,MATCH(O$1,競技者csv変換!$1:$1,0),0)="","",VLOOKUP($A115,競技者csv変換!$A:$AK,MATCH(O$1,競技者csv変換!$1:$1,0),0)))</f>
        <v/>
      </c>
      <c r="P115" s="189" t="str">
        <f>IF(ISERROR(VLOOKUP($A115,競技者csv変換!$A:$AK,MATCH(P$1,競技者csv変換!$1:$1,0),0)),"",IF(VLOOKUP($A115,競技者csv変換!$A:$AK,MATCH(P$1,競技者csv変換!$1:$1,0),0)="","",VLOOKUP($A115,競技者csv変換!$A:$AK,MATCH(P$1,競技者csv変換!$1:$1,0),0)))</f>
        <v/>
      </c>
      <c r="Q115" s="189" t="str">
        <f>IF(ISERROR(VLOOKUP($A115,競技者csv変換!$A:$AK,MATCH(Q$1,競技者csv変換!$1:$1,0),0)),"",IF(VLOOKUP($A115,競技者csv変換!$A:$AK,MATCH(Q$1,競技者csv変換!$1:$1,0),0)="","",VLOOKUP($A115,競技者csv変換!$A:$AK,MATCH(Q$1,競技者csv変換!$1:$1,0),0)))</f>
        <v/>
      </c>
      <c r="R115" s="189" t="str">
        <f>IF(ISERROR(VLOOKUP($A115,競技者csv変換!$A:$AK,MATCH(R$1,競技者csv変換!$1:$1,0),0)),"",IF(VLOOKUP($A115,競技者csv変換!$A:$AK,MATCH(R$1,競技者csv変換!$1:$1,0),0)="","",VLOOKUP($A115,競技者csv変換!$A:$AK,MATCH(R$1,競技者csv変換!$1:$1,0),0)))</f>
        <v/>
      </c>
      <c r="S115" s="189" t="str">
        <f>IF(ISERROR(VLOOKUP($A115,競技者csv変換!$A:$AK,MATCH(S$1,競技者csv変換!$1:$1,0),0)),"",IF(VLOOKUP($A115,競技者csv変換!$A:$AK,MATCH(S$1,競技者csv変換!$1:$1,0),0)="","",VLOOKUP($A115,競技者csv変換!$A:$AK,MATCH(S$1,競技者csv変換!$1:$1,0),0)))</f>
        <v/>
      </c>
      <c r="T115" s="189" t="str">
        <f>IF(ISERROR(VLOOKUP($A115,競技者csv変換!$A:$AK,MATCH(T$1,競技者csv変換!$1:$1,0),0)),"",IF(VLOOKUP($A115,競技者csv変換!$A:$AK,MATCH(T$1,競技者csv変換!$1:$1,0),0)="","",VLOOKUP($A115,競技者csv変換!$A:$AK,MATCH(T$1,競技者csv変換!$1:$1,0),0)))</f>
        <v/>
      </c>
      <c r="U115" s="189" t="str">
        <f>IF(ISERROR(VLOOKUP($A115,競技者csv変換!$A:$AK,MATCH(U$1,競技者csv変換!$1:$1,0),0)),"",IF(VLOOKUP($A115,競技者csv変換!$A:$AK,MATCH(U$1,競技者csv変換!$1:$1,0),0)="","",VLOOKUP($A115,競技者csv変換!$A:$AK,MATCH(U$1,競技者csv変換!$1:$1,0),0)))</f>
        <v/>
      </c>
      <c r="V115" s="189" t="str">
        <f>IF(ISERROR(VLOOKUP($A115,競技者csv変換!$A:$AK,MATCH(V$1,競技者csv変換!$1:$1,0),0)),"",IF(VLOOKUP($A115,競技者csv変換!$A:$AK,MATCH(V$1,競技者csv変換!$1:$1,0),0)="","",VLOOKUP($A115,競技者csv変換!$A:$AK,MATCH(V$1,競技者csv変換!$1:$1,0),0)))</f>
        <v/>
      </c>
      <c r="W115" s="189" t="str">
        <f>IF(ISERROR(VLOOKUP($A115,競技者csv変換!$A:$AK,MATCH(W$1,競技者csv変換!$1:$1,0),0)),"",IF(VLOOKUP($A115,競技者csv変換!$A:$AK,MATCH(W$1,競技者csv変換!$1:$1,0),0)="","",VLOOKUP($A115,競技者csv変換!$A:$AK,MATCH(W$1,競技者csv変換!$1:$1,0),0)))</f>
        <v/>
      </c>
      <c r="X115" s="189" t="str">
        <f>IF(ISERROR(VLOOKUP($A115,競技者csv変換!$A:$AK,MATCH(X$1,競技者csv変換!$1:$1,0),0)),"",IF(VLOOKUP($A115,競技者csv変換!$A:$AK,MATCH(X$1,競技者csv変換!$1:$1,0),0)="","",VLOOKUP($A115,競技者csv変換!$A:$AK,MATCH(X$1,競技者csv変換!$1:$1,0),0)))</f>
        <v/>
      </c>
      <c r="Y115" s="189" t="str">
        <f>IF(ISERROR(VLOOKUP($A115,競技者csv変換!$A:$AK,MATCH(Y$1,競技者csv変換!$1:$1,0),0)),"",IF(VLOOKUP($A115,競技者csv変換!$A:$AK,MATCH(Y$1,競技者csv変換!$1:$1,0),0)="","",VLOOKUP($A115,競技者csv変換!$A:$AK,MATCH(Y$1,競技者csv変換!$1:$1,0),0)))</f>
        <v/>
      </c>
      <c r="Z115" s="189" t="str">
        <f>IF(ISERROR(VLOOKUP($A115,競技者csv変換!$A:$AK,MATCH(Z$1,競技者csv変換!$1:$1,0),0)),"",IF(VLOOKUP($A115,競技者csv変換!$A:$AK,MATCH(Z$1,競技者csv変換!$1:$1,0),0)="","",VLOOKUP($A115,競技者csv変換!$A:$AK,MATCH(Z$1,競技者csv変換!$1:$1,0),0)))</f>
        <v/>
      </c>
      <c r="AA115" s="189" t="str">
        <f>IF(ISERROR(VLOOKUP($A115,競技者csv変換!$A:$AK,MATCH(AA$1,競技者csv変換!$1:$1,0),0)),"",IF(VLOOKUP($A115,競技者csv変換!$A:$AK,MATCH(AA$1,競技者csv変換!$1:$1,0),0)="","",VLOOKUP($A115,競技者csv変換!$A:$AK,MATCH(AA$1,競技者csv変換!$1:$1,0),0)))</f>
        <v/>
      </c>
      <c r="AB115" s="189" t="str">
        <f>IF(ISERROR(VLOOKUP($A115,競技者csv変換!$A:$AK,MATCH(AB$1,競技者csv変換!$1:$1,0),0)),"",IF(VLOOKUP($A115,競技者csv変換!$A:$AK,MATCH(AB$1,競技者csv変換!$1:$1,0),0)="","",VLOOKUP($A115,競技者csv変換!$A:$AK,MATCH(AB$1,競技者csv変換!$1:$1,0),0)))</f>
        <v/>
      </c>
      <c r="AC115" s="189" t="str">
        <f>IF(ISERROR(VLOOKUP($A115,競技者csv変換!$A:$AK,MATCH(AC$1,競技者csv変換!$1:$1,0),0)),"",IF(VLOOKUP($A115,競技者csv変換!$A:$AK,MATCH(AC$1,競技者csv変換!$1:$1,0),0)="","",VLOOKUP($A115,競技者csv変換!$A:$AK,MATCH(AC$1,競技者csv変換!$1:$1,0),0)))</f>
        <v/>
      </c>
      <c r="AD115" s="76" t="str">
        <f>IF(ISERROR(VLOOKUP($A115,競技者csv変換!$A:$AK,MATCH(AD$1,競技者csv変換!$1:$1,0),0)),"",IF(VLOOKUP($A115,競技者csv変換!$A:$AK,MATCH(AD$1,競技者csv変換!$1:$1,0),0)="","",VLOOKUP($A115,競技者csv変換!$A:$AK,MATCH(AD$1,競技者csv変換!$1:$1,0),0)))</f>
        <v/>
      </c>
      <c r="AE115" s="76" t="str">
        <f>IF(ISERROR(VLOOKUP($A115,競技者csv変換!$A:$AK,MATCH(AE$1,競技者csv変換!$1:$1,0),0)),"",IF(VLOOKUP($A115,競技者csv変換!$A:$AK,MATCH(AE$1,競技者csv変換!$1:$1,0),0)="","",VLOOKUP($A115,競技者csv変換!$A:$AK,MATCH(AE$1,競技者csv変換!$1:$1,0),0)))</f>
        <v/>
      </c>
      <c r="AF115" s="76" t="str">
        <f>IF(ISERROR(VLOOKUP($A115,競技者csv変換!$A:$AK,MATCH(AF$1,競技者csv変換!$1:$1,0),0)),"",IF(VLOOKUP($A115,競技者csv変換!$A:$AK,MATCH(AF$1,競技者csv変換!$1:$1,0),0)="","",VLOOKUP($A115,競技者csv変換!$A:$AK,MATCH(AF$1,競技者csv変換!$1:$1,0),0)))</f>
        <v/>
      </c>
      <c r="AG115" s="76" t="str">
        <f>IF(ISERROR(VLOOKUP($A115,競技者csv変換!$A:$AK,MATCH(AG$1,競技者csv変換!$1:$1,0),0)),"",IF(VLOOKUP($A115,競技者csv変換!$A:$AK,MATCH(AG$1,競技者csv変換!$1:$1,0),0)="","",VLOOKUP($A115,競技者csv変換!$A:$AK,MATCH(AG$1,競技者csv変換!$1:$1,0),0)))</f>
        <v/>
      </c>
      <c r="AH115" s="76" t="str">
        <f>IF(ISERROR(VLOOKUP($A115,競技者csv変換!$A:$AK,MATCH(AH$1,競技者csv変換!$1:$1,0),0)),"",IF(VLOOKUP($A115,競技者csv変換!$A:$AK,MATCH(AH$1,競技者csv変換!$1:$1,0),0)="","",VLOOKUP($A115,競技者csv変換!$A:$AK,MATCH(AH$1,競技者csv変換!$1:$1,0),0)))</f>
        <v/>
      </c>
      <c r="AI115" s="76" t="str">
        <f>IF(ISERROR(VLOOKUP($A115,競技者csv変換!$A:$AK,MATCH(AI$1,競技者csv変換!$1:$1,0),0)),"",IF(VLOOKUP($A115,競技者csv変換!$A:$AK,MATCH(AI$1,競技者csv変換!$1:$1,0),0)="","",VLOOKUP($A115,競技者csv変換!$A:$AK,MATCH(AI$1,競技者csv変換!$1:$1,0),0)))</f>
        <v/>
      </c>
      <c r="AJ115" s="76" t="str">
        <f>IF(ISERROR(VLOOKUP($A115,競技者csv変換!$A:$AK,MATCH(AJ$1,競技者csv変換!$1:$1,0),0)),"",IF(VLOOKUP($A115,競技者csv変換!$A:$AK,MATCH(AJ$1,競技者csv変換!$1:$1,0),0)="","",VLOOKUP($A115,競技者csv変換!$A:$AK,MATCH(AJ$1,競技者csv変換!$1:$1,0),0)))</f>
        <v/>
      </c>
      <c r="AK115" s="76" t="str">
        <f>IF(ISERROR(VLOOKUP($A115,競技者csv変換!$A:$AK,MATCH(AK$1,競技者csv変換!$1:$1,0),0)),"",IF(VLOOKUP($A115,競技者csv変換!$A:$AK,MATCH(AK$1,競技者csv変換!$1:$1,0),0)="","",VLOOKUP($A115,競技者csv変換!$A:$AK,MATCH(AK$1,競技者csv変換!$1:$1,0),0)))</f>
        <v/>
      </c>
    </row>
    <row r="116" spans="1:37" ht="18" customHeight="1">
      <c r="A116" s="76" t="str">
        <f t="shared" si="0"/>
        <v/>
      </c>
      <c r="B116" s="189" t="str">
        <f>IF(ISERROR(VLOOKUP($A116,競技者csv変換!$A:$AK,MATCH(B$1,競技者csv変換!$1:$1,0),0)),"",IF(VLOOKUP($A116,競技者csv変換!$A:$AK,MATCH(B$1,競技者csv変換!$1:$1,0),0)="","",VLOOKUP($A116,競技者csv変換!$A:$AK,MATCH(B$1,競技者csv変換!$1:$1,0),0)))</f>
        <v/>
      </c>
      <c r="C116" s="189" t="str">
        <f>IF(ISERROR(VLOOKUP($A116,競技者csv変換!$A:$AK,MATCH(C$1,競技者csv変換!$1:$1,0),0)),"",IF(VLOOKUP($A116,競技者csv変換!$A:$AK,MATCH(C$1,競技者csv変換!$1:$1,0),0)="","",VLOOKUP($A116,競技者csv変換!$A:$AK,MATCH(C$1,競技者csv変換!$1:$1,0),0)))</f>
        <v/>
      </c>
      <c r="D116" s="189" t="str">
        <f>IF(ISERROR(VLOOKUP($A116,競技者csv変換!$A:$AK,MATCH(D$1,競技者csv変換!$1:$1,0),0)),"",IF(VLOOKUP($A116,競技者csv変換!$A:$AK,MATCH(D$1,競技者csv変換!$1:$1,0),0)="","",VLOOKUP($A116,競技者csv変換!$A:$AK,MATCH(D$1,競技者csv変換!$1:$1,0),0)))</f>
        <v/>
      </c>
      <c r="E116" s="189" t="str">
        <f>IF(ISERROR(VLOOKUP($A116,競技者csv変換!$A:$AK,MATCH(E$1,競技者csv変換!$1:$1,0),0)),"",IF(VLOOKUP($A116,競技者csv変換!$A:$AK,MATCH(E$1,競技者csv変換!$1:$1,0),0)="","",VLOOKUP($A116,競技者csv変換!$A:$AK,MATCH(E$1,競技者csv変換!$1:$1,0),0)))</f>
        <v/>
      </c>
      <c r="F116" s="189" t="str">
        <f>IF(ISERROR(VLOOKUP($A116,競技者csv変換!$A:$AK,MATCH(F$1,競技者csv変換!$1:$1,0),0)),"",IF(VLOOKUP($A116,競技者csv変換!$A:$AK,MATCH(F$1,競技者csv変換!$1:$1,0),0)="","",VLOOKUP($A116,競技者csv変換!$A:$AK,MATCH(F$1,競技者csv変換!$1:$1,0),0)))</f>
        <v/>
      </c>
      <c r="G116" s="189" t="str">
        <f>IF(ISERROR(VLOOKUP($A116,競技者csv変換!$A:$AK,MATCH(G$1,競技者csv変換!$1:$1,0),0)),"",IF(VLOOKUP($A116,競技者csv変換!$A:$AK,MATCH(G$1,競技者csv変換!$1:$1,0),0)="","",VLOOKUP($A116,競技者csv変換!$A:$AK,MATCH(G$1,競技者csv変換!$1:$1,0),0)))</f>
        <v/>
      </c>
      <c r="H116" s="189" t="str">
        <f>IF(ISERROR(VLOOKUP($A116,競技者csv変換!$A:$AK,MATCH(H$1,競技者csv変換!$1:$1,0),0)),"",IF(VLOOKUP($A116,競技者csv変換!$A:$AK,MATCH(H$1,競技者csv変換!$1:$1,0),0)="","",VLOOKUP($A116,競技者csv変換!$A:$AK,MATCH(H$1,競技者csv変換!$1:$1,0),0)))</f>
        <v/>
      </c>
      <c r="I116" s="189" t="str">
        <f>IF(ISERROR(VLOOKUP($A116,競技者csv変換!$A:$AK,MATCH(I$1,競技者csv変換!$1:$1,0),0)),"",IF(VLOOKUP($A116,競技者csv変換!$A:$AK,MATCH(I$1,競技者csv変換!$1:$1,0),0)="","",VLOOKUP($A116,競技者csv変換!$A:$AK,MATCH(I$1,競技者csv変換!$1:$1,0),0)))</f>
        <v/>
      </c>
      <c r="J116" s="189" t="str">
        <f>IF(ISERROR(VLOOKUP($A116,競技者csv変換!$A:$AK,MATCH(J$1,競技者csv変換!$1:$1,0),0)),"",IF(VLOOKUP($A116,競技者csv変換!$A:$AK,MATCH(J$1,競技者csv変換!$1:$1,0),0)="","",VLOOKUP($A116,競技者csv変換!$A:$AK,MATCH(J$1,競技者csv変換!$1:$1,0),0)))</f>
        <v/>
      </c>
      <c r="K116" s="189" t="str">
        <f>IF(ISERROR(VLOOKUP($A116,競技者csv変換!$A:$AK,MATCH(K$1,競技者csv変換!$1:$1,0),0)),"",IF(VLOOKUP($A116,競技者csv変換!$A:$AK,MATCH(K$1,競技者csv変換!$1:$1,0),0)="","",VLOOKUP($A116,競技者csv変換!$A:$AK,MATCH(K$1,競技者csv変換!$1:$1,0),0)))</f>
        <v/>
      </c>
      <c r="L116" s="189" t="str">
        <f>IF(ISERROR(VLOOKUP($A116,競技者csv変換!$A:$AK,MATCH(L$1,競技者csv変換!$1:$1,0),0)),"",IF(VLOOKUP($A116,競技者csv変換!$A:$AK,MATCH(L$1,競技者csv変換!$1:$1,0),0)="","",VLOOKUP($A116,競技者csv変換!$A:$AK,MATCH(L$1,競技者csv変換!$1:$1,0),0)))</f>
        <v/>
      </c>
      <c r="M116" s="189" t="str">
        <f>IF(ISERROR(VLOOKUP($A116,競技者csv変換!$A:$AK,MATCH(M$1,競技者csv変換!$1:$1,0),0)),"",IF(VLOOKUP($A116,競技者csv変換!$A:$AK,MATCH(M$1,競技者csv変換!$1:$1,0),0)="","",VLOOKUP($A116,競技者csv変換!$A:$AK,MATCH(M$1,競技者csv変換!$1:$1,0),0)))</f>
        <v/>
      </c>
      <c r="N116" s="189" t="str">
        <f>IF(ISERROR(VLOOKUP($A116,競技者csv変換!$A:$AK,MATCH(N$1,競技者csv変換!$1:$1,0),0)),"",IF(VLOOKUP($A116,競技者csv変換!$A:$AK,MATCH(N$1,競技者csv変換!$1:$1,0),0)="","",VLOOKUP($A116,競技者csv変換!$A:$AK,MATCH(N$1,競技者csv変換!$1:$1,0),0)))</f>
        <v/>
      </c>
      <c r="O116" s="189" t="str">
        <f>IF(ISERROR(VLOOKUP($A116,競技者csv変換!$A:$AK,MATCH(O$1,競技者csv変換!$1:$1,0),0)),"",IF(VLOOKUP($A116,競技者csv変換!$A:$AK,MATCH(O$1,競技者csv変換!$1:$1,0),0)="","",VLOOKUP($A116,競技者csv変換!$A:$AK,MATCH(O$1,競技者csv変換!$1:$1,0),0)))</f>
        <v/>
      </c>
      <c r="P116" s="189" t="str">
        <f>IF(ISERROR(VLOOKUP($A116,競技者csv変換!$A:$AK,MATCH(P$1,競技者csv変換!$1:$1,0),0)),"",IF(VLOOKUP($A116,競技者csv変換!$A:$AK,MATCH(P$1,競技者csv変換!$1:$1,0),0)="","",VLOOKUP($A116,競技者csv変換!$A:$AK,MATCH(P$1,競技者csv変換!$1:$1,0),0)))</f>
        <v/>
      </c>
      <c r="Q116" s="189" t="str">
        <f>IF(ISERROR(VLOOKUP($A116,競技者csv変換!$A:$AK,MATCH(Q$1,競技者csv変換!$1:$1,0),0)),"",IF(VLOOKUP($A116,競技者csv変換!$A:$AK,MATCH(Q$1,競技者csv変換!$1:$1,0),0)="","",VLOOKUP($A116,競技者csv変換!$A:$AK,MATCH(Q$1,競技者csv変換!$1:$1,0),0)))</f>
        <v/>
      </c>
      <c r="R116" s="189" t="str">
        <f>IF(ISERROR(VLOOKUP($A116,競技者csv変換!$A:$AK,MATCH(R$1,競技者csv変換!$1:$1,0),0)),"",IF(VLOOKUP($A116,競技者csv変換!$A:$AK,MATCH(R$1,競技者csv変換!$1:$1,0),0)="","",VLOOKUP($A116,競技者csv変換!$A:$AK,MATCH(R$1,競技者csv変換!$1:$1,0),0)))</f>
        <v/>
      </c>
      <c r="S116" s="189" t="str">
        <f>IF(ISERROR(VLOOKUP($A116,競技者csv変換!$A:$AK,MATCH(S$1,競技者csv変換!$1:$1,0),0)),"",IF(VLOOKUP($A116,競技者csv変換!$A:$AK,MATCH(S$1,競技者csv変換!$1:$1,0),0)="","",VLOOKUP($A116,競技者csv変換!$A:$AK,MATCH(S$1,競技者csv変換!$1:$1,0),0)))</f>
        <v/>
      </c>
      <c r="T116" s="189" t="str">
        <f>IF(ISERROR(VLOOKUP($A116,競技者csv変換!$A:$AK,MATCH(T$1,競技者csv変換!$1:$1,0),0)),"",IF(VLOOKUP($A116,競技者csv変換!$A:$AK,MATCH(T$1,競技者csv変換!$1:$1,0),0)="","",VLOOKUP($A116,競技者csv変換!$A:$AK,MATCH(T$1,競技者csv変換!$1:$1,0),0)))</f>
        <v/>
      </c>
      <c r="U116" s="189" t="str">
        <f>IF(ISERROR(VLOOKUP($A116,競技者csv変換!$A:$AK,MATCH(U$1,競技者csv変換!$1:$1,0),0)),"",IF(VLOOKUP($A116,競技者csv変換!$A:$AK,MATCH(U$1,競技者csv変換!$1:$1,0),0)="","",VLOOKUP($A116,競技者csv変換!$A:$AK,MATCH(U$1,競技者csv変換!$1:$1,0),0)))</f>
        <v/>
      </c>
      <c r="V116" s="189" t="str">
        <f>IF(ISERROR(VLOOKUP($A116,競技者csv変換!$A:$AK,MATCH(V$1,競技者csv変換!$1:$1,0),0)),"",IF(VLOOKUP($A116,競技者csv変換!$A:$AK,MATCH(V$1,競技者csv変換!$1:$1,0),0)="","",VLOOKUP($A116,競技者csv変換!$A:$AK,MATCH(V$1,競技者csv変換!$1:$1,0),0)))</f>
        <v/>
      </c>
      <c r="W116" s="189" t="str">
        <f>IF(ISERROR(VLOOKUP($A116,競技者csv変換!$A:$AK,MATCH(W$1,競技者csv変換!$1:$1,0),0)),"",IF(VLOOKUP($A116,競技者csv変換!$A:$AK,MATCH(W$1,競技者csv変換!$1:$1,0),0)="","",VLOOKUP($A116,競技者csv変換!$A:$AK,MATCH(W$1,競技者csv変換!$1:$1,0),0)))</f>
        <v/>
      </c>
      <c r="X116" s="189" t="str">
        <f>IF(ISERROR(VLOOKUP($A116,競技者csv変換!$A:$AK,MATCH(X$1,競技者csv変換!$1:$1,0),0)),"",IF(VLOOKUP($A116,競技者csv変換!$A:$AK,MATCH(X$1,競技者csv変換!$1:$1,0),0)="","",VLOOKUP($A116,競技者csv変換!$A:$AK,MATCH(X$1,競技者csv変換!$1:$1,0),0)))</f>
        <v/>
      </c>
      <c r="Y116" s="189" t="str">
        <f>IF(ISERROR(VLOOKUP($A116,競技者csv変換!$A:$AK,MATCH(Y$1,競技者csv変換!$1:$1,0),0)),"",IF(VLOOKUP($A116,競技者csv変換!$A:$AK,MATCH(Y$1,競技者csv変換!$1:$1,0),0)="","",VLOOKUP($A116,競技者csv変換!$A:$AK,MATCH(Y$1,競技者csv変換!$1:$1,0),0)))</f>
        <v/>
      </c>
      <c r="Z116" s="189" t="str">
        <f>IF(ISERROR(VLOOKUP($A116,競技者csv変換!$A:$AK,MATCH(Z$1,競技者csv変換!$1:$1,0),0)),"",IF(VLOOKUP($A116,競技者csv変換!$A:$AK,MATCH(Z$1,競技者csv変換!$1:$1,0),0)="","",VLOOKUP($A116,競技者csv変換!$A:$AK,MATCH(Z$1,競技者csv変換!$1:$1,0),0)))</f>
        <v/>
      </c>
      <c r="AA116" s="189" t="str">
        <f>IF(ISERROR(VLOOKUP($A116,競技者csv変換!$A:$AK,MATCH(AA$1,競技者csv変換!$1:$1,0),0)),"",IF(VLOOKUP($A116,競技者csv変換!$A:$AK,MATCH(AA$1,競技者csv変換!$1:$1,0),0)="","",VLOOKUP($A116,競技者csv変換!$A:$AK,MATCH(AA$1,競技者csv変換!$1:$1,0),0)))</f>
        <v/>
      </c>
      <c r="AB116" s="189" t="str">
        <f>IF(ISERROR(VLOOKUP($A116,競技者csv変換!$A:$AK,MATCH(AB$1,競技者csv変換!$1:$1,0),0)),"",IF(VLOOKUP($A116,競技者csv変換!$A:$AK,MATCH(AB$1,競技者csv変換!$1:$1,0),0)="","",VLOOKUP($A116,競技者csv変換!$A:$AK,MATCH(AB$1,競技者csv変換!$1:$1,0),0)))</f>
        <v/>
      </c>
      <c r="AC116" s="189" t="str">
        <f>IF(ISERROR(VLOOKUP($A116,競技者csv変換!$A:$AK,MATCH(AC$1,競技者csv変換!$1:$1,0),0)),"",IF(VLOOKUP($A116,競技者csv変換!$A:$AK,MATCH(AC$1,競技者csv変換!$1:$1,0),0)="","",VLOOKUP($A116,競技者csv変換!$A:$AK,MATCH(AC$1,競技者csv変換!$1:$1,0),0)))</f>
        <v/>
      </c>
      <c r="AD116" s="76" t="str">
        <f>IF(ISERROR(VLOOKUP($A116,競技者csv変換!$A:$AK,MATCH(AD$1,競技者csv変換!$1:$1,0),0)),"",IF(VLOOKUP($A116,競技者csv変換!$A:$AK,MATCH(AD$1,競技者csv変換!$1:$1,0),0)="","",VLOOKUP($A116,競技者csv変換!$A:$AK,MATCH(AD$1,競技者csv変換!$1:$1,0),0)))</f>
        <v/>
      </c>
      <c r="AE116" s="76" t="str">
        <f>IF(ISERROR(VLOOKUP($A116,競技者csv変換!$A:$AK,MATCH(AE$1,競技者csv変換!$1:$1,0),0)),"",IF(VLOOKUP($A116,競技者csv変換!$A:$AK,MATCH(AE$1,競技者csv変換!$1:$1,0),0)="","",VLOOKUP($A116,競技者csv変換!$A:$AK,MATCH(AE$1,競技者csv変換!$1:$1,0),0)))</f>
        <v/>
      </c>
      <c r="AF116" s="76" t="str">
        <f>IF(ISERROR(VLOOKUP($A116,競技者csv変換!$A:$AK,MATCH(AF$1,競技者csv変換!$1:$1,0),0)),"",IF(VLOOKUP($A116,競技者csv変換!$A:$AK,MATCH(AF$1,競技者csv変換!$1:$1,0),0)="","",VLOOKUP($A116,競技者csv変換!$A:$AK,MATCH(AF$1,競技者csv変換!$1:$1,0),0)))</f>
        <v/>
      </c>
      <c r="AG116" s="76" t="str">
        <f>IF(ISERROR(VLOOKUP($A116,競技者csv変換!$A:$AK,MATCH(AG$1,競技者csv変換!$1:$1,0),0)),"",IF(VLOOKUP($A116,競技者csv変換!$A:$AK,MATCH(AG$1,競技者csv変換!$1:$1,0),0)="","",VLOOKUP($A116,競技者csv変換!$A:$AK,MATCH(AG$1,競技者csv変換!$1:$1,0),0)))</f>
        <v/>
      </c>
      <c r="AH116" s="76" t="str">
        <f>IF(ISERROR(VLOOKUP($A116,競技者csv変換!$A:$AK,MATCH(AH$1,競技者csv変換!$1:$1,0),0)),"",IF(VLOOKUP($A116,競技者csv変換!$A:$AK,MATCH(AH$1,競技者csv変換!$1:$1,0),0)="","",VLOOKUP($A116,競技者csv変換!$A:$AK,MATCH(AH$1,競技者csv変換!$1:$1,0),0)))</f>
        <v/>
      </c>
      <c r="AI116" s="76" t="str">
        <f>IF(ISERROR(VLOOKUP($A116,競技者csv変換!$A:$AK,MATCH(AI$1,競技者csv変換!$1:$1,0),0)),"",IF(VLOOKUP($A116,競技者csv変換!$A:$AK,MATCH(AI$1,競技者csv変換!$1:$1,0),0)="","",VLOOKUP($A116,競技者csv変換!$A:$AK,MATCH(AI$1,競技者csv変換!$1:$1,0),0)))</f>
        <v/>
      </c>
      <c r="AJ116" s="76" t="str">
        <f>IF(ISERROR(VLOOKUP($A116,競技者csv変換!$A:$AK,MATCH(AJ$1,競技者csv変換!$1:$1,0),0)),"",IF(VLOOKUP($A116,競技者csv変換!$A:$AK,MATCH(AJ$1,競技者csv変換!$1:$1,0),0)="","",VLOOKUP($A116,競技者csv変換!$A:$AK,MATCH(AJ$1,競技者csv変換!$1:$1,0),0)))</f>
        <v/>
      </c>
      <c r="AK116" s="76" t="str">
        <f>IF(ISERROR(VLOOKUP($A116,競技者csv変換!$A:$AK,MATCH(AK$1,競技者csv変換!$1:$1,0),0)),"",IF(VLOOKUP($A116,競技者csv変換!$A:$AK,MATCH(AK$1,競技者csv変換!$1:$1,0),0)="","",VLOOKUP($A116,競技者csv変換!$A:$AK,MATCH(AK$1,競技者csv変換!$1:$1,0),0)))</f>
        <v/>
      </c>
    </row>
    <row r="117" spans="1:37" ht="18" customHeight="1">
      <c r="A117" s="76" t="str">
        <f t="shared" si="0"/>
        <v/>
      </c>
      <c r="B117" s="189" t="str">
        <f>IF(ISERROR(VLOOKUP($A117,競技者csv変換!$A:$AK,MATCH(B$1,競技者csv変換!$1:$1,0),0)),"",IF(VLOOKUP($A117,競技者csv変換!$A:$AK,MATCH(B$1,競技者csv変換!$1:$1,0),0)="","",VLOOKUP($A117,競技者csv変換!$A:$AK,MATCH(B$1,競技者csv変換!$1:$1,0),0)))</f>
        <v/>
      </c>
      <c r="C117" s="189" t="str">
        <f>IF(ISERROR(VLOOKUP($A117,競技者csv変換!$A:$AK,MATCH(C$1,競技者csv変換!$1:$1,0),0)),"",IF(VLOOKUP($A117,競技者csv変換!$A:$AK,MATCH(C$1,競技者csv変換!$1:$1,0),0)="","",VLOOKUP($A117,競技者csv変換!$A:$AK,MATCH(C$1,競技者csv変換!$1:$1,0),0)))</f>
        <v/>
      </c>
      <c r="D117" s="189" t="str">
        <f>IF(ISERROR(VLOOKUP($A117,競技者csv変換!$A:$AK,MATCH(D$1,競技者csv変換!$1:$1,0),0)),"",IF(VLOOKUP($A117,競技者csv変換!$A:$AK,MATCH(D$1,競技者csv変換!$1:$1,0),0)="","",VLOOKUP($A117,競技者csv変換!$A:$AK,MATCH(D$1,競技者csv変換!$1:$1,0),0)))</f>
        <v/>
      </c>
      <c r="E117" s="189" t="str">
        <f>IF(ISERROR(VLOOKUP($A117,競技者csv変換!$A:$AK,MATCH(E$1,競技者csv変換!$1:$1,0),0)),"",IF(VLOOKUP($A117,競技者csv変換!$A:$AK,MATCH(E$1,競技者csv変換!$1:$1,0),0)="","",VLOOKUP($A117,競技者csv変換!$A:$AK,MATCH(E$1,競技者csv変換!$1:$1,0),0)))</f>
        <v/>
      </c>
      <c r="F117" s="189" t="str">
        <f>IF(ISERROR(VLOOKUP($A117,競技者csv変換!$A:$AK,MATCH(F$1,競技者csv変換!$1:$1,0),0)),"",IF(VLOOKUP($A117,競技者csv変換!$A:$AK,MATCH(F$1,競技者csv変換!$1:$1,0),0)="","",VLOOKUP($A117,競技者csv変換!$A:$AK,MATCH(F$1,競技者csv変換!$1:$1,0),0)))</f>
        <v/>
      </c>
      <c r="G117" s="189" t="str">
        <f>IF(ISERROR(VLOOKUP($A117,競技者csv変換!$A:$AK,MATCH(G$1,競技者csv変換!$1:$1,0),0)),"",IF(VLOOKUP($A117,競技者csv変換!$A:$AK,MATCH(G$1,競技者csv変換!$1:$1,0),0)="","",VLOOKUP($A117,競技者csv変換!$A:$AK,MATCH(G$1,競技者csv変換!$1:$1,0),0)))</f>
        <v/>
      </c>
      <c r="H117" s="189" t="str">
        <f>IF(ISERROR(VLOOKUP($A117,競技者csv変換!$A:$AK,MATCH(H$1,競技者csv変換!$1:$1,0),0)),"",IF(VLOOKUP($A117,競技者csv変換!$A:$AK,MATCH(H$1,競技者csv変換!$1:$1,0),0)="","",VLOOKUP($A117,競技者csv変換!$A:$AK,MATCH(H$1,競技者csv変換!$1:$1,0),0)))</f>
        <v/>
      </c>
      <c r="I117" s="189" t="str">
        <f>IF(ISERROR(VLOOKUP($A117,競技者csv変換!$A:$AK,MATCH(I$1,競技者csv変換!$1:$1,0),0)),"",IF(VLOOKUP($A117,競技者csv変換!$A:$AK,MATCH(I$1,競技者csv変換!$1:$1,0),0)="","",VLOOKUP($A117,競技者csv変換!$A:$AK,MATCH(I$1,競技者csv変換!$1:$1,0),0)))</f>
        <v/>
      </c>
      <c r="J117" s="189" t="str">
        <f>IF(ISERROR(VLOOKUP($A117,競技者csv変換!$A:$AK,MATCH(J$1,競技者csv変換!$1:$1,0),0)),"",IF(VLOOKUP($A117,競技者csv変換!$A:$AK,MATCH(J$1,競技者csv変換!$1:$1,0),0)="","",VLOOKUP($A117,競技者csv変換!$A:$AK,MATCH(J$1,競技者csv変換!$1:$1,0),0)))</f>
        <v/>
      </c>
      <c r="K117" s="189" t="str">
        <f>IF(ISERROR(VLOOKUP($A117,競技者csv変換!$A:$AK,MATCH(K$1,競技者csv変換!$1:$1,0),0)),"",IF(VLOOKUP($A117,競技者csv変換!$A:$AK,MATCH(K$1,競技者csv変換!$1:$1,0),0)="","",VLOOKUP($A117,競技者csv変換!$A:$AK,MATCH(K$1,競技者csv変換!$1:$1,0),0)))</f>
        <v/>
      </c>
      <c r="L117" s="189" t="str">
        <f>IF(ISERROR(VLOOKUP($A117,競技者csv変換!$A:$AK,MATCH(L$1,競技者csv変換!$1:$1,0),0)),"",IF(VLOOKUP($A117,競技者csv変換!$A:$AK,MATCH(L$1,競技者csv変換!$1:$1,0),0)="","",VLOOKUP($A117,競技者csv変換!$A:$AK,MATCH(L$1,競技者csv変換!$1:$1,0),0)))</f>
        <v/>
      </c>
      <c r="M117" s="189" t="str">
        <f>IF(ISERROR(VLOOKUP($A117,競技者csv変換!$A:$AK,MATCH(M$1,競技者csv変換!$1:$1,0),0)),"",IF(VLOOKUP($A117,競技者csv変換!$A:$AK,MATCH(M$1,競技者csv変換!$1:$1,0),0)="","",VLOOKUP($A117,競技者csv変換!$A:$AK,MATCH(M$1,競技者csv変換!$1:$1,0),0)))</f>
        <v/>
      </c>
      <c r="N117" s="189" t="str">
        <f>IF(ISERROR(VLOOKUP($A117,競技者csv変換!$A:$AK,MATCH(N$1,競技者csv変換!$1:$1,0),0)),"",IF(VLOOKUP($A117,競技者csv変換!$A:$AK,MATCH(N$1,競技者csv変換!$1:$1,0),0)="","",VLOOKUP($A117,競技者csv変換!$A:$AK,MATCH(N$1,競技者csv変換!$1:$1,0),0)))</f>
        <v/>
      </c>
      <c r="O117" s="189" t="str">
        <f>IF(ISERROR(VLOOKUP($A117,競技者csv変換!$A:$AK,MATCH(O$1,競技者csv変換!$1:$1,0),0)),"",IF(VLOOKUP($A117,競技者csv変換!$A:$AK,MATCH(O$1,競技者csv変換!$1:$1,0),0)="","",VLOOKUP($A117,競技者csv変換!$A:$AK,MATCH(O$1,競技者csv変換!$1:$1,0),0)))</f>
        <v/>
      </c>
      <c r="P117" s="189" t="str">
        <f>IF(ISERROR(VLOOKUP($A117,競技者csv変換!$A:$AK,MATCH(P$1,競技者csv変換!$1:$1,0),0)),"",IF(VLOOKUP($A117,競技者csv変換!$A:$AK,MATCH(P$1,競技者csv変換!$1:$1,0),0)="","",VLOOKUP($A117,競技者csv変換!$A:$AK,MATCH(P$1,競技者csv変換!$1:$1,0),0)))</f>
        <v/>
      </c>
      <c r="Q117" s="189" t="str">
        <f>IF(ISERROR(VLOOKUP($A117,競技者csv変換!$A:$AK,MATCH(Q$1,競技者csv変換!$1:$1,0),0)),"",IF(VLOOKUP($A117,競技者csv変換!$A:$AK,MATCH(Q$1,競技者csv変換!$1:$1,0),0)="","",VLOOKUP($A117,競技者csv変換!$A:$AK,MATCH(Q$1,競技者csv変換!$1:$1,0),0)))</f>
        <v/>
      </c>
      <c r="R117" s="189" t="str">
        <f>IF(ISERROR(VLOOKUP($A117,競技者csv変換!$A:$AK,MATCH(R$1,競技者csv変換!$1:$1,0),0)),"",IF(VLOOKUP($A117,競技者csv変換!$A:$AK,MATCH(R$1,競技者csv変換!$1:$1,0),0)="","",VLOOKUP($A117,競技者csv変換!$A:$AK,MATCH(R$1,競技者csv変換!$1:$1,0),0)))</f>
        <v/>
      </c>
      <c r="S117" s="189" t="str">
        <f>IF(ISERROR(VLOOKUP($A117,競技者csv変換!$A:$AK,MATCH(S$1,競技者csv変換!$1:$1,0),0)),"",IF(VLOOKUP($A117,競技者csv変換!$A:$AK,MATCH(S$1,競技者csv変換!$1:$1,0),0)="","",VLOOKUP($A117,競技者csv変換!$A:$AK,MATCH(S$1,競技者csv変換!$1:$1,0),0)))</f>
        <v/>
      </c>
      <c r="T117" s="189" t="str">
        <f>IF(ISERROR(VLOOKUP($A117,競技者csv変換!$A:$AK,MATCH(T$1,競技者csv変換!$1:$1,0),0)),"",IF(VLOOKUP($A117,競技者csv変換!$A:$AK,MATCH(T$1,競技者csv変換!$1:$1,0),0)="","",VLOOKUP($A117,競技者csv変換!$A:$AK,MATCH(T$1,競技者csv変換!$1:$1,0),0)))</f>
        <v/>
      </c>
      <c r="U117" s="189" t="str">
        <f>IF(ISERROR(VLOOKUP($A117,競技者csv変換!$A:$AK,MATCH(U$1,競技者csv変換!$1:$1,0),0)),"",IF(VLOOKUP($A117,競技者csv変換!$A:$AK,MATCH(U$1,競技者csv変換!$1:$1,0),0)="","",VLOOKUP($A117,競技者csv変換!$A:$AK,MATCH(U$1,競技者csv変換!$1:$1,0),0)))</f>
        <v/>
      </c>
      <c r="V117" s="189" t="str">
        <f>IF(ISERROR(VLOOKUP($A117,競技者csv変換!$A:$AK,MATCH(V$1,競技者csv変換!$1:$1,0),0)),"",IF(VLOOKUP($A117,競技者csv変換!$A:$AK,MATCH(V$1,競技者csv変換!$1:$1,0),0)="","",VLOOKUP($A117,競技者csv変換!$A:$AK,MATCH(V$1,競技者csv変換!$1:$1,0),0)))</f>
        <v/>
      </c>
      <c r="W117" s="189" t="str">
        <f>IF(ISERROR(VLOOKUP($A117,競技者csv変換!$A:$AK,MATCH(W$1,競技者csv変換!$1:$1,0),0)),"",IF(VLOOKUP($A117,競技者csv変換!$A:$AK,MATCH(W$1,競技者csv変換!$1:$1,0),0)="","",VLOOKUP($A117,競技者csv変換!$A:$AK,MATCH(W$1,競技者csv変換!$1:$1,0),0)))</f>
        <v/>
      </c>
      <c r="X117" s="189" t="str">
        <f>IF(ISERROR(VLOOKUP($A117,競技者csv変換!$A:$AK,MATCH(X$1,競技者csv変換!$1:$1,0),0)),"",IF(VLOOKUP($A117,競技者csv変換!$A:$AK,MATCH(X$1,競技者csv変換!$1:$1,0),0)="","",VLOOKUP($A117,競技者csv変換!$A:$AK,MATCH(X$1,競技者csv変換!$1:$1,0),0)))</f>
        <v/>
      </c>
      <c r="Y117" s="189" t="str">
        <f>IF(ISERROR(VLOOKUP($A117,競技者csv変換!$A:$AK,MATCH(Y$1,競技者csv変換!$1:$1,0),0)),"",IF(VLOOKUP($A117,競技者csv変換!$A:$AK,MATCH(Y$1,競技者csv変換!$1:$1,0),0)="","",VLOOKUP($A117,競技者csv変換!$A:$AK,MATCH(Y$1,競技者csv変換!$1:$1,0),0)))</f>
        <v/>
      </c>
      <c r="Z117" s="189" t="str">
        <f>IF(ISERROR(VLOOKUP($A117,競技者csv変換!$A:$AK,MATCH(Z$1,競技者csv変換!$1:$1,0),0)),"",IF(VLOOKUP($A117,競技者csv変換!$A:$AK,MATCH(Z$1,競技者csv変換!$1:$1,0),0)="","",VLOOKUP($A117,競技者csv変換!$A:$AK,MATCH(Z$1,競技者csv変換!$1:$1,0),0)))</f>
        <v/>
      </c>
      <c r="AA117" s="189" t="str">
        <f>IF(ISERROR(VLOOKUP($A117,競技者csv変換!$A:$AK,MATCH(AA$1,競技者csv変換!$1:$1,0),0)),"",IF(VLOOKUP($A117,競技者csv変換!$A:$AK,MATCH(AA$1,競技者csv変換!$1:$1,0),0)="","",VLOOKUP($A117,競技者csv変換!$A:$AK,MATCH(AA$1,競技者csv変換!$1:$1,0),0)))</f>
        <v/>
      </c>
      <c r="AB117" s="189" t="str">
        <f>IF(ISERROR(VLOOKUP($A117,競技者csv変換!$A:$AK,MATCH(AB$1,競技者csv変換!$1:$1,0),0)),"",IF(VLOOKUP($A117,競技者csv変換!$A:$AK,MATCH(AB$1,競技者csv変換!$1:$1,0),0)="","",VLOOKUP($A117,競技者csv変換!$A:$AK,MATCH(AB$1,競技者csv変換!$1:$1,0),0)))</f>
        <v/>
      </c>
      <c r="AC117" s="189" t="str">
        <f>IF(ISERROR(VLOOKUP($A117,競技者csv変換!$A:$AK,MATCH(AC$1,競技者csv変換!$1:$1,0),0)),"",IF(VLOOKUP($A117,競技者csv変換!$A:$AK,MATCH(AC$1,競技者csv変換!$1:$1,0),0)="","",VLOOKUP($A117,競技者csv変換!$A:$AK,MATCH(AC$1,競技者csv変換!$1:$1,0),0)))</f>
        <v/>
      </c>
      <c r="AD117" s="76" t="str">
        <f>IF(ISERROR(VLOOKUP($A117,競技者csv変換!$A:$AK,MATCH(AD$1,競技者csv変換!$1:$1,0),0)),"",IF(VLOOKUP($A117,競技者csv変換!$A:$AK,MATCH(AD$1,競技者csv変換!$1:$1,0),0)="","",VLOOKUP($A117,競技者csv変換!$A:$AK,MATCH(AD$1,競技者csv変換!$1:$1,0),0)))</f>
        <v/>
      </c>
      <c r="AE117" s="76" t="str">
        <f>IF(ISERROR(VLOOKUP($A117,競技者csv変換!$A:$AK,MATCH(AE$1,競技者csv変換!$1:$1,0),0)),"",IF(VLOOKUP($A117,競技者csv変換!$A:$AK,MATCH(AE$1,競技者csv変換!$1:$1,0),0)="","",VLOOKUP($A117,競技者csv変換!$A:$AK,MATCH(AE$1,競技者csv変換!$1:$1,0),0)))</f>
        <v/>
      </c>
      <c r="AF117" s="76" t="str">
        <f>IF(ISERROR(VLOOKUP($A117,競技者csv変換!$A:$AK,MATCH(AF$1,競技者csv変換!$1:$1,0),0)),"",IF(VLOOKUP($A117,競技者csv変換!$A:$AK,MATCH(AF$1,競技者csv変換!$1:$1,0),0)="","",VLOOKUP($A117,競技者csv変換!$A:$AK,MATCH(AF$1,競技者csv変換!$1:$1,0),0)))</f>
        <v/>
      </c>
      <c r="AG117" s="76" t="str">
        <f>IF(ISERROR(VLOOKUP($A117,競技者csv変換!$A:$AK,MATCH(AG$1,競技者csv変換!$1:$1,0),0)),"",IF(VLOOKUP($A117,競技者csv変換!$A:$AK,MATCH(AG$1,競技者csv変換!$1:$1,0),0)="","",VLOOKUP($A117,競技者csv変換!$A:$AK,MATCH(AG$1,競技者csv変換!$1:$1,0),0)))</f>
        <v/>
      </c>
      <c r="AH117" s="76" t="str">
        <f>IF(ISERROR(VLOOKUP($A117,競技者csv変換!$A:$AK,MATCH(AH$1,競技者csv変換!$1:$1,0),0)),"",IF(VLOOKUP($A117,競技者csv変換!$A:$AK,MATCH(AH$1,競技者csv変換!$1:$1,0),0)="","",VLOOKUP($A117,競技者csv変換!$A:$AK,MATCH(AH$1,競技者csv変換!$1:$1,0),0)))</f>
        <v/>
      </c>
      <c r="AI117" s="76" t="str">
        <f>IF(ISERROR(VLOOKUP($A117,競技者csv変換!$A:$AK,MATCH(AI$1,競技者csv変換!$1:$1,0),0)),"",IF(VLOOKUP($A117,競技者csv変換!$A:$AK,MATCH(AI$1,競技者csv変換!$1:$1,0),0)="","",VLOOKUP($A117,競技者csv変換!$A:$AK,MATCH(AI$1,競技者csv変換!$1:$1,0),0)))</f>
        <v/>
      </c>
      <c r="AJ117" s="76" t="str">
        <f>IF(ISERROR(VLOOKUP($A117,競技者csv変換!$A:$AK,MATCH(AJ$1,競技者csv変換!$1:$1,0),0)),"",IF(VLOOKUP($A117,競技者csv変換!$A:$AK,MATCH(AJ$1,競技者csv変換!$1:$1,0),0)="","",VLOOKUP($A117,競技者csv変換!$A:$AK,MATCH(AJ$1,競技者csv変換!$1:$1,0),0)))</f>
        <v/>
      </c>
      <c r="AK117" s="76" t="str">
        <f>IF(ISERROR(VLOOKUP($A117,競技者csv変換!$A:$AK,MATCH(AK$1,競技者csv変換!$1:$1,0),0)),"",IF(VLOOKUP($A117,競技者csv変換!$A:$AK,MATCH(AK$1,競技者csv変換!$1:$1,0),0)="","",VLOOKUP($A117,競技者csv変換!$A:$AK,MATCH(AK$1,競技者csv変換!$1:$1,0),0)))</f>
        <v/>
      </c>
    </row>
    <row r="118" spans="1:37" ht="18" customHeight="1">
      <c r="A118" s="76" t="str">
        <f t="shared" si="0"/>
        <v/>
      </c>
      <c r="B118" s="189" t="str">
        <f>IF(ISERROR(VLOOKUP($A118,競技者csv変換!$A:$AK,MATCH(B$1,競技者csv変換!$1:$1,0),0)),"",IF(VLOOKUP($A118,競技者csv変換!$A:$AK,MATCH(B$1,競技者csv変換!$1:$1,0),0)="","",VLOOKUP($A118,競技者csv変換!$A:$AK,MATCH(B$1,競技者csv変換!$1:$1,0),0)))</f>
        <v/>
      </c>
      <c r="C118" s="189" t="str">
        <f>IF(ISERROR(VLOOKUP($A118,競技者csv変換!$A:$AK,MATCH(C$1,競技者csv変換!$1:$1,0),0)),"",IF(VLOOKUP($A118,競技者csv変換!$A:$AK,MATCH(C$1,競技者csv変換!$1:$1,0),0)="","",VLOOKUP($A118,競技者csv変換!$A:$AK,MATCH(C$1,競技者csv変換!$1:$1,0),0)))</f>
        <v/>
      </c>
      <c r="D118" s="189" t="str">
        <f>IF(ISERROR(VLOOKUP($A118,競技者csv変換!$A:$AK,MATCH(D$1,競技者csv変換!$1:$1,0),0)),"",IF(VLOOKUP($A118,競技者csv変換!$A:$AK,MATCH(D$1,競技者csv変換!$1:$1,0),0)="","",VLOOKUP($A118,競技者csv変換!$A:$AK,MATCH(D$1,競技者csv変換!$1:$1,0),0)))</f>
        <v/>
      </c>
      <c r="E118" s="189" t="str">
        <f>IF(ISERROR(VLOOKUP($A118,競技者csv変換!$A:$AK,MATCH(E$1,競技者csv変換!$1:$1,0),0)),"",IF(VLOOKUP($A118,競技者csv変換!$A:$AK,MATCH(E$1,競技者csv変換!$1:$1,0),0)="","",VLOOKUP($A118,競技者csv変換!$A:$AK,MATCH(E$1,競技者csv変換!$1:$1,0),0)))</f>
        <v/>
      </c>
      <c r="F118" s="189" t="str">
        <f>IF(ISERROR(VLOOKUP($A118,競技者csv変換!$A:$AK,MATCH(F$1,競技者csv変換!$1:$1,0),0)),"",IF(VLOOKUP($A118,競技者csv変換!$A:$AK,MATCH(F$1,競技者csv変換!$1:$1,0),0)="","",VLOOKUP($A118,競技者csv変換!$A:$AK,MATCH(F$1,競技者csv変換!$1:$1,0),0)))</f>
        <v/>
      </c>
      <c r="G118" s="189" t="str">
        <f>IF(ISERROR(VLOOKUP($A118,競技者csv変換!$A:$AK,MATCH(G$1,競技者csv変換!$1:$1,0),0)),"",IF(VLOOKUP($A118,競技者csv変換!$A:$AK,MATCH(G$1,競技者csv変換!$1:$1,0),0)="","",VLOOKUP($A118,競技者csv変換!$A:$AK,MATCH(G$1,競技者csv変換!$1:$1,0),0)))</f>
        <v/>
      </c>
      <c r="H118" s="189" t="str">
        <f>IF(ISERROR(VLOOKUP($A118,競技者csv変換!$A:$AK,MATCH(H$1,競技者csv変換!$1:$1,0),0)),"",IF(VLOOKUP($A118,競技者csv変換!$A:$AK,MATCH(H$1,競技者csv変換!$1:$1,0),0)="","",VLOOKUP($A118,競技者csv変換!$A:$AK,MATCH(H$1,競技者csv変換!$1:$1,0),0)))</f>
        <v/>
      </c>
      <c r="I118" s="189" t="str">
        <f>IF(ISERROR(VLOOKUP($A118,競技者csv変換!$A:$AK,MATCH(I$1,競技者csv変換!$1:$1,0),0)),"",IF(VLOOKUP($A118,競技者csv変換!$A:$AK,MATCH(I$1,競技者csv変換!$1:$1,0),0)="","",VLOOKUP($A118,競技者csv変換!$A:$AK,MATCH(I$1,競技者csv変換!$1:$1,0),0)))</f>
        <v/>
      </c>
      <c r="J118" s="189" t="str">
        <f>IF(ISERROR(VLOOKUP($A118,競技者csv変換!$A:$AK,MATCH(J$1,競技者csv変換!$1:$1,0),0)),"",IF(VLOOKUP($A118,競技者csv変換!$A:$AK,MATCH(J$1,競技者csv変換!$1:$1,0),0)="","",VLOOKUP($A118,競技者csv変換!$A:$AK,MATCH(J$1,競技者csv変換!$1:$1,0),0)))</f>
        <v/>
      </c>
      <c r="K118" s="189" t="str">
        <f>IF(ISERROR(VLOOKUP($A118,競技者csv変換!$A:$AK,MATCH(K$1,競技者csv変換!$1:$1,0),0)),"",IF(VLOOKUP($A118,競技者csv変換!$A:$AK,MATCH(K$1,競技者csv変換!$1:$1,0),0)="","",VLOOKUP($A118,競技者csv変換!$A:$AK,MATCH(K$1,競技者csv変換!$1:$1,0),0)))</f>
        <v/>
      </c>
      <c r="L118" s="189" t="str">
        <f>IF(ISERROR(VLOOKUP($A118,競技者csv変換!$A:$AK,MATCH(L$1,競技者csv変換!$1:$1,0),0)),"",IF(VLOOKUP($A118,競技者csv変換!$A:$AK,MATCH(L$1,競技者csv変換!$1:$1,0),0)="","",VLOOKUP($A118,競技者csv変換!$A:$AK,MATCH(L$1,競技者csv変換!$1:$1,0),0)))</f>
        <v/>
      </c>
      <c r="M118" s="189" t="str">
        <f>IF(ISERROR(VLOOKUP($A118,競技者csv変換!$A:$AK,MATCH(M$1,競技者csv変換!$1:$1,0),0)),"",IF(VLOOKUP($A118,競技者csv変換!$A:$AK,MATCH(M$1,競技者csv変換!$1:$1,0),0)="","",VLOOKUP($A118,競技者csv変換!$A:$AK,MATCH(M$1,競技者csv変換!$1:$1,0),0)))</f>
        <v/>
      </c>
      <c r="N118" s="189" t="str">
        <f>IF(ISERROR(VLOOKUP($A118,競技者csv変換!$A:$AK,MATCH(N$1,競技者csv変換!$1:$1,0),0)),"",IF(VLOOKUP($A118,競技者csv変換!$A:$AK,MATCH(N$1,競技者csv変換!$1:$1,0),0)="","",VLOOKUP($A118,競技者csv変換!$A:$AK,MATCH(N$1,競技者csv変換!$1:$1,0),0)))</f>
        <v/>
      </c>
      <c r="O118" s="189" t="str">
        <f>IF(ISERROR(VLOOKUP($A118,競技者csv変換!$A:$AK,MATCH(O$1,競技者csv変換!$1:$1,0),0)),"",IF(VLOOKUP($A118,競技者csv変換!$A:$AK,MATCH(O$1,競技者csv変換!$1:$1,0),0)="","",VLOOKUP($A118,競技者csv変換!$A:$AK,MATCH(O$1,競技者csv変換!$1:$1,0),0)))</f>
        <v/>
      </c>
      <c r="P118" s="189" t="str">
        <f>IF(ISERROR(VLOOKUP($A118,競技者csv変換!$A:$AK,MATCH(P$1,競技者csv変換!$1:$1,0),0)),"",IF(VLOOKUP($A118,競技者csv変換!$A:$AK,MATCH(P$1,競技者csv変換!$1:$1,0),0)="","",VLOOKUP($A118,競技者csv変換!$A:$AK,MATCH(P$1,競技者csv変換!$1:$1,0),0)))</f>
        <v/>
      </c>
      <c r="Q118" s="189" t="str">
        <f>IF(ISERROR(VLOOKUP($A118,競技者csv変換!$A:$AK,MATCH(Q$1,競技者csv変換!$1:$1,0),0)),"",IF(VLOOKUP($A118,競技者csv変換!$A:$AK,MATCH(Q$1,競技者csv変換!$1:$1,0),0)="","",VLOOKUP($A118,競技者csv変換!$A:$AK,MATCH(Q$1,競技者csv変換!$1:$1,0),0)))</f>
        <v/>
      </c>
      <c r="R118" s="189" t="str">
        <f>IF(ISERROR(VLOOKUP($A118,競技者csv変換!$A:$AK,MATCH(R$1,競技者csv変換!$1:$1,0),0)),"",IF(VLOOKUP($A118,競技者csv変換!$A:$AK,MATCH(R$1,競技者csv変換!$1:$1,0),0)="","",VLOOKUP($A118,競技者csv変換!$A:$AK,MATCH(R$1,競技者csv変換!$1:$1,0),0)))</f>
        <v/>
      </c>
      <c r="S118" s="189" t="str">
        <f>IF(ISERROR(VLOOKUP($A118,競技者csv変換!$A:$AK,MATCH(S$1,競技者csv変換!$1:$1,0),0)),"",IF(VLOOKUP($A118,競技者csv変換!$A:$AK,MATCH(S$1,競技者csv変換!$1:$1,0),0)="","",VLOOKUP($A118,競技者csv変換!$A:$AK,MATCH(S$1,競技者csv変換!$1:$1,0),0)))</f>
        <v/>
      </c>
      <c r="T118" s="189" t="str">
        <f>IF(ISERROR(VLOOKUP($A118,競技者csv変換!$A:$AK,MATCH(T$1,競技者csv変換!$1:$1,0),0)),"",IF(VLOOKUP($A118,競技者csv変換!$A:$AK,MATCH(T$1,競技者csv変換!$1:$1,0),0)="","",VLOOKUP($A118,競技者csv変換!$A:$AK,MATCH(T$1,競技者csv変換!$1:$1,0),0)))</f>
        <v/>
      </c>
      <c r="U118" s="189" t="str">
        <f>IF(ISERROR(VLOOKUP($A118,競技者csv変換!$A:$AK,MATCH(U$1,競技者csv変換!$1:$1,0),0)),"",IF(VLOOKUP($A118,競技者csv変換!$A:$AK,MATCH(U$1,競技者csv変換!$1:$1,0),0)="","",VLOOKUP($A118,競技者csv変換!$A:$AK,MATCH(U$1,競技者csv変換!$1:$1,0),0)))</f>
        <v/>
      </c>
      <c r="V118" s="189" t="str">
        <f>IF(ISERROR(VLOOKUP($A118,競技者csv変換!$A:$AK,MATCH(V$1,競技者csv変換!$1:$1,0),0)),"",IF(VLOOKUP($A118,競技者csv変換!$A:$AK,MATCH(V$1,競技者csv変換!$1:$1,0),0)="","",VLOOKUP($A118,競技者csv変換!$A:$AK,MATCH(V$1,競技者csv変換!$1:$1,0),0)))</f>
        <v/>
      </c>
      <c r="W118" s="189" t="str">
        <f>IF(ISERROR(VLOOKUP($A118,競技者csv変換!$A:$AK,MATCH(W$1,競技者csv変換!$1:$1,0),0)),"",IF(VLOOKUP($A118,競技者csv変換!$A:$AK,MATCH(W$1,競技者csv変換!$1:$1,0),0)="","",VLOOKUP($A118,競技者csv変換!$A:$AK,MATCH(W$1,競技者csv変換!$1:$1,0),0)))</f>
        <v/>
      </c>
      <c r="X118" s="189" t="str">
        <f>IF(ISERROR(VLOOKUP($A118,競技者csv変換!$A:$AK,MATCH(X$1,競技者csv変換!$1:$1,0),0)),"",IF(VLOOKUP($A118,競技者csv変換!$A:$AK,MATCH(X$1,競技者csv変換!$1:$1,0),0)="","",VLOOKUP($A118,競技者csv変換!$A:$AK,MATCH(X$1,競技者csv変換!$1:$1,0),0)))</f>
        <v/>
      </c>
      <c r="Y118" s="189" t="str">
        <f>IF(ISERROR(VLOOKUP($A118,競技者csv変換!$A:$AK,MATCH(Y$1,競技者csv変換!$1:$1,0),0)),"",IF(VLOOKUP($A118,競技者csv変換!$A:$AK,MATCH(Y$1,競技者csv変換!$1:$1,0),0)="","",VLOOKUP($A118,競技者csv変換!$A:$AK,MATCH(Y$1,競技者csv変換!$1:$1,0),0)))</f>
        <v/>
      </c>
      <c r="Z118" s="189" t="str">
        <f>IF(ISERROR(VLOOKUP($A118,競技者csv変換!$A:$AK,MATCH(Z$1,競技者csv変換!$1:$1,0),0)),"",IF(VLOOKUP($A118,競技者csv変換!$A:$AK,MATCH(Z$1,競技者csv変換!$1:$1,0),0)="","",VLOOKUP($A118,競技者csv変換!$A:$AK,MATCH(Z$1,競技者csv変換!$1:$1,0),0)))</f>
        <v/>
      </c>
      <c r="AA118" s="189" t="str">
        <f>IF(ISERROR(VLOOKUP($A118,競技者csv変換!$A:$AK,MATCH(AA$1,競技者csv変換!$1:$1,0),0)),"",IF(VLOOKUP($A118,競技者csv変換!$A:$AK,MATCH(AA$1,競技者csv変換!$1:$1,0),0)="","",VLOOKUP($A118,競技者csv変換!$A:$AK,MATCH(AA$1,競技者csv変換!$1:$1,0),0)))</f>
        <v/>
      </c>
      <c r="AB118" s="189" t="str">
        <f>IF(ISERROR(VLOOKUP($A118,競技者csv変換!$A:$AK,MATCH(AB$1,競技者csv変換!$1:$1,0),0)),"",IF(VLOOKUP($A118,競技者csv変換!$A:$AK,MATCH(AB$1,競技者csv変換!$1:$1,0),0)="","",VLOOKUP($A118,競技者csv変換!$A:$AK,MATCH(AB$1,競技者csv変換!$1:$1,0),0)))</f>
        <v/>
      </c>
      <c r="AC118" s="189" t="str">
        <f>IF(ISERROR(VLOOKUP($A118,競技者csv変換!$A:$AK,MATCH(AC$1,競技者csv変換!$1:$1,0),0)),"",IF(VLOOKUP($A118,競技者csv変換!$A:$AK,MATCH(AC$1,競技者csv変換!$1:$1,0),0)="","",VLOOKUP($A118,競技者csv変換!$A:$AK,MATCH(AC$1,競技者csv変換!$1:$1,0),0)))</f>
        <v/>
      </c>
      <c r="AD118" s="76" t="str">
        <f>IF(ISERROR(VLOOKUP($A118,競技者csv変換!$A:$AK,MATCH(AD$1,競技者csv変換!$1:$1,0),0)),"",IF(VLOOKUP($A118,競技者csv変換!$A:$AK,MATCH(AD$1,競技者csv変換!$1:$1,0),0)="","",VLOOKUP($A118,競技者csv変換!$A:$AK,MATCH(AD$1,競技者csv変換!$1:$1,0),0)))</f>
        <v/>
      </c>
      <c r="AE118" s="76" t="str">
        <f>IF(ISERROR(VLOOKUP($A118,競技者csv変換!$A:$AK,MATCH(AE$1,競技者csv変換!$1:$1,0),0)),"",IF(VLOOKUP($A118,競技者csv変換!$A:$AK,MATCH(AE$1,競技者csv変換!$1:$1,0),0)="","",VLOOKUP($A118,競技者csv変換!$A:$AK,MATCH(AE$1,競技者csv変換!$1:$1,0),0)))</f>
        <v/>
      </c>
      <c r="AF118" s="76" t="str">
        <f>IF(ISERROR(VLOOKUP($A118,競技者csv変換!$A:$AK,MATCH(AF$1,競技者csv変換!$1:$1,0),0)),"",IF(VLOOKUP($A118,競技者csv変換!$A:$AK,MATCH(AF$1,競技者csv変換!$1:$1,0),0)="","",VLOOKUP($A118,競技者csv変換!$A:$AK,MATCH(AF$1,競技者csv変換!$1:$1,0),0)))</f>
        <v/>
      </c>
      <c r="AG118" s="76" t="str">
        <f>IF(ISERROR(VLOOKUP($A118,競技者csv変換!$A:$AK,MATCH(AG$1,競技者csv変換!$1:$1,0),0)),"",IF(VLOOKUP($A118,競技者csv変換!$A:$AK,MATCH(AG$1,競技者csv変換!$1:$1,0),0)="","",VLOOKUP($A118,競技者csv変換!$A:$AK,MATCH(AG$1,競技者csv変換!$1:$1,0),0)))</f>
        <v/>
      </c>
      <c r="AH118" s="76" t="str">
        <f>IF(ISERROR(VLOOKUP($A118,競技者csv変換!$A:$AK,MATCH(AH$1,競技者csv変換!$1:$1,0),0)),"",IF(VLOOKUP($A118,競技者csv変換!$A:$AK,MATCH(AH$1,競技者csv変換!$1:$1,0),0)="","",VLOOKUP($A118,競技者csv変換!$A:$AK,MATCH(AH$1,競技者csv変換!$1:$1,0),0)))</f>
        <v/>
      </c>
      <c r="AI118" s="76" t="str">
        <f>IF(ISERROR(VLOOKUP($A118,競技者csv変換!$A:$AK,MATCH(AI$1,競技者csv変換!$1:$1,0),0)),"",IF(VLOOKUP($A118,競技者csv変換!$A:$AK,MATCH(AI$1,競技者csv変換!$1:$1,0),0)="","",VLOOKUP($A118,競技者csv変換!$A:$AK,MATCH(AI$1,競技者csv変換!$1:$1,0),0)))</f>
        <v/>
      </c>
      <c r="AJ118" s="76" t="str">
        <f>IF(ISERROR(VLOOKUP($A118,競技者csv変換!$A:$AK,MATCH(AJ$1,競技者csv変換!$1:$1,0),0)),"",IF(VLOOKUP($A118,競技者csv変換!$A:$AK,MATCH(AJ$1,競技者csv変換!$1:$1,0),0)="","",VLOOKUP($A118,競技者csv変換!$A:$AK,MATCH(AJ$1,競技者csv変換!$1:$1,0),0)))</f>
        <v/>
      </c>
      <c r="AK118" s="76" t="str">
        <f>IF(ISERROR(VLOOKUP($A118,競技者csv変換!$A:$AK,MATCH(AK$1,競技者csv変換!$1:$1,0),0)),"",IF(VLOOKUP($A118,競技者csv変換!$A:$AK,MATCH(AK$1,競技者csv変換!$1:$1,0),0)="","",VLOOKUP($A118,競技者csv変換!$A:$AK,MATCH(AK$1,競技者csv変換!$1:$1,0),0)))</f>
        <v/>
      </c>
    </row>
    <row r="119" spans="1:37" ht="18" customHeight="1">
      <c r="A119" s="76" t="str">
        <f t="shared" si="0"/>
        <v/>
      </c>
      <c r="B119" s="189" t="str">
        <f>IF(ISERROR(VLOOKUP($A119,競技者csv変換!$A:$AK,MATCH(B$1,競技者csv変換!$1:$1,0),0)),"",IF(VLOOKUP($A119,競技者csv変換!$A:$AK,MATCH(B$1,競技者csv変換!$1:$1,0),0)="","",VLOOKUP($A119,競技者csv変換!$A:$AK,MATCH(B$1,競技者csv変換!$1:$1,0),0)))</f>
        <v/>
      </c>
      <c r="C119" s="189" t="str">
        <f>IF(ISERROR(VLOOKUP($A119,競技者csv変換!$A:$AK,MATCH(C$1,競技者csv変換!$1:$1,0),0)),"",IF(VLOOKUP($A119,競技者csv変換!$A:$AK,MATCH(C$1,競技者csv変換!$1:$1,0),0)="","",VLOOKUP($A119,競技者csv変換!$A:$AK,MATCH(C$1,競技者csv変換!$1:$1,0),0)))</f>
        <v/>
      </c>
      <c r="D119" s="189" t="str">
        <f>IF(ISERROR(VLOOKUP($A119,競技者csv変換!$A:$AK,MATCH(D$1,競技者csv変換!$1:$1,0),0)),"",IF(VLOOKUP($A119,競技者csv変換!$A:$AK,MATCH(D$1,競技者csv変換!$1:$1,0),0)="","",VLOOKUP($A119,競技者csv変換!$A:$AK,MATCH(D$1,競技者csv変換!$1:$1,0),0)))</f>
        <v/>
      </c>
      <c r="E119" s="189" t="str">
        <f>IF(ISERROR(VLOOKUP($A119,競技者csv変換!$A:$AK,MATCH(E$1,競技者csv変換!$1:$1,0),0)),"",IF(VLOOKUP($A119,競技者csv変換!$A:$AK,MATCH(E$1,競技者csv変換!$1:$1,0),0)="","",VLOOKUP($A119,競技者csv変換!$A:$AK,MATCH(E$1,競技者csv変換!$1:$1,0),0)))</f>
        <v/>
      </c>
      <c r="F119" s="189" t="str">
        <f>IF(ISERROR(VLOOKUP($A119,競技者csv変換!$A:$AK,MATCH(F$1,競技者csv変換!$1:$1,0),0)),"",IF(VLOOKUP($A119,競技者csv変換!$A:$AK,MATCH(F$1,競技者csv変換!$1:$1,0),0)="","",VLOOKUP($A119,競技者csv変換!$A:$AK,MATCH(F$1,競技者csv変換!$1:$1,0),0)))</f>
        <v/>
      </c>
      <c r="G119" s="189" t="str">
        <f>IF(ISERROR(VLOOKUP($A119,競技者csv変換!$A:$AK,MATCH(G$1,競技者csv変換!$1:$1,0),0)),"",IF(VLOOKUP($A119,競技者csv変換!$A:$AK,MATCH(G$1,競技者csv変換!$1:$1,0),0)="","",VLOOKUP($A119,競技者csv変換!$A:$AK,MATCH(G$1,競技者csv変換!$1:$1,0),0)))</f>
        <v/>
      </c>
      <c r="H119" s="189" t="str">
        <f>IF(ISERROR(VLOOKUP($A119,競技者csv変換!$A:$AK,MATCH(H$1,競技者csv変換!$1:$1,0),0)),"",IF(VLOOKUP($A119,競技者csv変換!$A:$AK,MATCH(H$1,競技者csv変換!$1:$1,0),0)="","",VLOOKUP($A119,競技者csv変換!$A:$AK,MATCH(H$1,競技者csv変換!$1:$1,0),0)))</f>
        <v/>
      </c>
      <c r="I119" s="189" t="str">
        <f>IF(ISERROR(VLOOKUP($A119,競技者csv変換!$A:$AK,MATCH(I$1,競技者csv変換!$1:$1,0),0)),"",IF(VLOOKUP($A119,競技者csv変換!$A:$AK,MATCH(I$1,競技者csv変換!$1:$1,0),0)="","",VLOOKUP($A119,競技者csv変換!$A:$AK,MATCH(I$1,競技者csv変換!$1:$1,0),0)))</f>
        <v/>
      </c>
      <c r="J119" s="189" t="str">
        <f>IF(ISERROR(VLOOKUP($A119,競技者csv変換!$A:$AK,MATCH(J$1,競技者csv変換!$1:$1,0),0)),"",IF(VLOOKUP($A119,競技者csv変換!$A:$AK,MATCH(J$1,競技者csv変換!$1:$1,0),0)="","",VLOOKUP($A119,競技者csv変換!$A:$AK,MATCH(J$1,競技者csv変換!$1:$1,0),0)))</f>
        <v/>
      </c>
      <c r="K119" s="189" t="str">
        <f>IF(ISERROR(VLOOKUP($A119,競技者csv変換!$A:$AK,MATCH(K$1,競技者csv変換!$1:$1,0),0)),"",IF(VLOOKUP($A119,競技者csv変換!$A:$AK,MATCH(K$1,競技者csv変換!$1:$1,0),0)="","",VLOOKUP($A119,競技者csv変換!$A:$AK,MATCH(K$1,競技者csv変換!$1:$1,0),0)))</f>
        <v/>
      </c>
      <c r="L119" s="189" t="str">
        <f>IF(ISERROR(VLOOKUP($A119,競技者csv変換!$A:$AK,MATCH(L$1,競技者csv変換!$1:$1,0),0)),"",IF(VLOOKUP($A119,競技者csv変換!$A:$AK,MATCH(L$1,競技者csv変換!$1:$1,0),0)="","",VLOOKUP($A119,競技者csv変換!$A:$AK,MATCH(L$1,競技者csv変換!$1:$1,0),0)))</f>
        <v/>
      </c>
      <c r="M119" s="189" t="str">
        <f>IF(ISERROR(VLOOKUP($A119,競技者csv変換!$A:$AK,MATCH(M$1,競技者csv変換!$1:$1,0),0)),"",IF(VLOOKUP($A119,競技者csv変換!$A:$AK,MATCH(M$1,競技者csv変換!$1:$1,0),0)="","",VLOOKUP($A119,競技者csv変換!$A:$AK,MATCH(M$1,競技者csv変換!$1:$1,0),0)))</f>
        <v/>
      </c>
      <c r="N119" s="189" t="str">
        <f>IF(ISERROR(VLOOKUP($A119,競技者csv変換!$A:$AK,MATCH(N$1,競技者csv変換!$1:$1,0),0)),"",IF(VLOOKUP($A119,競技者csv変換!$A:$AK,MATCH(N$1,競技者csv変換!$1:$1,0),0)="","",VLOOKUP($A119,競技者csv変換!$A:$AK,MATCH(N$1,競技者csv変換!$1:$1,0),0)))</f>
        <v/>
      </c>
      <c r="O119" s="189" t="str">
        <f>IF(ISERROR(VLOOKUP($A119,競技者csv変換!$A:$AK,MATCH(O$1,競技者csv変換!$1:$1,0),0)),"",IF(VLOOKUP($A119,競技者csv変換!$A:$AK,MATCH(O$1,競技者csv変換!$1:$1,0),0)="","",VLOOKUP($A119,競技者csv変換!$A:$AK,MATCH(O$1,競技者csv変換!$1:$1,0),0)))</f>
        <v/>
      </c>
      <c r="P119" s="189" t="str">
        <f>IF(ISERROR(VLOOKUP($A119,競技者csv変換!$A:$AK,MATCH(P$1,競技者csv変換!$1:$1,0),0)),"",IF(VLOOKUP($A119,競技者csv変換!$A:$AK,MATCH(P$1,競技者csv変換!$1:$1,0),0)="","",VLOOKUP($A119,競技者csv変換!$A:$AK,MATCH(P$1,競技者csv変換!$1:$1,0),0)))</f>
        <v/>
      </c>
      <c r="Q119" s="189" t="str">
        <f>IF(ISERROR(VLOOKUP($A119,競技者csv変換!$A:$AK,MATCH(Q$1,競技者csv変換!$1:$1,0),0)),"",IF(VLOOKUP($A119,競技者csv変換!$A:$AK,MATCH(Q$1,競技者csv変換!$1:$1,0),0)="","",VLOOKUP($A119,競技者csv変換!$A:$AK,MATCH(Q$1,競技者csv変換!$1:$1,0),0)))</f>
        <v/>
      </c>
      <c r="R119" s="189" t="str">
        <f>IF(ISERROR(VLOOKUP($A119,競技者csv変換!$A:$AK,MATCH(R$1,競技者csv変換!$1:$1,0),0)),"",IF(VLOOKUP($A119,競技者csv変換!$A:$AK,MATCH(R$1,競技者csv変換!$1:$1,0),0)="","",VLOOKUP($A119,競技者csv変換!$A:$AK,MATCH(R$1,競技者csv変換!$1:$1,0),0)))</f>
        <v/>
      </c>
      <c r="S119" s="189" t="str">
        <f>IF(ISERROR(VLOOKUP($A119,競技者csv変換!$A:$AK,MATCH(S$1,競技者csv変換!$1:$1,0),0)),"",IF(VLOOKUP($A119,競技者csv変換!$A:$AK,MATCH(S$1,競技者csv変換!$1:$1,0),0)="","",VLOOKUP($A119,競技者csv変換!$A:$AK,MATCH(S$1,競技者csv変換!$1:$1,0),0)))</f>
        <v/>
      </c>
      <c r="T119" s="189" t="str">
        <f>IF(ISERROR(VLOOKUP($A119,競技者csv変換!$A:$AK,MATCH(T$1,競技者csv変換!$1:$1,0),0)),"",IF(VLOOKUP($A119,競技者csv変換!$A:$AK,MATCH(T$1,競技者csv変換!$1:$1,0),0)="","",VLOOKUP($A119,競技者csv変換!$A:$AK,MATCH(T$1,競技者csv変換!$1:$1,0),0)))</f>
        <v/>
      </c>
      <c r="U119" s="189" t="str">
        <f>IF(ISERROR(VLOOKUP($A119,競技者csv変換!$A:$AK,MATCH(U$1,競技者csv変換!$1:$1,0),0)),"",IF(VLOOKUP($A119,競技者csv変換!$A:$AK,MATCH(U$1,競技者csv変換!$1:$1,0),0)="","",VLOOKUP($A119,競技者csv変換!$A:$AK,MATCH(U$1,競技者csv変換!$1:$1,0),0)))</f>
        <v/>
      </c>
      <c r="V119" s="189" t="str">
        <f>IF(ISERROR(VLOOKUP($A119,競技者csv変換!$A:$AK,MATCH(V$1,競技者csv変換!$1:$1,0),0)),"",IF(VLOOKUP($A119,競技者csv変換!$A:$AK,MATCH(V$1,競技者csv変換!$1:$1,0),0)="","",VLOOKUP($A119,競技者csv変換!$A:$AK,MATCH(V$1,競技者csv変換!$1:$1,0),0)))</f>
        <v/>
      </c>
      <c r="W119" s="189" t="str">
        <f>IF(ISERROR(VLOOKUP($A119,競技者csv変換!$A:$AK,MATCH(W$1,競技者csv変換!$1:$1,0),0)),"",IF(VLOOKUP($A119,競技者csv変換!$A:$AK,MATCH(W$1,競技者csv変換!$1:$1,0),0)="","",VLOOKUP($A119,競技者csv変換!$A:$AK,MATCH(W$1,競技者csv変換!$1:$1,0),0)))</f>
        <v/>
      </c>
      <c r="X119" s="189" t="str">
        <f>IF(ISERROR(VLOOKUP($A119,競技者csv変換!$A:$AK,MATCH(X$1,競技者csv変換!$1:$1,0),0)),"",IF(VLOOKUP($A119,競技者csv変換!$A:$AK,MATCH(X$1,競技者csv変換!$1:$1,0),0)="","",VLOOKUP($A119,競技者csv変換!$A:$AK,MATCH(X$1,競技者csv変換!$1:$1,0),0)))</f>
        <v/>
      </c>
      <c r="Y119" s="189" t="str">
        <f>IF(ISERROR(VLOOKUP($A119,競技者csv変換!$A:$AK,MATCH(Y$1,競技者csv変換!$1:$1,0),0)),"",IF(VLOOKUP($A119,競技者csv変換!$A:$AK,MATCH(Y$1,競技者csv変換!$1:$1,0),0)="","",VLOOKUP($A119,競技者csv変換!$A:$AK,MATCH(Y$1,競技者csv変換!$1:$1,0),0)))</f>
        <v/>
      </c>
      <c r="Z119" s="189" t="str">
        <f>IF(ISERROR(VLOOKUP($A119,競技者csv変換!$A:$AK,MATCH(Z$1,競技者csv変換!$1:$1,0),0)),"",IF(VLOOKUP($A119,競技者csv変換!$A:$AK,MATCH(Z$1,競技者csv変換!$1:$1,0),0)="","",VLOOKUP($A119,競技者csv変換!$A:$AK,MATCH(Z$1,競技者csv変換!$1:$1,0),0)))</f>
        <v/>
      </c>
      <c r="AA119" s="189" t="str">
        <f>IF(ISERROR(VLOOKUP($A119,競技者csv変換!$A:$AK,MATCH(AA$1,競技者csv変換!$1:$1,0),0)),"",IF(VLOOKUP($A119,競技者csv変換!$A:$AK,MATCH(AA$1,競技者csv変換!$1:$1,0),0)="","",VLOOKUP($A119,競技者csv変換!$A:$AK,MATCH(AA$1,競技者csv変換!$1:$1,0),0)))</f>
        <v/>
      </c>
      <c r="AB119" s="189" t="str">
        <f>IF(ISERROR(VLOOKUP($A119,競技者csv変換!$A:$AK,MATCH(AB$1,競技者csv変換!$1:$1,0),0)),"",IF(VLOOKUP($A119,競技者csv変換!$A:$AK,MATCH(AB$1,競技者csv変換!$1:$1,0),0)="","",VLOOKUP($A119,競技者csv変換!$A:$AK,MATCH(AB$1,競技者csv変換!$1:$1,0),0)))</f>
        <v/>
      </c>
      <c r="AC119" s="189" t="str">
        <f>IF(ISERROR(VLOOKUP($A119,競技者csv変換!$A:$AK,MATCH(AC$1,競技者csv変換!$1:$1,0),0)),"",IF(VLOOKUP($A119,競技者csv変換!$A:$AK,MATCH(AC$1,競技者csv変換!$1:$1,0),0)="","",VLOOKUP($A119,競技者csv変換!$A:$AK,MATCH(AC$1,競技者csv変換!$1:$1,0),0)))</f>
        <v/>
      </c>
      <c r="AD119" s="76" t="str">
        <f>IF(ISERROR(VLOOKUP($A119,競技者csv変換!$A:$AK,MATCH(AD$1,競技者csv変換!$1:$1,0),0)),"",IF(VLOOKUP($A119,競技者csv変換!$A:$AK,MATCH(AD$1,競技者csv変換!$1:$1,0),0)="","",VLOOKUP($A119,競技者csv変換!$A:$AK,MATCH(AD$1,競技者csv変換!$1:$1,0),0)))</f>
        <v/>
      </c>
      <c r="AE119" s="76" t="str">
        <f>IF(ISERROR(VLOOKUP($A119,競技者csv変換!$A:$AK,MATCH(AE$1,競技者csv変換!$1:$1,0),0)),"",IF(VLOOKUP($A119,競技者csv変換!$A:$AK,MATCH(AE$1,競技者csv変換!$1:$1,0),0)="","",VLOOKUP($A119,競技者csv変換!$A:$AK,MATCH(AE$1,競技者csv変換!$1:$1,0),0)))</f>
        <v/>
      </c>
      <c r="AF119" s="76" t="str">
        <f>IF(ISERROR(VLOOKUP($A119,競技者csv変換!$A:$AK,MATCH(AF$1,競技者csv変換!$1:$1,0),0)),"",IF(VLOOKUP($A119,競技者csv変換!$A:$AK,MATCH(AF$1,競技者csv変換!$1:$1,0),0)="","",VLOOKUP($A119,競技者csv変換!$A:$AK,MATCH(AF$1,競技者csv変換!$1:$1,0),0)))</f>
        <v/>
      </c>
      <c r="AG119" s="76" t="str">
        <f>IF(ISERROR(VLOOKUP($A119,競技者csv変換!$A:$AK,MATCH(AG$1,競技者csv変換!$1:$1,0),0)),"",IF(VLOOKUP($A119,競技者csv変換!$A:$AK,MATCH(AG$1,競技者csv変換!$1:$1,0),0)="","",VLOOKUP($A119,競技者csv変換!$A:$AK,MATCH(AG$1,競技者csv変換!$1:$1,0),0)))</f>
        <v/>
      </c>
      <c r="AH119" s="76" t="str">
        <f>IF(ISERROR(VLOOKUP($A119,競技者csv変換!$A:$AK,MATCH(AH$1,競技者csv変換!$1:$1,0),0)),"",IF(VLOOKUP($A119,競技者csv変換!$A:$AK,MATCH(AH$1,競技者csv変換!$1:$1,0),0)="","",VLOOKUP($A119,競技者csv変換!$A:$AK,MATCH(AH$1,競技者csv変換!$1:$1,0),0)))</f>
        <v/>
      </c>
      <c r="AI119" s="76" t="str">
        <f>IF(ISERROR(VLOOKUP($A119,競技者csv変換!$A:$AK,MATCH(AI$1,競技者csv変換!$1:$1,0),0)),"",IF(VLOOKUP($A119,競技者csv変換!$A:$AK,MATCH(AI$1,競技者csv変換!$1:$1,0),0)="","",VLOOKUP($A119,競技者csv変換!$A:$AK,MATCH(AI$1,競技者csv変換!$1:$1,0),0)))</f>
        <v/>
      </c>
      <c r="AJ119" s="76" t="str">
        <f>IF(ISERROR(VLOOKUP($A119,競技者csv変換!$A:$AK,MATCH(AJ$1,競技者csv変換!$1:$1,0),0)),"",IF(VLOOKUP($A119,競技者csv変換!$A:$AK,MATCH(AJ$1,競技者csv変換!$1:$1,0),0)="","",VLOOKUP($A119,競技者csv変換!$A:$AK,MATCH(AJ$1,競技者csv変換!$1:$1,0),0)))</f>
        <v/>
      </c>
      <c r="AK119" s="76" t="str">
        <f>IF(ISERROR(VLOOKUP($A119,競技者csv変換!$A:$AK,MATCH(AK$1,競技者csv変換!$1:$1,0),0)),"",IF(VLOOKUP($A119,競技者csv変換!$A:$AK,MATCH(AK$1,競技者csv変換!$1:$1,0),0)="","",VLOOKUP($A119,競技者csv変換!$A:$AK,MATCH(AK$1,競技者csv変換!$1:$1,0),0)))</f>
        <v/>
      </c>
    </row>
    <row r="120" spans="1:37" ht="18" customHeight="1">
      <c r="A120" s="76" t="str">
        <f t="shared" si="0"/>
        <v/>
      </c>
      <c r="B120" s="189" t="str">
        <f>IF(ISERROR(VLOOKUP($A120,競技者csv変換!$A:$AK,MATCH(B$1,競技者csv変換!$1:$1,0),0)),"",IF(VLOOKUP($A120,競技者csv変換!$A:$AK,MATCH(B$1,競技者csv変換!$1:$1,0),0)="","",VLOOKUP($A120,競技者csv変換!$A:$AK,MATCH(B$1,競技者csv変換!$1:$1,0),0)))</f>
        <v/>
      </c>
      <c r="C120" s="189" t="str">
        <f>IF(ISERROR(VLOOKUP($A120,競技者csv変換!$A:$AK,MATCH(C$1,競技者csv変換!$1:$1,0),0)),"",IF(VLOOKUP($A120,競技者csv変換!$A:$AK,MATCH(C$1,競技者csv変換!$1:$1,0),0)="","",VLOOKUP($A120,競技者csv変換!$A:$AK,MATCH(C$1,競技者csv変換!$1:$1,0),0)))</f>
        <v/>
      </c>
      <c r="D120" s="189" t="str">
        <f>IF(ISERROR(VLOOKUP($A120,競技者csv変換!$A:$AK,MATCH(D$1,競技者csv変換!$1:$1,0),0)),"",IF(VLOOKUP($A120,競技者csv変換!$A:$AK,MATCH(D$1,競技者csv変換!$1:$1,0),0)="","",VLOOKUP($A120,競技者csv変換!$A:$AK,MATCH(D$1,競技者csv変換!$1:$1,0),0)))</f>
        <v/>
      </c>
      <c r="E120" s="189" t="str">
        <f>IF(ISERROR(VLOOKUP($A120,競技者csv変換!$A:$AK,MATCH(E$1,競技者csv変換!$1:$1,0),0)),"",IF(VLOOKUP($A120,競技者csv変換!$A:$AK,MATCH(E$1,競技者csv変換!$1:$1,0),0)="","",VLOOKUP($A120,競技者csv変換!$A:$AK,MATCH(E$1,競技者csv変換!$1:$1,0),0)))</f>
        <v/>
      </c>
      <c r="F120" s="189" t="str">
        <f>IF(ISERROR(VLOOKUP($A120,競技者csv変換!$A:$AK,MATCH(F$1,競技者csv変換!$1:$1,0),0)),"",IF(VLOOKUP($A120,競技者csv変換!$A:$AK,MATCH(F$1,競技者csv変換!$1:$1,0),0)="","",VLOOKUP($A120,競技者csv変換!$A:$AK,MATCH(F$1,競技者csv変換!$1:$1,0),0)))</f>
        <v/>
      </c>
      <c r="G120" s="189" t="str">
        <f>IF(ISERROR(VLOOKUP($A120,競技者csv変換!$A:$AK,MATCH(G$1,競技者csv変換!$1:$1,0),0)),"",IF(VLOOKUP($A120,競技者csv変換!$A:$AK,MATCH(G$1,競技者csv変換!$1:$1,0),0)="","",VLOOKUP($A120,競技者csv変換!$A:$AK,MATCH(G$1,競技者csv変換!$1:$1,0),0)))</f>
        <v/>
      </c>
      <c r="H120" s="189" t="str">
        <f>IF(ISERROR(VLOOKUP($A120,競技者csv変換!$A:$AK,MATCH(H$1,競技者csv変換!$1:$1,0),0)),"",IF(VLOOKUP($A120,競技者csv変換!$A:$AK,MATCH(H$1,競技者csv変換!$1:$1,0),0)="","",VLOOKUP($A120,競技者csv変換!$A:$AK,MATCH(H$1,競技者csv変換!$1:$1,0),0)))</f>
        <v/>
      </c>
      <c r="I120" s="189" t="str">
        <f>IF(ISERROR(VLOOKUP($A120,競技者csv変換!$A:$AK,MATCH(I$1,競技者csv変換!$1:$1,0),0)),"",IF(VLOOKUP($A120,競技者csv変換!$A:$AK,MATCH(I$1,競技者csv変換!$1:$1,0),0)="","",VLOOKUP($A120,競技者csv変換!$A:$AK,MATCH(I$1,競技者csv変換!$1:$1,0),0)))</f>
        <v/>
      </c>
      <c r="J120" s="189" t="str">
        <f>IF(ISERROR(VLOOKUP($A120,競技者csv変換!$A:$AK,MATCH(J$1,競技者csv変換!$1:$1,0),0)),"",IF(VLOOKUP($A120,競技者csv変換!$A:$AK,MATCH(J$1,競技者csv変換!$1:$1,0),0)="","",VLOOKUP($A120,競技者csv変換!$A:$AK,MATCH(J$1,競技者csv変換!$1:$1,0),0)))</f>
        <v/>
      </c>
      <c r="K120" s="189" t="str">
        <f>IF(ISERROR(VLOOKUP($A120,競技者csv変換!$A:$AK,MATCH(K$1,競技者csv変換!$1:$1,0),0)),"",IF(VLOOKUP($A120,競技者csv変換!$A:$AK,MATCH(K$1,競技者csv変換!$1:$1,0),0)="","",VLOOKUP($A120,競技者csv変換!$A:$AK,MATCH(K$1,競技者csv変換!$1:$1,0),0)))</f>
        <v/>
      </c>
      <c r="L120" s="189" t="str">
        <f>IF(ISERROR(VLOOKUP($A120,競技者csv変換!$A:$AK,MATCH(L$1,競技者csv変換!$1:$1,0),0)),"",IF(VLOOKUP($A120,競技者csv変換!$A:$AK,MATCH(L$1,競技者csv変換!$1:$1,0),0)="","",VLOOKUP($A120,競技者csv変換!$A:$AK,MATCH(L$1,競技者csv変換!$1:$1,0),0)))</f>
        <v/>
      </c>
      <c r="M120" s="189" t="str">
        <f>IF(ISERROR(VLOOKUP($A120,競技者csv変換!$A:$AK,MATCH(M$1,競技者csv変換!$1:$1,0),0)),"",IF(VLOOKUP($A120,競技者csv変換!$A:$AK,MATCH(M$1,競技者csv変換!$1:$1,0),0)="","",VLOOKUP($A120,競技者csv変換!$A:$AK,MATCH(M$1,競技者csv変換!$1:$1,0),0)))</f>
        <v/>
      </c>
      <c r="N120" s="189" t="str">
        <f>IF(ISERROR(VLOOKUP($A120,競技者csv変換!$A:$AK,MATCH(N$1,競技者csv変換!$1:$1,0),0)),"",IF(VLOOKUP($A120,競技者csv変換!$A:$AK,MATCH(N$1,競技者csv変換!$1:$1,0),0)="","",VLOOKUP($A120,競技者csv変換!$A:$AK,MATCH(N$1,競技者csv変換!$1:$1,0),0)))</f>
        <v/>
      </c>
      <c r="O120" s="189" t="str">
        <f>IF(ISERROR(VLOOKUP($A120,競技者csv変換!$A:$AK,MATCH(O$1,競技者csv変換!$1:$1,0),0)),"",IF(VLOOKUP($A120,競技者csv変換!$A:$AK,MATCH(O$1,競技者csv変換!$1:$1,0),0)="","",VLOOKUP($A120,競技者csv変換!$A:$AK,MATCH(O$1,競技者csv変換!$1:$1,0),0)))</f>
        <v/>
      </c>
      <c r="P120" s="189" t="str">
        <f>IF(ISERROR(VLOOKUP($A120,競技者csv変換!$A:$AK,MATCH(P$1,競技者csv変換!$1:$1,0),0)),"",IF(VLOOKUP($A120,競技者csv変換!$A:$AK,MATCH(P$1,競技者csv変換!$1:$1,0),0)="","",VLOOKUP($A120,競技者csv変換!$A:$AK,MATCH(P$1,競技者csv変換!$1:$1,0),0)))</f>
        <v/>
      </c>
      <c r="Q120" s="189" t="str">
        <f>IF(ISERROR(VLOOKUP($A120,競技者csv変換!$A:$AK,MATCH(Q$1,競技者csv変換!$1:$1,0),0)),"",IF(VLOOKUP($A120,競技者csv変換!$A:$AK,MATCH(Q$1,競技者csv変換!$1:$1,0),0)="","",VLOOKUP($A120,競技者csv変換!$A:$AK,MATCH(Q$1,競技者csv変換!$1:$1,0),0)))</f>
        <v/>
      </c>
      <c r="R120" s="189" t="str">
        <f>IF(ISERROR(VLOOKUP($A120,競技者csv変換!$A:$AK,MATCH(R$1,競技者csv変換!$1:$1,0),0)),"",IF(VLOOKUP($A120,競技者csv変換!$A:$AK,MATCH(R$1,競技者csv変換!$1:$1,0),0)="","",VLOOKUP($A120,競技者csv変換!$A:$AK,MATCH(R$1,競技者csv変換!$1:$1,0),0)))</f>
        <v/>
      </c>
      <c r="S120" s="189" t="str">
        <f>IF(ISERROR(VLOOKUP($A120,競技者csv変換!$A:$AK,MATCH(S$1,競技者csv変換!$1:$1,0),0)),"",IF(VLOOKUP($A120,競技者csv変換!$A:$AK,MATCH(S$1,競技者csv変換!$1:$1,0),0)="","",VLOOKUP($A120,競技者csv変換!$A:$AK,MATCH(S$1,競技者csv変換!$1:$1,0),0)))</f>
        <v/>
      </c>
      <c r="T120" s="189" t="str">
        <f>IF(ISERROR(VLOOKUP($A120,競技者csv変換!$A:$AK,MATCH(T$1,競技者csv変換!$1:$1,0),0)),"",IF(VLOOKUP($A120,競技者csv変換!$A:$AK,MATCH(T$1,競技者csv変換!$1:$1,0),0)="","",VLOOKUP($A120,競技者csv変換!$A:$AK,MATCH(T$1,競技者csv変換!$1:$1,0),0)))</f>
        <v/>
      </c>
      <c r="U120" s="189" t="str">
        <f>IF(ISERROR(VLOOKUP($A120,競技者csv変換!$A:$AK,MATCH(U$1,競技者csv変換!$1:$1,0),0)),"",IF(VLOOKUP($A120,競技者csv変換!$A:$AK,MATCH(U$1,競技者csv変換!$1:$1,0),0)="","",VLOOKUP($A120,競技者csv変換!$A:$AK,MATCH(U$1,競技者csv変換!$1:$1,0),0)))</f>
        <v/>
      </c>
      <c r="V120" s="189" t="str">
        <f>IF(ISERROR(VLOOKUP($A120,競技者csv変換!$A:$AK,MATCH(V$1,競技者csv変換!$1:$1,0),0)),"",IF(VLOOKUP($A120,競技者csv変換!$A:$AK,MATCH(V$1,競技者csv変換!$1:$1,0),0)="","",VLOOKUP($A120,競技者csv変換!$A:$AK,MATCH(V$1,競技者csv変換!$1:$1,0),0)))</f>
        <v/>
      </c>
      <c r="W120" s="189" t="str">
        <f>IF(ISERROR(VLOOKUP($A120,競技者csv変換!$A:$AK,MATCH(W$1,競技者csv変換!$1:$1,0),0)),"",IF(VLOOKUP($A120,競技者csv変換!$A:$AK,MATCH(W$1,競技者csv変換!$1:$1,0),0)="","",VLOOKUP($A120,競技者csv変換!$A:$AK,MATCH(W$1,競技者csv変換!$1:$1,0),0)))</f>
        <v/>
      </c>
      <c r="X120" s="189" t="str">
        <f>IF(ISERROR(VLOOKUP($A120,競技者csv変換!$A:$AK,MATCH(X$1,競技者csv変換!$1:$1,0),0)),"",IF(VLOOKUP($A120,競技者csv変換!$A:$AK,MATCH(X$1,競技者csv変換!$1:$1,0),0)="","",VLOOKUP($A120,競技者csv変換!$A:$AK,MATCH(X$1,競技者csv変換!$1:$1,0),0)))</f>
        <v/>
      </c>
      <c r="Y120" s="189" t="str">
        <f>IF(ISERROR(VLOOKUP($A120,競技者csv変換!$A:$AK,MATCH(Y$1,競技者csv変換!$1:$1,0),0)),"",IF(VLOOKUP($A120,競技者csv変換!$A:$AK,MATCH(Y$1,競技者csv変換!$1:$1,0),0)="","",VLOOKUP($A120,競技者csv変換!$A:$AK,MATCH(Y$1,競技者csv変換!$1:$1,0),0)))</f>
        <v/>
      </c>
      <c r="Z120" s="189" t="str">
        <f>IF(ISERROR(VLOOKUP($A120,競技者csv変換!$A:$AK,MATCH(Z$1,競技者csv変換!$1:$1,0),0)),"",IF(VLOOKUP($A120,競技者csv変換!$A:$AK,MATCH(Z$1,競技者csv変換!$1:$1,0),0)="","",VLOOKUP($A120,競技者csv変換!$A:$AK,MATCH(Z$1,競技者csv変換!$1:$1,0),0)))</f>
        <v/>
      </c>
      <c r="AA120" s="189" t="str">
        <f>IF(ISERROR(VLOOKUP($A120,競技者csv変換!$A:$AK,MATCH(AA$1,競技者csv変換!$1:$1,0),0)),"",IF(VLOOKUP($A120,競技者csv変換!$A:$AK,MATCH(AA$1,競技者csv変換!$1:$1,0),0)="","",VLOOKUP($A120,競技者csv変換!$A:$AK,MATCH(AA$1,競技者csv変換!$1:$1,0),0)))</f>
        <v/>
      </c>
      <c r="AB120" s="189" t="str">
        <f>IF(ISERROR(VLOOKUP($A120,競技者csv変換!$A:$AK,MATCH(AB$1,競技者csv変換!$1:$1,0),0)),"",IF(VLOOKUP($A120,競技者csv変換!$A:$AK,MATCH(AB$1,競技者csv変換!$1:$1,0),0)="","",VLOOKUP($A120,競技者csv変換!$A:$AK,MATCH(AB$1,競技者csv変換!$1:$1,0),0)))</f>
        <v/>
      </c>
      <c r="AC120" s="189" t="str">
        <f>IF(ISERROR(VLOOKUP($A120,競技者csv変換!$A:$AK,MATCH(AC$1,競技者csv変換!$1:$1,0),0)),"",IF(VLOOKUP($A120,競技者csv変換!$A:$AK,MATCH(AC$1,競技者csv変換!$1:$1,0),0)="","",VLOOKUP($A120,競技者csv変換!$A:$AK,MATCH(AC$1,競技者csv変換!$1:$1,0),0)))</f>
        <v/>
      </c>
      <c r="AD120" s="76" t="str">
        <f>IF(ISERROR(VLOOKUP($A120,競技者csv変換!$A:$AK,MATCH(AD$1,競技者csv変換!$1:$1,0),0)),"",IF(VLOOKUP($A120,競技者csv変換!$A:$AK,MATCH(AD$1,競技者csv変換!$1:$1,0),0)="","",VLOOKUP($A120,競技者csv変換!$A:$AK,MATCH(AD$1,競技者csv変換!$1:$1,0),0)))</f>
        <v/>
      </c>
      <c r="AE120" s="76" t="str">
        <f>IF(ISERROR(VLOOKUP($A120,競技者csv変換!$A:$AK,MATCH(AE$1,競技者csv変換!$1:$1,0),0)),"",IF(VLOOKUP($A120,競技者csv変換!$A:$AK,MATCH(AE$1,競技者csv変換!$1:$1,0),0)="","",VLOOKUP($A120,競技者csv変換!$A:$AK,MATCH(AE$1,競技者csv変換!$1:$1,0),0)))</f>
        <v/>
      </c>
      <c r="AF120" s="76" t="str">
        <f>IF(ISERROR(VLOOKUP($A120,競技者csv変換!$A:$AK,MATCH(AF$1,競技者csv変換!$1:$1,0),0)),"",IF(VLOOKUP($A120,競技者csv変換!$A:$AK,MATCH(AF$1,競技者csv変換!$1:$1,0),0)="","",VLOOKUP($A120,競技者csv変換!$A:$AK,MATCH(AF$1,競技者csv変換!$1:$1,0),0)))</f>
        <v/>
      </c>
      <c r="AG120" s="76" t="str">
        <f>IF(ISERROR(VLOOKUP($A120,競技者csv変換!$A:$AK,MATCH(AG$1,競技者csv変換!$1:$1,0),0)),"",IF(VLOOKUP($A120,競技者csv変換!$A:$AK,MATCH(AG$1,競技者csv変換!$1:$1,0),0)="","",VLOOKUP($A120,競技者csv変換!$A:$AK,MATCH(AG$1,競技者csv変換!$1:$1,0),0)))</f>
        <v/>
      </c>
      <c r="AH120" s="76" t="str">
        <f>IF(ISERROR(VLOOKUP($A120,競技者csv変換!$A:$AK,MATCH(AH$1,競技者csv変換!$1:$1,0),0)),"",IF(VLOOKUP($A120,競技者csv変換!$A:$AK,MATCH(AH$1,競技者csv変換!$1:$1,0),0)="","",VLOOKUP($A120,競技者csv変換!$A:$AK,MATCH(AH$1,競技者csv変換!$1:$1,0),0)))</f>
        <v/>
      </c>
      <c r="AI120" s="76" t="str">
        <f>IF(ISERROR(VLOOKUP($A120,競技者csv変換!$A:$AK,MATCH(AI$1,競技者csv変換!$1:$1,0),0)),"",IF(VLOOKUP($A120,競技者csv変換!$A:$AK,MATCH(AI$1,競技者csv変換!$1:$1,0),0)="","",VLOOKUP($A120,競技者csv変換!$A:$AK,MATCH(AI$1,競技者csv変換!$1:$1,0),0)))</f>
        <v/>
      </c>
      <c r="AJ120" s="76" t="str">
        <f>IF(ISERROR(VLOOKUP($A120,競技者csv変換!$A:$AK,MATCH(AJ$1,競技者csv変換!$1:$1,0),0)),"",IF(VLOOKUP($A120,競技者csv変換!$A:$AK,MATCH(AJ$1,競技者csv変換!$1:$1,0),0)="","",VLOOKUP($A120,競技者csv変換!$A:$AK,MATCH(AJ$1,競技者csv変換!$1:$1,0),0)))</f>
        <v/>
      </c>
      <c r="AK120" s="76" t="str">
        <f>IF(ISERROR(VLOOKUP($A120,競技者csv変換!$A:$AK,MATCH(AK$1,競技者csv変換!$1:$1,0),0)),"",IF(VLOOKUP($A120,競技者csv変換!$A:$AK,MATCH(AK$1,競技者csv変換!$1:$1,0),0)="","",VLOOKUP($A120,競技者csv変換!$A:$AK,MATCH(AK$1,競技者csv変換!$1:$1,0),0)))</f>
        <v/>
      </c>
    </row>
    <row r="121" spans="1:37" ht="18" customHeight="1">
      <c r="A121" s="76" t="str">
        <f t="shared" si="0"/>
        <v/>
      </c>
      <c r="B121" s="189" t="str">
        <f>IF(ISERROR(VLOOKUP($A121,競技者csv変換!$A:$AK,MATCH(B$1,競技者csv変換!$1:$1,0),0)),"",IF(VLOOKUP($A121,競技者csv変換!$A:$AK,MATCH(B$1,競技者csv変換!$1:$1,0),0)="","",VLOOKUP($A121,競技者csv変換!$A:$AK,MATCH(B$1,競技者csv変換!$1:$1,0),0)))</f>
        <v/>
      </c>
      <c r="C121" s="189" t="str">
        <f>IF(ISERROR(VLOOKUP($A121,競技者csv変換!$A:$AK,MATCH(C$1,競技者csv変換!$1:$1,0),0)),"",IF(VLOOKUP($A121,競技者csv変換!$A:$AK,MATCH(C$1,競技者csv変換!$1:$1,0),0)="","",VLOOKUP($A121,競技者csv変換!$A:$AK,MATCH(C$1,競技者csv変換!$1:$1,0),0)))</f>
        <v/>
      </c>
      <c r="D121" s="189" t="str">
        <f>IF(ISERROR(VLOOKUP($A121,競技者csv変換!$A:$AK,MATCH(D$1,競技者csv変換!$1:$1,0),0)),"",IF(VLOOKUP($A121,競技者csv変換!$A:$AK,MATCH(D$1,競技者csv変換!$1:$1,0),0)="","",VLOOKUP($A121,競技者csv変換!$A:$AK,MATCH(D$1,競技者csv変換!$1:$1,0),0)))</f>
        <v/>
      </c>
      <c r="E121" s="189" t="str">
        <f>IF(ISERROR(VLOOKUP($A121,競技者csv変換!$A:$AK,MATCH(E$1,競技者csv変換!$1:$1,0),0)),"",IF(VLOOKUP($A121,競技者csv変換!$A:$AK,MATCH(E$1,競技者csv変換!$1:$1,0),0)="","",VLOOKUP($A121,競技者csv変換!$A:$AK,MATCH(E$1,競技者csv変換!$1:$1,0),0)))</f>
        <v/>
      </c>
      <c r="F121" s="189" t="str">
        <f>IF(ISERROR(VLOOKUP($A121,競技者csv変換!$A:$AK,MATCH(F$1,競技者csv変換!$1:$1,0),0)),"",IF(VLOOKUP($A121,競技者csv変換!$A:$AK,MATCH(F$1,競技者csv変換!$1:$1,0),0)="","",VLOOKUP($A121,競技者csv変換!$A:$AK,MATCH(F$1,競技者csv変換!$1:$1,0),0)))</f>
        <v/>
      </c>
      <c r="G121" s="189" t="str">
        <f>IF(ISERROR(VLOOKUP($A121,競技者csv変換!$A:$AK,MATCH(G$1,競技者csv変換!$1:$1,0),0)),"",IF(VLOOKUP($A121,競技者csv変換!$A:$AK,MATCH(G$1,競技者csv変換!$1:$1,0),0)="","",VLOOKUP($A121,競技者csv変換!$A:$AK,MATCH(G$1,競技者csv変換!$1:$1,0),0)))</f>
        <v/>
      </c>
      <c r="H121" s="189" t="str">
        <f>IF(ISERROR(VLOOKUP($A121,競技者csv変換!$A:$AK,MATCH(H$1,競技者csv変換!$1:$1,0),0)),"",IF(VLOOKUP($A121,競技者csv変換!$A:$AK,MATCH(H$1,競技者csv変換!$1:$1,0),0)="","",VLOOKUP($A121,競技者csv変換!$A:$AK,MATCH(H$1,競技者csv変換!$1:$1,0),0)))</f>
        <v/>
      </c>
      <c r="I121" s="189" t="str">
        <f>IF(ISERROR(VLOOKUP($A121,競技者csv変換!$A:$AK,MATCH(I$1,競技者csv変換!$1:$1,0),0)),"",IF(VLOOKUP($A121,競技者csv変換!$A:$AK,MATCH(I$1,競技者csv変換!$1:$1,0),0)="","",VLOOKUP($A121,競技者csv変換!$A:$AK,MATCH(I$1,競技者csv変換!$1:$1,0),0)))</f>
        <v/>
      </c>
      <c r="J121" s="189" t="str">
        <f>IF(ISERROR(VLOOKUP($A121,競技者csv変換!$A:$AK,MATCH(J$1,競技者csv変換!$1:$1,0),0)),"",IF(VLOOKUP($A121,競技者csv変換!$A:$AK,MATCH(J$1,競技者csv変換!$1:$1,0),0)="","",VLOOKUP($A121,競技者csv変換!$A:$AK,MATCH(J$1,競技者csv変換!$1:$1,0),0)))</f>
        <v/>
      </c>
      <c r="K121" s="189" t="str">
        <f>IF(ISERROR(VLOOKUP($A121,競技者csv変換!$A:$AK,MATCH(K$1,競技者csv変換!$1:$1,0),0)),"",IF(VLOOKUP($A121,競技者csv変換!$A:$AK,MATCH(K$1,競技者csv変換!$1:$1,0),0)="","",VLOOKUP($A121,競技者csv変換!$A:$AK,MATCH(K$1,競技者csv変換!$1:$1,0),0)))</f>
        <v/>
      </c>
      <c r="L121" s="189" t="str">
        <f>IF(ISERROR(VLOOKUP($A121,競技者csv変換!$A:$AK,MATCH(L$1,競技者csv変換!$1:$1,0),0)),"",IF(VLOOKUP($A121,競技者csv変換!$A:$AK,MATCH(L$1,競技者csv変換!$1:$1,0),0)="","",VLOOKUP($A121,競技者csv変換!$A:$AK,MATCH(L$1,競技者csv変換!$1:$1,0),0)))</f>
        <v/>
      </c>
      <c r="M121" s="189" t="str">
        <f>IF(ISERROR(VLOOKUP($A121,競技者csv変換!$A:$AK,MATCH(M$1,競技者csv変換!$1:$1,0),0)),"",IF(VLOOKUP($A121,競技者csv変換!$A:$AK,MATCH(M$1,競技者csv変換!$1:$1,0),0)="","",VLOOKUP($A121,競技者csv変換!$A:$AK,MATCH(M$1,競技者csv変換!$1:$1,0),0)))</f>
        <v/>
      </c>
      <c r="N121" s="189" t="str">
        <f>IF(ISERROR(VLOOKUP($A121,競技者csv変換!$A:$AK,MATCH(N$1,競技者csv変換!$1:$1,0),0)),"",IF(VLOOKUP($A121,競技者csv変換!$A:$AK,MATCH(N$1,競技者csv変換!$1:$1,0),0)="","",VLOOKUP($A121,競技者csv変換!$A:$AK,MATCH(N$1,競技者csv変換!$1:$1,0),0)))</f>
        <v/>
      </c>
      <c r="O121" s="189" t="str">
        <f>IF(ISERROR(VLOOKUP($A121,競技者csv変換!$A:$AK,MATCH(O$1,競技者csv変換!$1:$1,0),0)),"",IF(VLOOKUP($A121,競技者csv変換!$A:$AK,MATCH(O$1,競技者csv変換!$1:$1,0),0)="","",VLOOKUP($A121,競技者csv変換!$A:$AK,MATCH(O$1,競技者csv変換!$1:$1,0),0)))</f>
        <v/>
      </c>
      <c r="P121" s="189" t="str">
        <f>IF(ISERROR(VLOOKUP($A121,競技者csv変換!$A:$AK,MATCH(P$1,競技者csv変換!$1:$1,0),0)),"",IF(VLOOKUP($A121,競技者csv変換!$A:$AK,MATCH(P$1,競技者csv変換!$1:$1,0),0)="","",VLOOKUP($A121,競技者csv変換!$A:$AK,MATCH(P$1,競技者csv変換!$1:$1,0),0)))</f>
        <v/>
      </c>
      <c r="Q121" s="189" t="str">
        <f>IF(ISERROR(VLOOKUP($A121,競技者csv変換!$A:$AK,MATCH(Q$1,競技者csv変換!$1:$1,0),0)),"",IF(VLOOKUP($A121,競技者csv変換!$A:$AK,MATCH(Q$1,競技者csv変換!$1:$1,0),0)="","",VLOOKUP($A121,競技者csv変換!$A:$AK,MATCH(Q$1,競技者csv変換!$1:$1,0),0)))</f>
        <v/>
      </c>
      <c r="R121" s="189" t="str">
        <f>IF(ISERROR(VLOOKUP($A121,競技者csv変換!$A:$AK,MATCH(R$1,競技者csv変換!$1:$1,0),0)),"",IF(VLOOKUP($A121,競技者csv変換!$A:$AK,MATCH(R$1,競技者csv変換!$1:$1,0),0)="","",VLOOKUP($A121,競技者csv変換!$A:$AK,MATCH(R$1,競技者csv変換!$1:$1,0),0)))</f>
        <v/>
      </c>
      <c r="S121" s="189" t="str">
        <f>IF(ISERROR(VLOOKUP($A121,競技者csv変換!$A:$AK,MATCH(S$1,競技者csv変換!$1:$1,0),0)),"",IF(VLOOKUP($A121,競技者csv変換!$A:$AK,MATCH(S$1,競技者csv変換!$1:$1,0),0)="","",VLOOKUP($A121,競技者csv変換!$A:$AK,MATCH(S$1,競技者csv変換!$1:$1,0),0)))</f>
        <v/>
      </c>
      <c r="T121" s="189" t="str">
        <f>IF(ISERROR(VLOOKUP($A121,競技者csv変換!$A:$AK,MATCH(T$1,競技者csv変換!$1:$1,0),0)),"",IF(VLOOKUP($A121,競技者csv変換!$A:$AK,MATCH(T$1,競技者csv変換!$1:$1,0),0)="","",VLOOKUP($A121,競技者csv変換!$A:$AK,MATCH(T$1,競技者csv変換!$1:$1,0),0)))</f>
        <v/>
      </c>
      <c r="U121" s="189" t="str">
        <f>IF(ISERROR(VLOOKUP($A121,競技者csv変換!$A:$AK,MATCH(U$1,競技者csv変換!$1:$1,0),0)),"",IF(VLOOKUP($A121,競技者csv変換!$A:$AK,MATCH(U$1,競技者csv変換!$1:$1,0),0)="","",VLOOKUP($A121,競技者csv変換!$A:$AK,MATCH(U$1,競技者csv変換!$1:$1,0),0)))</f>
        <v/>
      </c>
      <c r="V121" s="189" t="str">
        <f>IF(ISERROR(VLOOKUP($A121,競技者csv変換!$A:$AK,MATCH(V$1,競技者csv変換!$1:$1,0),0)),"",IF(VLOOKUP($A121,競技者csv変換!$A:$AK,MATCH(V$1,競技者csv変換!$1:$1,0),0)="","",VLOOKUP($A121,競技者csv変換!$A:$AK,MATCH(V$1,競技者csv変換!$1:$1,0),0)))</f>
        <v/>
      </c>
      <c r="W121" s="189" t="str">
        <f>IF(ISERROR(VLOOKUP($A121,競技者csv変換!$A:$AK,MATCH(W$1,競技者csv変換!$1:$1,0),0)),"",IF(VLOOKUP($A121,競技者csv変換!$A:$AK,MATCH(W$1,競技者csv変換!$1:$1,0),0)="","",VLOOKUP($A121,競技者csv変換!$A:$AK,MATCH(W$1,競技者csv変換!$1:$1,0),0)))</f>
        <v/>
      </c>
      <c r="X121" s="189" t="str">
        <f>IF(ISERROR(VLOOKUP($A121,競技者csv変換!$A:$AK,MATCH(X$1,競技者csv変換!$1:$1,0),0)),"",IF(VLOOKUP($A121,競技者csv変換!$A:$AK,MATCH(X$1,競技者csv変換!$1:$1,0),0)="","",VLOOKUP($A121,競技者csv変換!$A:$AK,MATCH(X$1,競技者csv変換!$1:$1,0),0)))</f>
        <v/>
      </c>
      <c r="Y121" s="189" t="str">
        <f>IF(ISERROR(VLOOKUP($A121,競技者csv変換!$A:$AK,MATCH(Y$1,競技者csv変換!$1:$1,0),0)),"",IF(VLOOKUP($A121,競技者csv変換!$A:$AK,MATCH(Y$1,競技者csv変換!$1:$1,0),0)="","",VLOOKUP($A121,競技者csv変換!$A:$AK,MATCH(Y$1,競技者csv変換!$1:$1,0),0)))</f>
        <v/>
      </c>
      <c r="Z121" s="189" t="str">
        <f>IF(ISERROR(VLOOKUP($A121,競技者csv変換!$A:$AK,MATCH(Z$1,競技者csv変換!$1:$1,0),0)),"",IF(VLOOKUP($A121,競技者csv変換!$A:$AK,MATCH(Z$1,競技者csv変換!$1:$1,0),0)="","",VLOOKUP($A121,競技者csv変換!$A:$AK,MATCH(Z$1,競技者csv変換!$1:$1,0),0)))</f>
        <v/>
      </c>
      <c r="AA121" s="189" t="str">
        <f>IF(ISERROR(VLOOKUP($A121,競技者csv変換!$A:$AK,MATCH(AA$1,競技者csv変換!$1:$1,0),0)),"",IF(VLOOKUP($A121,競技者csv変換!$A:$AK,MATCH(AA$1,競技者csv変換!$1:$1,0),0)="","",VLOOKUP($A121,競技者csv変換!$A:$AK,MATCH(AA$1,競技者csv変換!$1:$1,0),0)))</f>
        <v/>
      </c>
      <c r="AB121" s="189" t="str">
        <f>IF(ISERROR(VLOOKUP($A121,競技者csv変換!$A:$AK,MATCH(AB$1,競技者csv変換!$1:$1,0),0)),"",IF(VLOOKUP($A121,競技者csv変換!$A:$AK,MATCH(AB$1,競技者csv変換!$1:$1,0),0)="","",VLOOKUP($A121,競技者csv変換!$A:$AK,MATCH(AB$1,競技者csv変換!$1:$1,0),0)))</f>
        <v/>
      </c>
      <c r="AC121" s="189" t="str">
        <f>IF(ISERROR(VLOOKUP($A121,競技者csv変換!$A:$AK,MATCH(AC$1,競技者csv変換!$1:$1,0),0)),"",IF(VLOOKUP($A121,競技者csv変換!$A:$AK,MATCH(AC$1,競技者csv変換!$1:$1,0),0)="","",VLOOKUP($A121,競技者csv変換!$A:$AK,MATCH(AC$1,競技者csv変換!$1:$1,0),0)))</f>
        <v/>
      </c>
      <c r="AD121" s="76" t="str">
        <f>IF(ISERROR(VLOOKUP($A121,競技者csv変換!$A:$AK,MATCH(AD$1,競技者csv変換!$1:$1,0),0)),"",IF(VLOOKUP($A121,競技者csv変換!$A:$AK,MATCH(AD$1,競技者csv変換!$1:$1,0),0)="","",VLOOKUP($A121,競技者csv変換!$A:$AK,MATCH(AD$1,競技者csv変換!$1:$1,0),0)))</f>
        <v/>
      </c>
      <c r="AE121" s="76" t="str">
        <f>IF(ISERROR(VLOOKUP($A121,競技者csv変換!$A:$AK,MATCH(AE$1,競技者csv変換!$1:$1,0),0)),"",IF(VLOOKUP($A121,競技者csv変換!$A:$AK,MATCH(AE$1,競技者csv変換!$1:$1,0),0)="","",VLOOKUP($A121,競技者csv変換!$A:$AK,MATCH(AE$1,競技者csv変換!$1:$1,0),0)))</f>
        <v/>
      </c>
      <c r="AF121" s="76" t="str">
        <f>IF(ISERROR(VLOOKUP($A121,競技者csv変換!$A:$AK,MATCH(AF$1,競技者csv変換!$1:$1,0),0)),"",IF(VLOOKUP($A121,競技者csv変換!$A:$AK,MATCH(AF$1,競技者csv変換!$1:$1,0),0)="","",VLOOKUP($A121,競技者csv変換!$A:$AK,MATCH(AF$1,競技者csv変換!$1:$1,0),0)))</f>
        <v/>
      </c>
      <c r="AG121" s="76" t="str">
        <f>IF(ISERROR(VLOOKUP($A121,競技者csv変換!$A:$AK,MATCH(AG$1,競技者csv変換!$1:$1,0),0)),"",IF(VLOOKUP($A121,競技者csv変換!$A:$AK,MATCH(AG$1,競技者csv変換!$1:$1,0),0)="","",VLOOKUP($A121,競技者csv変換!$A:$AK,MATCH(AG$1,競技者csv変換!$1:$1,0),0)))</f>
        <v/>
      </c>
      <c r="AH121" s="76" t="str">
        <f>IF(ISERROR(VLOOKUP($A121,競技者csv変換!$A:$AK,MATCH(AH$1,競技者csv変換!$1:$1,0),0)),"",IF(VLOOKUP($A121,競技者csv変換!$A:$AK,MATCH(AH$1,競技者csv変換!$1:$1,0),0)="","",VLOOKUP($A121,競技者csv変換!$A:$AK,MATCH(AH$1,競技者csv変換!$1:$1,0),0)))</f>
        <v/>
      </c>
      <c r="AI121" s="76" t="str">
        <f>IF(ISERROR(VLOOKUP($A121,競技者csv変換!$A:$AK,MATCH(AI$1,競技者csv変換!$1:$1,0),0)),"",IF(VLOOKUP($A121,競技者csv変換!$A:$AK,MATCH(AI$1,競技者csv変換!$1:$1,0),0)="","",VLOOKUP($A121,競技者csv変換!$A:$AK,MATCH(AI$1,競技者csv変換!$1:$1,0),0)))</f>
        <v/>
      </c>
      <c r="AJ121" s="76" t="str">
        <f>IF(ISERROR(VLOOKUP($A121,競技者csv変換!$A:$AK,MATCH(AJ$1,競技者csv変換!$1:$1,0),0)),"",IF(VLOOKUP($A121,競技者csv変換!$A:$AK,MATCH(AJ$1,競技者csv変換!$1:$1,0),0)="","",VLOOKUP($A121,競技者csv変換!$A:$AK,MATCH(AJ$1,競技者csv変換!$1:$1,0),0)))</f>
        <v/>
      </c>
      <c r="AK121" s="76" t="str">
        <f>IF(ISERROR(VLOOKUP($A121,競技者csv変換!$A:$AK,MATCH(AK$1,競技者csv変換!$1:$1,0),0)),"",IF(VLOOKUP($A121,競技者csv変換!$A:$AK,MATCH(AK$1,競技者csv変換!$1:$1,0),0)="","",VLOOKUP($A121,競技者csv変換!$A:$AK,MATCH(AK$1,競技者csv変換!$1:$1,0),0)))</f>
        <v/>
      </c>
    </row>
    <row r="122" spans="1:37" ht="18" customHeight="1"/>
    <row r="123" spans="1:37" ht="18" customHeight="1"/>
    <row r="124" spans="1:37" ht="18" customHeight="1"/>
    <row r="125" spans="1:37" ht="18" customHeight="1"/>
    <row r="126" spans="1:37" ht="18" customHeight="1"/>
    <row r="127" spans="1:37" ht="18" customHeight="1"/>
    <row r="128" spans="1:37" ht="18" customHeight="1"/>
    <row r="129" ht="18" customHeight="1"/>
    <row r="130" ht="18" customHeight="1"/>
    <row r="131" ht="18" customHeight="1"/>
    <row r="132" ht="18" customHeight="1"/>
    <row r="133" ht="18" customHeight="1"/>
    <row r="134" ht="18" customHeight="1"/>
    <row r="135" ht="18" customHeight="1"/>
    <row r="136" ht="18" customHeight="1"/>
    <row r="137" ht="18" customHeight="1"/>
    <row r="138" ht="18" customHeight="1"/>
    <row r="139" ht="18" customHeight="1"/>
    <row r="140" ht="18" customHeight="1"/>
    <row r="141" ht="18" customHeight="1"/>
    <row r="142" ht="18" customHeight="1"/>
    <row r="143" ht="18" customHeight="1"/>
    <row r="144" ht="18" customHeight="1"/>
    <row r="145" ht="18" customHeight="1"/>
    <row r="146" ht="18" customHeight="1"/>
    <row r="147" ht="18" customHeight="1"/>
    <row r="148" ht="18" customHeight="1"/>
    <row r="149" ht="18" customHeight="1"/>
    <row r="150" ht="18" customHeight="1"/>
    <row r="151" ht="18" customHeight="1"/>
    <row r="152" ht="18" customHeight="1"/>
    <row r="153" ht="18" customHeight="1"/>
    <row r="154" ht="18" customHeight="1"/>
    <row r="155" ht="18" customHeight="1"/>
    <row r="156" ht="18" customHeight="1"/>
    <row r="157" ht="18" customHeight="1"/>
    <row r="158" ht="18" customHeight="1"/>
    <row r="159" ht="18" customHeight="1"/>
    <row r="160" ht="18" customHeight="1"/>
    <row r="161" ht="18" customHeight="1"/>
    <row r="162" ht="18" customHeight="1"/>
    <row r="163" ht="18" customHeight="1"/>
    <row r="164" ht="18" customHeight="1"/>
    <row r="165" ht="18" customHeight="1"/>
    <row r="166" ht="18" customHeight="1"/>
    <row r="167" ht="18" customHeight="1"/>
    <row r="168" ht="18" customHeight="1"/>
    <row r="169" ht="18" customHeight="1"/>
    <row r="170" ht="18" customHeight="1"/>
    <row r="171" ht="18" customHeight="1"/>
    <row r="172" ht="18" customHeight="1"/>
    <row r="173" ht="18" customHeight="1"/>
    <row r="174" ht="18" customHeight="1"/>
    <row r="175" ht="18" customHeight="1"/>
    <row r="176" ht="18" customHeight="1"/>
    <row r="177" ht="18" customHeight="1"/>
    <row r="178" ht="18" customHeight="1"/>
    <row r="179" ht="18" customHeight="1"/>
    <row r="180" ht="18" customHeight="1"/>
    <row r="181" ht="18" customHeight="1"/>
    <row r="182" ht="18" customHeight="1"/>
    <row r="183" ht="18" customHeight="1"/>
    <row r="184" ht="18" customHeight="1"/>
    <row r="185" ht="18" customHeight="1"/>
    <row r="186" ht="18" customHeight="1"/>
    <row r="187" ht="18" customHeight="1"/>
    <row r="188" ht="18" customHeight="1"/>
    <row r="189" ht="18" customHeight="1"/>
    <row r="190" ht="18" customHeight="1"/>
    <row r="191" ht="18" customHeight="1"/>
    <row r="192" ht="18" customHeight="1"/>
    <row r="193" ht="18" customHeight="1"/>
    <row r="194" ht="18" customHeight="1"/>
    <row r="195" ht="18" customHeight="1"/>
    <row r="196" ht="18" customHeight="1"/>
    <row r="197" ht="18" customHeight="1"/>
    <row r="198" ht="18" customHeight="1"/>
    <row r="199" ht="18" customHeight="1"/>
    <row r="200" ht="18" customHeight="1"/>
    <row r="201" ht="18" customHeight="1"/>
    <row r="202" ht="18" customHeight="1"/>
    <row r="203" ht="18" customHeight="1"/>
    <row r="204" ht="18" customHeight="1"/>
    <row r="205" ht="18" customHeight="1"/>
    <row r="206" ht="18" customHeight="1"/>
    <row r="207" ht="18" customHeight="1"/>
    <row r="208" ht="18" customHeight="1"/>
    <row r="209" ht="18" customHeight="1"/>
    <row r="210" ht="18" customHeight="1"/>
    <row r="211" ht="18" customHeight="1"/>
    <row r="212" ht="18" customHeight="1"/>
    <row r="213" ht="18" customHeight="1"/>
    <row r="214" ht="18" customHeight="1"/>
    <row r="215" ht="18" customHeight="1"/>
    <row r="216" ht="18" customHeight="1"/>
    <row r="217" ht="18" customHeight="1"/>
    <row r="218" ht="18" customHeight="1"/>
    <row r="219" ht="18" customHeight="1"/>
    <row r="220" ht="18" customHeight="1"/>
    <row r="221" ht="18" customHeight="1"/>
    <row r="222" ht="18" customHeight="1"/>
    <row r="223" ht="18" customHeight="1"/>
    <row r="224" ht="18" customHeight="1"/>
    <row r="225" ht="18" customHeight="1"/>
    <row r="226" ht="18" customHeight="1"/>
    <row r="227" ht="18" customHeight="1"/>
    <row r="228" ht="18" customHeight="1"/>
    <row r="229" ht="18" customHeight="1"/>
    <row r="230" ht="18" customHeight="1"/>
    <row r="231" ht="18" customHeight="1"/>
    <row r="232" ht="18" customHeight="1"/>
    <row r="233" ht="18" customHeight="1"/>
    <row r="234" ht="18" customHeight="1"/>
    <row r="235" ht="18" customHeight="1"/>
    <row r="236" ht="18" customHeight="1"/>
    <row r="237" ht="18" customHeight="1"/>
    <row r="238" ht="18" customHeight="1"/>
    <row r="239" ht="18" customHeight="1"/>
    <row r="240" ht="18" customHeight="1"/>
    <row r="241" ht="18" customHeight="1"/>
    <row r="242" ht="18" customHeight="1"/>
    <row r="243" ht="18" customHeight="1"/>
    <row r="244" ht="18" customHeight="1"/>
    <row r="245" ht="18" customHeight="1"/>
    <row r="246" ht="18" customHeight="1"/>
    <row r="247" ht="18" customHeight="1"/>
    <row r="248" ht="18" customHeight="1"/>
    <row r="249" ht="18" customHeight="1"/>
    <row r="250" ht="18" customHeight="1"/>
    <row r="251" ht="18" customHeight="1"/>
    <row r="252" ht="18" customHeight="1"/>
    <row r="253" ht="18" customHeight="1"/>
    <row r="254" ht="18" customHeight="1"/>
    <row r="255" ht="18" customHeight="1"/>
    <row r="256" ht="18" customHeight="1"/>
    <row r="257" ht="18" customHeight="1"/>
    <row r="258" ht="18" customHeight="1"/>
    <row r="259" ht="18" customHeight="1"/>
    <row r="260" ht="18" customHeight="1"/>
    <row r="261" ht="18" customHeight="1"/>
    <row r="262" ht="18" customHeight="1"/>
    <row r="263" ht="18" customHeight="1"/>
    <row r="264" ht="18" customHeight="1"/>
    <row r="265" ht="18" customHeight="1"/>
    <row r="266" ht="18" customHeight="1"/>
    <row r="267" ht="18" customHeight="1"/>
    <row r="268" ht="18" customHeight="1"/>
    <row r="269" ht="18" customHeight="1"/>
    <row r="270" ht="18" customHeight="1"/>
    <row r="271" ht="18" customHeight="1"/>
    <row r="272" ht="18" customHeight="1"/>
    <row r="273" ht="18" customHeight="1"/>
    <row r="274" ht="18" customHeight="1"/>
    <row r="275" ht="18" customHeight="1"/>
    <row r="276" ht="18" customHeight="1"/>
    <row r="277" ht="18" customHeight="1"/>
    <row r="278" ht="18" customHeight="1"/>
    <row r="279" ht="18" customHeight="1"/>
    <row r="280" ht="18" customHeight="1"/>
    <row r="281" ht="18" customHeight="1"/>
    <row r="282" ht="18" customHeight="1"/>
    <row r="283" ht="18" customHeight="1"/>
    <row r="284" ht="18" customHeight="1"/>
    <row r="285" ht="18" customHeight="1"/>
    <row r="286" ht="18" customHeight="1"/>
    <row r="287" ht="18" customHeight="1"/>
    <row r="288" ht="18" customHeight="1"/>
    <row r="289" ht="18" customHeight="1"/>
    <row r="290" ht="18" customHeight="1"/>
    <row r="291" ht="18" customHeight="1"/>
    <row r="292" ht="18" customHeight="1"/>
    <row r="293" ht="18" customHeight="1"/>
    <row r="294" ht="18" customHeight="1"/>
    <row r="295" ht="18" customHeight="1"/>
    <row r="296" ht="18" customHeight="1"/>
    <row r="297" ht="18" customHeight="1"/>
    <row r="298" ht="18" customHeight="1"/>
    <row r="299" ht="18" customHeight="1"/>
    <row r="300" ht="18" customHeight="1"/>
    <row r="301" ht="18" customHeight="1"/>
    <row r="302" ht="18" customHeight="1"/>
    <row r="303" ht="18" customHeight="1"/>
    <row r="304" ht="18" customHeight="1"/>
    <row r="305" ht="18" customHeight="1"/>
    <row r="306" ht="18" customHeight="1"/>
    <row r="307" ht="18" customHeight="1"/>
    <row r="308" ht="18" customHeight="1"/>
    <row r="309" ht="18" customHeight="1"/>
    <row r="310" ht="18" customHeight="1"/>
    <row r="311" ht="18" customHeight="1"/>
    <row r="312" ht="18" customHeight="1"/>
    <row r="313" ht="18" customHeight="1"/>
    <row r="314" ht="18" customHeight="1"/>
    <row r="315" ht="18" customHeight="1"/>
    <row r="316" ht="18" customHeight="1"/>
    <row r="317" ht="18" customHeight="1"/>
    <row r="318" ht="18" customHeight="1"/>
    <row r="319" ht="18" customHeight="1"/>
    <row r="320" ht="18" customHeight="1"/>
    <row r="321" ht="18" customHeight="1"/>
    <row r="322" ht="18" customHeight="1"/>
    <row r="323" ht="18" customHeight="1"/>
    <row r="324" ht="18" customHeight="1"/>
    <row r="325" ht="18" customHeight="1"/>
    <row r="326" ht="18" customHeight="1"/>
    <row r="327" ht="18" customHeight="1"/>
    <row r="328" ht="18" customHeight="1"/>
    <row r="329" ht="18" customHeight="1"/>
    <row r="330" ht="18" customHeight="1"/>
    <row r="331" ht="18" customHeight="1"/>
    <row r="332" ht="18" customHeight="1"/>
    <row r="333" ht="18" customHeight="1"/>
    <row r="334" ht="18" customHeight="1"/>
    <row r="335" ht="18" customHeight="1"/>
    <row r="336" ht="18" customHeight="1"/>
    <row r="337" ht="18" customHeight="1"/>
    <row r="338" ht="18" customHeight="1"/>
    <row r="339" ht="18" customHeight="1"/>
    <row r="340" ht="18" customHeight="1"/>
    <row r="341" ht="18" customHeight="1"/>
    <row r="342" ht="18" customHeight="1"/>
    <row r="343" ht="18" customHeight="1"/>
    <row r="344" ht="18" customHeight="1"/>
    <row r="345" ht="18" customHeight="1"/>
    <row r="346" ht="18" customHeight="1"/>
    <row r="347" ht="18" customHeight="1"/>
    <row r="348" ht="18" customHeight="1"/>
    <row r="349" ht="18" customHeight="1"/>
    <row r="350" ht="18" customHeight="1"/>
    <row r="351" ht="18" customHeight="1"/>
    <row r="352" ht="18" customHeight="1"/>
    <row r="353" ht="18" customHeight="1"/>
    <row r="354" ht="18" customHeight="1"/>
    <row r="355" ht="18" customHeight="1"/>
    <row r="356" ht="18" customHeight="1"/>
    <row r="357" ht="18" customHeight="1"/>
    <row r="358" ht="18" customHeight="1"/>
    <row r="359" ht="18" customHeight="1"/>
    <row r="360" ht="18" customHeight="1"/>
    <row r="361" ht="18" customHeight="1"/>
    <row r="362" ht="18" customHeight="1"/>
    <row r="363" ht="18" customHeight="1"/>
    <row r="364" ht="18" customHeight="1"/>
    <row r="365" ht="18" customHeight="1"/>
    <row r="366" ht="18" customHeight="1"/>
    <row r="367" ht="18" customHeight="1"/>
    <row r="368" ht="18" customHeight="1"/>
    <row r="369" ht="18" customHeight="1"/>
    <row r="370" ht="18" customHeight="1"/>
    <row r="371" ht="18" customHeight="1"/>
    <row r="372" ht="18" customHeight="1"/>
    <row r="373" ht="18" customHeight="1"/>
    <row r="374" ht="18" customHeight="1"/>
    <row r="375" ht="18" customHeight="1"/>
    <row r="376" ht="18" customHeight="1"/>
    <row r="377" ht="18" customHeight="1"/>
    <row r="378" ht="18" customHeight="1"/>
    <row r="379" ht="18" customHeight="1"/>
    <row r="380" ht="18" customHeight="1"/>
    <row r="381" ht="18" customHeight="1"/>
    <row r="382" ht="18" customHeight="1"/>
    <row r="383" ht="18" customHeight="1"/>
    <row r="384" ht="18" customHeight="1"/>
    <row r="385" ht="18" customHeight="1"/>
    <row r="386" ht="18" customHeight="1"/>
    <row r="387" ht="18" customHeight="1"/>
    <row r="388" ht="18" customHeight="1"/>
    <row r="389" ht="18" customHeight="1"/>
    <row r="390" ht="18" customHeight="1"/>
    <row r="391" ht="18" customHeight="1"/>
    <row r="392" ht="18" customHeight="1"/>
    <row r="393" ht="18" customHeight="1"/>
    <row r="394" ht="18" customHeight="1"/>
    <row r="395" ht="18" customHeight="1"/>
    <row r="396" ht="18" customHeight="1"/>
    <row r="397" ht="18" customHeight="1"/>
    <row r="398" ht="18" customHeight="1"/>
    <row r="399" ht="18" customHeight="1"/>
    <row r="400" ht="18" customHeight="1"/>
    <row r="401" ht="18" customHeight="1"/>
    <row r="402" ht="18" customHeight="1"/>
    <row r="403" ht="18" customHeight="1"/>
    <row r="404" ht="18" customHeight="1"/>
    <row r="405" ht="18" customHeight="1"/>
    <row r="406" ht="18" customHeight="1"/>
    <row r="407" ht="18" customHeight="1"/>
    <row r="408" ht="18" customHeight="1"/>
    <row r="409" ht="18" customHeight="1"/>
    <row r="410" ht="18" customHeight="1"/>
    <row r="411" ht="18" customHeight="1"/>
    <row r="412" ht="18" customHeight="1"/>
    <row r="413" ht="18" customHeight="1"/>
    <row r="414" ht="18" customHeight="1"/>
    <row r="415" ht="18" customHeight="1"/>
    <row r="416" ht="18" customHeight="1"/>
    <row r="417" ht="18" customHeight="1"/>
    <row r="418" ht="18" customHeight="1"/>
    <row r="419" ht="18" customHeight="1"/>
    <row r="420" ht="18" customHeight="1"/>
    <row r="421" ht="18" customHeight="1"/>
    <row r="422" ht="18" customHeight="1"/>
    <row r="423" ht="18" customHeight="1"/>
    <row r="424" ht="18" customHeight="1"/>
    <row r="425" ht="18" customHeight="1"/>
    <row r="426" ht="18" customHeight="1"/>
    <row r="427" ht="18" customHeight="1"/>
    <row r="428" ht="18" customHeight="1"/>
    <row r="429" ht="18" customHeight="1"/>
    <row r="430" ht="18" customHeight="1"/>
    <row r="431" ht="18" customHeight="1"/>
    <row r="432" ht="18" customHeight="1"/>
    <row r="433" ht="18" customHeight="1"/>
    <row r="434" ht="18" customHeight="1"/>
    <row r="435" ht="18" customHeight="1"/>
    <row r="436" ht="18" customHeight="1"/>
    <row r="437" ht="18" customHeight="1"/>
    <row r="438" ht="18" customHeight="1"/>
    <row r="439" ht="18" customHeight="1"/>
    <row r="440" ht="18" customHeight="1"/>
    <row r="441" ht="18" customHeight="1"/>
    <row r="442" ht="18" customHeight="1"/>
    <row r="443" ht="18" customHeight="1"/>
    <row r="444" ht="18" customHeight="1"/>
    <row r="445" ht="18" customHeight="1"/>
    <row r="446" ht="18" customHeight="1"/>
    <row r="447" ht="18" customHeight="1"/>
    <row r="448" ht="18" customHeight="1"/>
    <row r="449" ht="18" customHeight="1"/>
    <row r="450" ht="18" customHeight="1"/>
    <row r="451" ht="18" customHeight="1"/>
    <row r="452" ht="18" customHeight="1"/>
    <row r="453" ht="18" customHeight="1"/>
    <row r="454" ht="18" customHeight="1"/>
    <row r="455" ht="18" customHeight="1"/>
    <row r="456" ht="18" customHeight="1"/>
    <row r="457" ht="18" customHeight="1"/>
    <row r="458" ht="18" customHeight="1"/>
    <row r="459" ht="18" customHeight="1"/>
    <row r="460" ht="18" customHeight="1"/>
    <row r="461" ht="18" customHeight="1"/>
    <row r="462" ht="18" customHeight="1"/>
    <row r="463" ht="18" customHeight="1"/>
    <row r="464" ht="18" customHeight="1"/>
    <row r="465" ht="18" customHeight="1"/>
    <row r="466" ht="18" customHeight="1"/>
    <row r="467" ht="18" customHeight="1"/>
    <row r="468" ht="18" customHeight="1"/>
    <row r="469" ht="18" customHeight="1"/>
    <row r="470" ht="18" customHeight="1"/>
    <row r="471" ht="18" customHeight="1"/>
    <row r="472" ht="18" customHeight="1"/>
    <row r="473" ht="18" customHeight="1"/>
    <row r="474" ht="18" customHeight="1"/>
    <row r="475" ht="18" customHeight="1"/>
    <row r="476" ht="18" customHeight="1"/>
    <row r="477" ht="18" customHeight="1"/>
    <row r="478" ht="18" customHeight="1"/>
    <row r="479" ht="18" customHeight="1"/>
    <row r="480" ht="18" customHeight="1"/>
    <row r="481" ht="18" customHeight="1"/>
    <row r="482" ht="18" customHeight="1"/>
    <row r="483" ht="18" customHeight="1"/>
    <row r="484" ht="18" customHeight="1"/>
    <row r="485" ht="18" customHeight="1"/>
    <row r="486" ht="18" customHeight="1"/>
    <row r="487" ht="18" customHeight="1"/>
    <row r="488" ht="18" customHeight="1"/>
    <row r="489" ht="18" customHeight="1"/>
    <row r="490" ht="18" customHeight="1"/>
    <row r="491" ht="18" customHeight="1"/>
    <row r="492" ht="18" customHeight="1"/>
    <row r="493" ht="18" customHeight="1"/>
    <row r="494" ht="18" customHeight="1"/>
    <row r="495" ht="18" customHeight="1"/>
    <row r="496" ht="18" customHeight="1"/>
    <row r="497" ht="18" customHeight="1"/>
    <row r="498" ht="18" customHeight="1"/>
    <row r="499" ht="18" customHeight="1"/>
    <row r="500" ht="18" customHeight="1"/>
    <row r="501" ht="18" customHeight="1"/>
    <row r="502" ht="18" customHeight="1"/>
    <row r="503" ht="18" customHeight="1"/>
    <row r="504" ht="18" customHeight="1"/>
    <row r="505" ht="18" customHeight="1"/>
    <row r="506" ht="18" customHeight="1"/>
    <row r="507" ht="18" customHeight="1"/>
    <row r="508" ht="18" customHeight="1"/>
    <row r="509" ht="18" customHeight="1"/>
    <row r="510" ht="18" customHeight="1"/>
    <row r="511" ht="18" customHeight="1"/>
    <row r="512" ht="18" customHeight="1"/>
    <row r="513" ht="18" customHeight="1"/>
    <row r="514" ht="18" customHeight="1"/>
    <row r="515" ht="18" customHeight="1"/>
    <row r="516" ht="18" customHeight="1"/>
    <row r="517" ht="18" customHeight="1"/>
    <row r="518" ht="18" customHeight="1"/>
    <row r="519" ht="18" customHeight="1"/>
    <row r="520" ht="18" customHeight="1"/>
    <row r="521" ht="18" customHeight="1"/>
    <row r="522" ht="18" customHeight="1"/>
    <row r="523" ht="18" customHeight="1"/>
    <row r="524" ht="18" customHeight="1"/>
    <row r="525" ht="18" customHeight="1"/>
    <row r="526" ht="18" customHeight="1"/>
    <row r="527" ht="18" customHeight="1"/>
    <row r="528" ht="18" customHeight="1"/>
    <row r="529" ht="18" customHeight="1"/>
    <row r="530" ht="18" customHeight="1"/>
    <row r="531" ht="18" customHeight="1"/>
    <row r="532" ht="18" customHeight="1"/>
    <row r="533" ht="18" customHeight="1"/>
    <row r="534" ht="18" customHeight="1"/>
    <row r="535" ht="18" customHeight="1"/>
    <row r="536" ht="18" customHeight="1"/>
    <row r="537" ht="18" customHeight="1"/>
    <row r="538" ht="18" customHeight="1"/>
    <row r="539" ht="18" customHeight="1"/>
    <row r="540" ht="18" customHeight="1"/>
    <row r="541" ht="18" customHeight="1"/>
    <row r="542" ht="18" customHeight="1"/>
    <row r="543" ht="18" customHeight="1"/>
    <row r="544" ht="18" customHeight="1"/>
    <row r="545" ht="18" customHeight="1"/>
    <row r="546" ht="18" customHeight="1"/>
    <row r="547" ht="18" customHeight="1"/>
    <row r="548" ht="18" customHeight="1"/>
    <row r="549" ht="18" customHeight="1"/>
    <row r="550" ht="18" customHeight="1"/>
    <row r="551" ht="18" customHeight="1"/>
    <row r="552" ht="18" customHeight="1"/>
    <row r="553" ht="18" customHeight="1"/>
    <row r="554" ht="18" customHeight="1"/>
    <row r="555" ht="18" customHeight="1"/>
    <row r="556" ht="18" customHeight="1"/>
    <row r="557" ht="18" customHeight="1"/>
    <row r="558" ht="18" customHeight="1"/>
    <row r="559" ht="18" customHeight="1"/>
    <row r="560" ht="18" customHeight="1"/>
    <row r="561" ht="18" customHeight="1"/>
    <row r="562" ht="18" customHeight="1"/>
    <row r="563" ht="18" customHeight="1"/>
    <row r="564" ht="18" customHeight="1"/>
    <row r="565" ht="18" customHeight="1"/>
    <row r="566" ht="18" customHeight="1"/>
    <row r="567" ht="18" customHeight="1"/>
    <row r="568" ht="18" customHeight="1"/>
    <row r="569" ht="18" customHeight="1"/>
    <row r="570" ht="18" customHeight="1"/>
    <row r="571" ht="18" customHeight="1"/>
    <row r="572" ht="18" customHeight="1"/>
    <row r="573" ht="18" customHeight="1"/>
    <row r="574" ht="18" customHeight="1"/>
    <row r="575" ht="18" customHeight="1"/>
    <row r="576" ht="18" customHeight="1"/>
    <row r="577" ht="18" customHeight="1"/>
    <row r="578" ht="18" customHeight="1"/>
    <row r="579" ht="18" customHeight="1"/>
    <row r="580" ht="18" customHeight="1"/>
    <row r="581" ht="18" customHeight="1"/>
    <row r="582" ht="18" customHeight="1"/>
    <row r="583" ht="18" customHeight="1"/>
    <row r="584" ht="18" customHeight="1"/>
    <row r="585" ht="18" customHeight="1"/>
    <row r="586" ht="18" customHeight="1"/>
    <row r="587" ht="18" customHeight="1"/>
    <row r="588" ht="18" customHeight="1"/>
    <row r="589" ht="18" customHeight="1"/>
    <row r="590" ht="18" customHeight="1"/>
    <row r="591" ht="18" customHeight="1"/>
    <row r="592" ht="18" customHeight="1"/>
    <row r="593" ht="18" customHeight="1"/>
    <row r="594" ht="18" customHeight="1"/>
    <row r="595" ht="18" customHeight="1"/>
    <row r="596" ht="18" customHeight="1"/>
    <row r="597" ht="18" customHeight="1"/>
    <row r="598" ht="18" customHeight="1"/>
    <row r="599" ht="18" customHeight="1"/>
    <row r="600" ht="18" customHeight="1"/>
    <row r="601" ht="18" customHeight="1"/>
    <row r="602" ht="18" customHeight="1"/>
    <row r="603" ht="18" customHeight="1"/>
    <row r="604" ht="18" customHeight="1"/>
    <row r="605" ht="18" customHeight="1"/>
    <row r="606" ht="18" customHeight="1"/>
    <row r="607" ht="18" customHeight="1"/>
    <row r="608" ht="18" customHeight="1"/>
    <row r="609" ht="18" customHeight="1"/>
    <row r="610" ht="18" customHeight="1"/>
    <row r="611" ht="18" customHeight="1"/>
    <row r="612" ht="18" customHeight="1"/>
    <row r="613" ht="18" customHeight="1"/>
    <row r="614" ht="18" customHeight="1"/>
    <row r="615" ht="18" customHeight="1"/>
    <row r="616" ht="18" customHeight="1"/>
    <row r="617" ht="18" customHeight="1"/>
    <row r="618" ht="18" customHeight="1"/>
    <row r="619" ht="18" customHeight="1"/>
    <row r="620" ht="18" customHeight="1"/>
    <row r="621" ht="18" customHeight="1"/>
    <row r="622" ht="18" customHeight="1"/>
    <row r="623" ht="18" customHeight="1"/>
    <row r="624" ht="18" customHeight="1"/>
    <row r="625" ht="18" customHeight="1"/>
    <row r="626" ht="18" customHeight="1"/>
    <row r="627" ht="18" customHeight="1"/>
    <row r="628" ht="18" customHeight="1"/>
    <row r="629" ht="18" customHeight="1"/>
    <row r="630" ht="18" customHeight="1"/>
    <row r="631" ht="18" customHeight="1"/>
    <row r="632" ht="18" customHeight="1"/>
    <row r="633" ht="18" customHeight="1"/>
    <row r="634" ht="18" customHeight="1"/>
    <row r="635" ht="18" customHeight="1"/>
    <row r="636" ht="18" customHeight="1"/>
    <row r="637" ht="18" customHeight="1"/>
    <row r="638" ht="18" customHeight="1"/>
    <row r="639" ht="18" customHeight="1"/>
    <row r="640" ht="18" customHeight="1"/>
    <row r="641" ht="18" customHeight="1"/>
    <row r="642" ht="18" customHeight="1"/>
    <row r="643" ht="18" customHeight="1"/>
    <row r="644" ht="18" customHeight="1"/>
    <row r="645" ht="18" customHeight="1"/>
    <row r="646" ht="18" customHeight="1"/>
    <row r="647" ht="18" customHeight="1"/>
    <row r="648" ht="18" customHeight="1"/>
    <row r="649" ht="18" customHeight="1"/>
    <row r="650" ht="18" customHeight="1"/>
    <row r="651" ht="18" customHeight="1"/>
    <row r="652" ht="18" customHeight="1"/>
    <row r="653" ht="18" customHeight="1"/>
    <row r="654" ht="18" customHeight="1"/>
    <row r="655" ht="18" customHeight="1"/>
    <row r="656" ht="18" customHeight="1"/>
    <row r="657" ht="18" customHeight="1"/>
    <row r="658" ht="18" customHeight="1"/>
    <row r="659" ht="18" customHeight="1"/>
    <row r="660" ht="18" customHeight="1"/>
    <row r="661" ht="18" customHeight="1"/>
    <row r="662" ht="18" customHeight="1"/>
    <row r="663" ht="18" customHeight="1"/>
    <row r="664" ht="18" customHeight="1"/>
    <row r="665" ht="18" customHeight="1"/>
    <row r="666" ht="18" customHeight="1"/>
    <row r="667" ht="18" customHeight="1"/>
    <row r="668" ht="18" customHeight="1"/>
    <row r="669" ht="18" customHeight="1"/>
    <row r="670" ht="18" customHeight="1"/>
    <row r="671" ht="18" customHeight="1"/>
    <row r="672" ht="18" customHeight="1"/>
    <row r="673" ht="18" customHeight="1"/>
    <row r="674" ht="18" customHeight="1"/>
    <row r="675" ht="18" customHeight="1"/>
    <row r="676" ht="18" customHeight="1"/>
    <row r="677" ht="18" customHeight="1"/>
    <row r="678" ht="18" customHeight="1"/>
    <row r="679" ht="18" customHeight="1"/>
    <row r="680" ht="18" customHeight="1"/>
    <row r="681" ht="18" customHeight="1"/>
    <row r="682" ht="18" customHeight="1"/>
    <row r="683" ht="18" customHeight="1"/>
    <row r="684" ht="18" customHeight="1"/>
    <row r="685" ht="18" customHeight="1"/>
    <row r="686" ht="18" customHeight="1"/>
    <row r="687" ht="18" customHeight="1"/>
    <row r="688" ht="18" customHeight="1"/>
    <row r="689" ht="18" customHeight="1"/>
    <row r="690" ht="18" customHeight="1"/>
    <row r="691" ht="18" customHeight="1"/>
    <row r="692" ht="18" customHeight="1"/>
    <row r="693" ht="18" customHeight="1"/>
    <row r="694" ht="18" customHeight="1"/>
    <row r="695" ht="18" customHeight="1"/>
    <row r="696" ht="18" customHeight="1"/>
    <row r="697" ht="18" customHeight="1"/>
    <row r="698" ht="18" customHeight="1"/>
    <row r="699" ht="18" customHeight="1"/>
    <row r="700" ht="18" customHeight="1"/>
    <row r="701" ht="18" customHeight="1"/>
    <row r="702" ht="18" customHeight="1"/>
    <row r="703" ht="18" customHeight="1"/>
    <row r="704" ht="18" customHeight="1"/>
    <row r="705" ht="18" customHeight="1"/>
    <row r="706" ht="18" customHeight="1"/>
    <row r="707" ht="18" customHeight="1"/>
    <row r="708" ht="18" customHeight="1"/>
    <row r="709" ht="18" customHeight="1"/>
    <row r="710" ht="18" customHeight="1"/>
    <row r="711" ht="18" customHeight="1"/>
    <row r="712" ht="18" customHeight="1"/>
    <row r="713" ht="18" customHeight="1"/>
    <row r="714" ht="18" customHeight="1"/>
    <row r="715" ht="18" customHeight="1"/>
    <row r="716" ht="18" customHeight="1"/>
    <row r="717" ht="18" customHeight="1"/>
    <row r="718" ht="18" customHeight="1"/>
    <row r="719" ht="18" customHeight="1"/>
    <row r="720" ht="18" customHeight="1"/>
    <row r="721" ht="18" customHeight="1"/>
    <row r="722" ht="18" customHeight="1"/>
    <row r="723" ht="18" customHeight="1"/>
    <row r="724" ht="18" customHeight="1"/>
    <row r="725" ht="18" customHeight="1"/>
    <row r="726" ht="18" customHeight="1"/>
    <row r="727" ht="18" customHeight="1"/>
    <row r="728" ht="18" customHeight="1"/>
    <row r="729" ht="18" customHeight="1"/>
    <row r="730" ht="18" customHeight="1"/>
    <row r="731" ht="18" customHeight="1"/>
    <row r="732" ht="18" customHeight="1"/>
    <row r="733" ht="18" customHeight="1"/>
    <row r="734" ht="18" customHeight="1"/>
    <row r="735" ht="18" customHeight="1"/>
    <row r="736" ht="18" customHeight="1"/>
    <row r="737" ht="18" customHeight="1"/>
    <row r="738" ht="18" customHeight="1"/>
    <row r="739" ht="18" customHeight="1"/>
    <row r="740" ht="18" customHeight="1"/>
    <row r="741" ht="18" customHeight="1"/>
    <row r="742" ht="18" customHeight="1"/>
    <row r="743" ht="18" customHeight="1"/>
    <row r="744" ht="18" customHeight="1"/>
    <row r="745" ht="18" customHeight="1"/>
    <row r="746" ht="18" customHeight="1"/>
    <row r="747" ht="18" customHeight="1"/>
    <row r="748" ht="18" customHeight="1"/>
    <row r="749" ht="18" customHeight="1"/>
    <row r="750" ht="18" customHeight="1"/>
    <row r="751" ht="18" customHeight="1"/>
    <row r="752" ht="18" customHeight="1"/>
    <row r="753" ht="18" customHeight="1"/>
    <row r="754" ht="18" customHeight="1"/>
    <row r="755" ht="18" customHeight="1"/>
    <row r="756" ht="18" customHeight="1"/>
    <row r="757" ht="18" customHeight="1"/>
    <row r="758" ht="18" customHeight="1"/>
    <row r="759" ht="18" customHeight="1"/>
    <row r="760" ht="18" customHeight="1"/>
    <row r="761" ht="18" customHeight="1"/>
    <row r="762" ht="18" customHeight="1"/>
    <row r="763" ht="18" customHeight="1"/>
    <row r="764" ht="18" customHeight="1"/>
    <row r="765" ht="18" customHeight="1"/>
    <row r="766" ht="18" customHeight="1"/>
    <row r="767" ht="18" customHeight="1"/>
    <row r="768" ht="18" customHeight="1"/>
    <row r="769" ht="18" customHeight="1"/>
    <row r="770" ht="18" customHeight="1"/>
    <row r="771" ht="18" customHeight="1"/>
    <row r="772" ht="18" customHeight="1"/>
    <row r="773" ht="18" customHeight="1"/>
    <row r="774" ht="18" customHeight="1"/>
    <row r="775" ht="18" customHeight="1"/>
    <row r="776" ht="18" customHeight="1"/>
    <row r="777" ht="18" customHeight="1"/>
    <row r="778" ht="18" customHeight="1"/>
    <row r="779" ht="18" customHeight="1"/>
    <row r="780" ht="18" customHeight="1"/>
    <row r="781" ht="18" customHeight="1"/>
    <row r="782" ht="18" customHeight="1"/>
    <row r="783" ht="18" customHeight="1"/>
    <row r="784" ht="18" customHeight="1"/>
    <row r="785" ht="18" customHeight="1"/>
    <row r="786" ht="18" customHeight="1"/>
    <row r="787" ht="18" customHeight="1"/>
    <row r="788" ht="18" customHeight="1"/>
    <row r="789" ht="18" customHeight="1"/>
    <row r="790" ht="18" customHeight="1"/>
    <row r="791" ht="18" customHeight="1"/>
    <row r="792" ht="18" customHeight="1"/>
    <row r="793" ht="18" customHeight="1"/>
    <row r="794" ht="18" customHeight="1"/>
    <row r="795" ht="18" customHeight="1"/>
    <row r="796" ht="18" customHeight="1"/>
    <row r="797" ht="18" customHeight="1"/>
    <row r="798" ht="18" customHeight="1"/>
    <row r="799" ht="18" customHeight="1"/>
    <row r="800" ht="18" customHeight="1"/>
    <row r="801" ht="18" customHeight="1"/>
    <row r="802" ht="18" customHeight="1"/>
    <row r="803" ht="18" customHeight="1"/>
    <row r="804" ht="18" customHeight="1"/>
    <row r="805" ht="18" customHeight="1"/>
    <row r="806" ht="18" customHeight="1"/>
    <row r="807" ht="18" customHeight="1"/>
    <row r="808" ht="18" customHeight="1"/>
    <row r="809" ht="18" customHeight="1"/>
    <row r="810" ht="18" customHeight="1"/>
    <row r="811" ht="18" customHeight="1"/>
    <row r="812" ht="18" customHeight="1"/>
    <row r="813" ht="18" customHeight="1"/>
    <row r="814" ht="18" customHeight="1"/>
    <row r="815" ht="18" customHeight="1"/>
    <row r="816" ht="18" customHeight="1"/>
    <row r="817" ht="18" customHeight="1"/>
    <row r="818" ht="18" customHeight="1"/>
    <row r="819" ht="18" customHeight="1"/>
    <row r="820" ht="18" customHeight="1"/>
    <row r="821" ht="18" customHeight="1"/>
    <row r="822" ht="18" customHeight="1"/>
    <row r="823" ht="18" customHeight="1"/>
    <row r="824" ht="18" customHeight="1"/>
    <row r="825" ht="18" customHeight="1"/>
    <row r="826" ht="18" customHeight="1"/>
    <row r="827" ht="18" customHeight="1"/>
    <row r="828" ht="18" customHeight="1"/>
    <row r="829" ht="18" customHeight="1"/>
    <row r="830" ht="18" customHeight="1"/>
    <row r="831" ht="18" customHeight="1"/>
    <row r="832" ht="18" customHeight="1"/>
    <row r="833" ht="18" customHeight="1"/>
    <row r="834" ht="18" customHeight="1"/>
    <row r="835" ht="18" customHeight="1"/>
    <row r="836" ht="18" customHeight="1"/>
    <row r="837" ht="18" customHeight="1"/>
    <row r="838" ht="18" customHeight="1"/>
    <row r="839" ht="18" customHeight="1"/>
    <row r="840" ht="18" customHeight="1"/>
    <row r="841" ht="18" customHeight="1"/>
    <row r="842" ht="18" customHeight="1"/>
    <row r="843" ht="18" customHeight="1"/>
    <row r="844" ht="18" customHeight="1"/>
    <row r="845" ht="18" customHeight="1"/>
    <row r="846" ht="18" customHeight="1"/>
    <row r="847" ht="18" customHeight="1"/>
    <row r="848" ht="18" customHeight="1"/>
    <row r="849" ht="18" customHeight="1"/>
    <row r="850" ht="18" customHeight="1"/>
    <row r="851" ht="18" customHeight="1"/>
    <row r="852" ht="18" customHeight="1"/>
    <row r="853" ht="18" customHeight="1"/>
    <row r="854" ht="18" customHeight="1"/>
    <row r="855" ht="18" customHeight="1"/>
    <row r="856" ht="18" customHeight="1"/>
    <row r="857" ht="18" customHeight="1"/>
    <row r="858" ht="18" customHeight="1"/>
    <row r="859" ht="18" customHeight="1"/>
    <row r="860" ht="18" customHeight="1"/>
    <row r="861" ht="18" customHeight="1"/>
    <row r="862" ht="18" customHeight="1"/>
    <row r="863" ht="18" customHeight="1"/>
    <row r="864" ht="18" customHeight="1"/>
    <row r="865" ht="18" customHeight="1"/>
    <row r="866" ht="18" customHeight="1"/>
    <row r="867" ht="18" customHeight="1"/>
    <row r="868" ht="18" customHeight="1"/>
    <row r="869" ht="18" customHeight="1"/>
    <row r="870" ht="18" customHeight="1"/>
    <row r="871" ht="18" customHeight="1"/>
    <row r="872" ht="18" customHeight="1"/>
    <row r="873" ht="18" customHeight="1"/>
    <row r="874" ht="18" customHeight="1"/>
    <row r="875" ht="18" customHeight="1"/>
    <row r="876" ht="18" customHeight="1"/>
    <row r="877" ht="18" customHeight="1"/>
    <row r="878" ht="18" customHeight="1"/>
    <row r="879" ht="18" customHeight="1"/>
    <row r="880" ht="18" customHeight="1"/>
    <row r="881" ht="18" customHeight="1"/>
    <row r="882" ht="18" customHeight="1"/>
    <row r="883" ht="18" customHeight="1"/>
    <row r="884" ht="18" customHeight="1"/>
    <row r="885" ht="18" customHeight="1"/>
    <row r="886" ht="18" customHeight="1"/>
    <row r="887" ht="18" customHeight="1"/>
    <row r="888" ht="18" customHeight="1"/>
    <row r="889" ht="18" customHeight="1"/>
    <row r="890" ht="18" customHeight="1"/>
    <row r="891" ht="18" customHeight="1"/>
    <row r="892" ht="18" customHeight="1"/>
    <row r="893" ht="18" customHeight="1"/>
    <row r="894" ht="18" customHeight="1"/>
    <row r="895" ht="18" customHeight="1"/>
    <row r="896" ht="18" customHeight="1"/>
    <row r="897" ht="18" customHeight="1"/>
    <row r="898" ht="18" customHeight="1"/>
    <row r="899" ht="18" customHeight="1"/>
    <row r="900" ht="18" customHeight="1"/>
    <row r="901" ht="18" customHeight="1"/>
    <row r="902" ht="18" customHeight="1"/>
    <row r="903" ht="18" customHeight="1"/>
    <row r="904" ht="18" customHeight="1"/>
    <row r="905" ht="18" customHeight="1"/>
    <row r="906" ht="18" customHeight="1"/>
    <row r="907" ht="18" customHeight="1"/>
    <row r="908" ht="18" customHeight="1"/>
    <row r="909" ht="18" customHeight="1"/>
    <row r="910" ht="18" customHeight="1"/>
    <row r="911" ht="18" customHeight="1"/>
    <row r="912" ht="18" customHeight="1"/>
    <row r="913" ht="18" customHeight="1"/>
    <row r="914" ht="18" customHeight="1"/>
    <row r="915" ht="18" customHeight="1"/>
    <row r="916" ht="18" customHeight="1"/>
    <row r="917" ht="18" customHeight="1"/>
    <row r="918" ht="18" customHeight="1"/>
    <row r="919" ht="18" customHeight="1"/>
    <row r="920" ht="18" customHeight="1"/>
    <row r="921" ht="18" customHeight="1"/>
    <row r="922" ht="18" customHeight="1"/>
    <row r="923" ht="18" customHeight="1"/>
    <row r="924" ht="18" customHeight="1"/>
    <row r="925" ht="18" customHeight="1"/>
    <row r="926" ht="18" customHeight="1"/>
    <row r="927" ht="18" customHeight="1"/>
    <row r="928" ht="18" customHeight="1"/>
    <row r="929" ht="18" customHeight="1"/>
    <row r="930" ht="18" customHeight="1"/>
    <row r="931" ht="18" customHeight="1"/>
    <row r="932" ht="18" customHeight="1"/>
    <row r="933" ht="18" customHeight="1"/>
    <row r="934" ht="18" customHeight="1"/>
    <row r="935" ht="18" customHeight="1"/>
    <row r="936" ht="18" customHeight="1"/>
    <row r="937" ht="18" customHeight="1"/>
    <row r="938" ht="18" customHeight="1"/>
    <row r="939" ht="18" customHeight="1"/>
    <row r="940" ht="18" customHeight="1"/>
    <row r="941" ht="18" customHeight="1"/>
    <row r="942" ht="18" customHeight="1"/>
    <row r="943" ht="18" customHeight="1"/>
    <row r="944" ht="18" customHeight="1"/>
    <row r="945" ht="18" customHeight="1"/>
    <row r="946" ht="18" customHeight="1"/>
    <row r="947" ht="18" customHeight="1"/>
    <row r="948" ht="18" customHeight="1"/>
    <row r="949" ht="18" customHeight="1"/>
    <row r="950" ht="18" customHeight="1"/>
    <row r="951" ht="18" customHeight="1"/>
    <row r="952" ht="18" customHeight="1"/>
    <row r="953" ht="18" customHeight="1"/>
    <row r="954" ht="18" customHeight="1"/>
    <row r="955" ht="18" customHeight="1"/>
    <row r="956" ht="18" customHeight="1"/>
    <row r="957" ht="18" customHeight="1"/>
    <row r="958" ht="18" customHeight="1"/>
    <row r="959" ht="18" customHeight="1"/>
    <row r="960" ht="18" customHeight="1"/>
    <row r="961" ht="18" customHeight="1"/>
    <row r="962" ht="18" customHeight="1"/>
    <row r="963" ht="18" customHeight="1"/>
    <row r="964" ht="18" customHeight="1"/>
    <row r="965" ht="18" customHeight="1"/>
    <row r="966" ht="18" customHeight="1"/>
    <row r="967" ht="18" customHeight="1"/>
    <row r="968" ht="18" customHeight="1"/>
    <row r="969" ht="18" customHeight="1"/>
    <row r="970" ht="18" customHeight="1"/>
    <row r="971" ht="18" customHeight="1"/>
    <row r="972" ht="18" customHeight="1"/>
    <row r="973" ht="18" customHeight="1"/>
    <row r="974" ht="18" customHeight="1"/>
    <row r="975" ht="18" customHeight="1"/>
    <row r="976" ht="18" customHeight="1"/>
    <row r="977" ht="18" customHeight="1"/>
    <row r="978" ht="18" customHeight="1"/>
    <row r="979" ht="18" customHeight="1"/>
    <row r="980" ht="18" customHeight="1"/>
    <row r="981" ht="18" customHeight="1"/>
    <row r="982" ht="18" customHeight="1"/>
    <row r="983" ht="18" customHeight="1"/>
    <row r="984" ht="18" customHeight="1"/>
    <row r="985" ht="18" customHeight="1"/>
    <row r="986" ht="18" customHeight="1"/>
    <row r="987" ht="18" customHeight="1"/>
    <row r="988" ht="18" customHeight="1"/>
    <row r="989" ht="18" customHeight="1"/>
    <row r="990" ht="18" customHeight="1"/>
    <row r="991" ht="18" customHeight="1"/>
    <row r="992" ht="18" customHeight="1"/>
    <row r="993" ht="18" customHeight="1"/>
    <row r="994" ht="18" customHeight="1"/>
    <row r="995" ht="18" customHeight="1"/>
    <row r="996" ht="18" customHeight="1"/>
    <row r="997" ht="18" customHeight="1"/>
    <row r="998" ht="18" customHeight="1"/>
    <row r="999" ht="18" customHeight="1"/>
    <row r="1000" ht="18" customHeight="1"/>
  </sheetData>
  <phoneticPr fontId="9"/>
  <pageMargins left="0.7" right="0.7" top="0.75" bottom="0.75" header="0" footer="0"/>
  <pageSetup orientation="landscape"/>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P1000"/>
  <sheetViews>
    <sheetView topLeftCell="B1" workbookViewId="0">
      <selection activeCell="B2" sqref="B2"/>
    </sheetView>
  </sheetViews>
  <sheetFormatPr defaultColWidth="14.42578125" defaultRowHeight="15" customHeight="1"/>
  <cols>
    <col min="1" max="1" width="8.7109375" style="76" hidden="1" customWidth="1"/>
    <col min="2" max="26" width="8.7109375" style="76" customWidth="1"/>
    <col min="27" max="16384" width="14.42578125" style="76"/>
  </cols>
  <sheetData>
    <row r="1" spans="1:16" ht="18" customHeight="1">
      <c r="B1" s="76" t="s">
        <v>166</v>
      </c>
      <c r="C1" s="76" t="s">
        <v>29</v>
      </c>
      <c r="D1" s="76" t="s">
        <v>121</v>
      </c>
      <c r="E1" s="76" t="s">
        <v>167</v>
      </c>
      <c r="F1" s="76" t="s">
        <v>168</v>
      </c>
      <c r="G1" s="76" t="s">
        <v>169</v>
      </c>
      <c r="H1" s="76" t="s">
        <v>170</v>
      </c>
      <c r="I1" s="76" t="s">
        <v>102</v>
      </c>
      <c r="J1" s="76" t="s">
        <v>171</v>
      </c>
      <c r="K1" s="76" t="s">
        <v>134</v>
      </c>
      <c r="L1" s="76" t="s">
        <v>138</v>
      </c>
      <c r="M1" s="76" t="s">
        <v>172</v>
      </c>
      <c r="N1" s="76" t="s">
        <v>173</v>
      </c>
      <c r="O1" s="76" t="s">
        <v>174</v>
      </c>
      <c r="P1" s="76" t="s">
        <v>175</v>
      </c>
    </row>
    <row r="2" spans="1:16" ht="18" customHeight="1">
      <c r="A2" s="76">
        <f t="shared" ref="A2:A37" si="0">IF(B1="","",A1+1)</f>
        <v>1</v>
      </c>
      <c r="B2" s="76" t="str">
        <f ca="1">IF(ISERROR(VLOOKUP($A2,チームcsv変換!$A:$P,MATCH(チームcsv貼り付け用!B$1,チームcsv変換!$1:$1,0),0)),"",VLOOKUP($A2,チームcsv変換!$A:$P,MATCH(チームcsv貼り付け用!B$1,チームcsv変換!$1:$1,0),0))</f>
        <v/>
      </c>
      <c r="C2" s="76" t="str">
        <f ca="1">IF(ISERROR(VLOOKUP($A2,チームcsv変換!$A:$P,MATCH(チームcsv貼り付け用!C$1,チームcsv変換!$1:$1,0),0)),"",VLOOKUP($A2,チームcsv変換!$A:$P,MATCH(チームcsv貼り付け用!C$1,チームcsv変換!$1:$1,0),0))</f>
        <v/>
      </c>
      <c r="D2" s="76" t="str">
        <f ca="1">IF(ISERROR(VLOOKUP($A2,チームcsv変換!$A:$P,MATCH(チームcsv貼り付け用!D$1,チームcsv変換!$1:$1,0),0)),"",VLOOKUP($A2,チームcsv変換!$A:$P,MATCH(チームcsv貼り付け用!D$1,チームcsv変換!$1:$1,0),0))</f>
        <v/>
      </c>
      <c r="F2" s="76" t="str">
        <f ca="1">IF(ISERROR(VLOOKUP($A2,チームcsv変換!$A:$P,MATCH(チームcsv貼り付け用!F$1,チームcsv変換!$1:$1,0),0)),"",VLOOKUP($A2,チームcsv変換!$A:$P,MATCH(チームcsv貼り付け用!F$1,チームcsv変換!$1:$1,0),0))</f>
        <v/>
      </c>
      <c r="I2" s="76" t="str">
        <f ca="1">IF(ISERROR(VLOOKUP($A2,チームcsv変換!$A:$P,MATCH(チームcsv貼り付け用!I$1,チームcsv変換!$1:$1,0),0)),"",VLOOKUP($A2,チームcsv変換!$A:$P,MATCH(チームcsv貼り付け用!I$1,チームcsv変換!$1:$1,0),0))</f>
        <v/>
      </c>
      <c r="J2" s="76" t="str">
        <f ca="1">IF(ISERROR(VLOOKUP($A2,チームcsv変換!$A:$P,MATCH(チームcsv貼り付け用!J$1,チームcsv変換!$1:$1,0),0)),"",VLOOKUP($A2,チームcsv変換!$A:$P,MATCH(チームcsv貼り付け用!J$1,チームcsv変換!$1:$1,0),0))</f>
        <v/>
      </c>
      <c r="K2" s="76" t="str">
        <f ca="1">IF(ISERROR(VLOOKUP($A2,チームcsv変換!$A:$P,MATCH(チームcsv貼り付け用!K$1,チームcsv変換!$1:$1,0),0)),"",VLOOKUP($A2,チームcsv変換!$A:$P,MATCH(チームcsv貼り付け用!K$1,チームcsv変換!$1:$1,0),0))</f>
        <v/>
      </c>
      <c r="L2" s="76" t="str">
        <f ca="1">IF(ISERROR(VLOOKUP($A2,チームcsv変換!$A:$P,MATCH(チームcsv貼り付け用!L$1,チームcsv変換!$1:$1,0),0)),"",VLOOKUP($A2,チームcsv変換!$A:$P,MATCH(チームcsv貼り付け用!L$1,チームcsv変換!$1:$1,0),0))</f>
        <v/>
      </c>
      <c r="M2" s="76" t="str">
        <f ca="1">IF(ISERROR(VLOOKUP($A2,チームcsv変換!$A:$P,MATCH(チームcsv貼り付け用!M$1,チームcsv変換!$1:$1,0),0)),"",VLOOKUP($A2,チームcsv変換!$A:$P,MATCH(チームcsv貼り付け用!M$1,チームcsv変換!$1:$1,0),0))</f>
        <v/>
      </c>
      <c r="N2" s="76" t="str">
        <f ca="1">IF(ISERROR(VLOOKUP($A2,チームcsv変換!$A:$P,MATCH(チームcsv貼り付け用!N$1,チームcsv変換!$1:$1,0),0)),"",VLOOKUP($A2,チームcsv変換!$A:$P,MATCH(チームcsv貼り付け用!N$1,チームcsv変換!$1:$1,0),0))</f>
        <v/>
      </c>
      <c r="O2" s="76" t="str">
        <f ca="1">IF(ISERROR(VLOOKUP($A2,チームcsv変換!$A:$P,MATCH(チームcsv貼り付け用!O$1,チームcsv変換!$1:$1,0),0)),"",VLOOKUP($A2,チームcsv変換!$A:$P,MATCH(チームcsv貼り付け用!O$1,チームcsv変換!$1:$1,0),0))</f>
        <v/>
      </c>
      <c r="P2" s="76" t="str">
        <f ca="1">IF(ISERROR(VLOOKUP($A2,チームcsv変換!$A:$P,MATCH(チームcsv貼り付け用!P$1,チームcsv変換!$1:$1,0),0)),"",VLOOKUP($A2,チームcsv変換!$A:$P,MATCH(チームcsv貼り付け用!P$1,チームcsv変換!$1:$1,0),0))</f>
        <v/>
      </c>
    </row>
    <row r="3" spans="1:16" ht="18" customHeight="1">
      <c r="A3" s="76" t="str">
        <f t="shared" ca="1" si="0"/>
        <v/>
      </c>
      <c r="B3" s="76" t="str">
        <f ca="1">IF(ISERROR(VLOOKUP($A3,チームcsv変換!$A:$P,MATCH(チームcsv貼り付け用!B$1,チームcsv変換!$1:$1,0),0)),"",VLOOKUP($A3,チームcsv変換!$A:$P,MATCH(チームcsv貼り付け用!B$1,チームcsv変換!$1:$1,0),0))</f>
        <v/>
      </c>
      <c r="C3" s="76" t="str">
        <f ca="1">IF(ISERROR(VLOOKUP($A3,チームcsv変換!$A:$P,MATCH(チームcsv貼り付け用!C$1,チームcsv変換!$1:$1,0),0)),"",VLOOKUP($A3,チームcsv変換!$A:$P,MATCH(チームcsv貼り付け用!C$1,チームcsv変換!$1:$1,0),0))</f>
        <v/>
      </c>
      <c r="D3" s="76" t="str">
        <f ca="1">IF(ISERROR(VLOOKUP($A3,チームcsv変換!$A:$P,MATCH(チームcsv貼り付け用!D$1,チームcsv変換!$1:$1,0),0)),"",VLOOKUP($A3,チームcsv変換!$A:$P,MATCH(チームcsv貼り付け用!D$1,チームcsv変換!$1:$1,0),0))</f>
        <v/>
      </c>
      <c r="F3" s="76" t="str">
        <f ca="1">IF(ISERROR(VLOOKUP($A3,チームcsv変換!$A:$P,MATCH(チームcsv貼り付け用!F$1,チームcsv変換!$1:$1,0),0)),"",VLOOKUP($A3,チームcsv変換!$A:$P,MATCH(チームcsv貼り付け用!F$1,チームcsv変換!$1:$1,0),0))</f>
        <v/>
      </c>
      <c r="I3" s="76" t="str">
        <f ca="1">IF(ISERROR(VLOOKUP($A3,チームcsv変換!$A:$P,MATCH(チームcsv貼り付け用!I$1,チームcsv変換!$1:$1,0),0)),"",VLOOKUP($A3,チームcsv変換!$A:$P,MATCH(チームcsv貼り付け用!I$1,チームcsv変換!$1:$1,0),0))</f>
        <v/>
      </c>
      <c r="J3" s="76" t="str">
        <f ca="1">IF(ISERROR(VLOOKUP($A3,チームcsv変換!$A:$P,MATCH(チームcsv貼り付け用!J$1,チームcsv変換!$1:$1,0),0)),"",VLOOKUP($A3,チームcsv変換!$A:$P,MATCH(チームcsv貼り付け用!J$1,チームcsv変換!$1:$1,0),0))</f>
        <v/>
      </c>
      <c r="K3" s="76" t="str">
        <f ca="1">IF(ISERROR(VLOOKUP($A3,チームcsv変換!$A:$P,MATCH(チームcsv貼り付け用!K$1,チームcsv変換!$1:$1,0),0)),"",VLOOKUP($A3,チームcsv変換!$A:$P,MATCH(チームcsv貼り付け用!K$1,チームcsv変換!$1:$1,0),0))</f>
        <v/>
      </c>
      <c r="L3" s="76" t="str">
        <f ca="1">IF(ISERROR(VLOOKUP($A3,チームcsv変換!$A:$P,MATCH(チームcsv貼り付け用!L$1,チームcsv変換!$1:$1,0),0)),"",VLOOKUP($A3,チームcsv変換!$A:$P,MATCH(チームcsv貼り付け用!L$1,チームcsv変換!$1:$1,0),0))</f>
        <v/>
      </c>
      <c r="M3" s="76" t="str">
        <f ca="1">IF(ISERROR(VLOOKUP($A3,チームcsv変換!$A:$P,MATCH(チームcsv貼り付け用!M$1,チームcsv変換!$1:$1,0),0)),"",VLOOKUP($A3,チームcsv変換!$A:$P,MATCH(チームcsv貼り付け用!M$1,チームcsv変換!$1:$1,0),0))</f>
        <v/>
      </c>
      <c r="N3" s="76" t="str">
        <f ca="1">IF(ISERROR(VLOOKUP($A3,チームcsv変換!$A:$P,MATCH(チームcsv貼り付け用!N$1,チームcsv変換!$1:$1,0),0)),"",VLOOKUP($A3,チームcsv変換!$A:$P,MATCH(チームcsv貼り付け用!N$1,チームcsv変換!$1:$1,0),0))</f>
        <v/>
      </c>
      <c r="O3" s="76" t="str">
        <f ca="1">IF(ISERROR(VLOOKUP($A3,チームcsv変換!$A:$P,MATCH(チームcsv貼り付け用!O$1,チームcsv変換!$1:$1,0),0)),"",VLOOKUP($A3,チームcsv変換!$A:$P,MATCH(チームcsv貼り付け用!O$1,チームcsv変換!$1:$1,0),0))</f>
        <v/>
      </c>
      <c r="P3" s="76" t="str">
        <f ca="1">IF(ISERROR(VLOOKUP($A3,チームcsv変換!$A:$P,MATCH(チームcsv貼り付け用!P$1,チームcsv変換!$1:$1,0),0)),"",VLOOKUP($A3,チームcsv変換!$A:$P,MATCH(チームcsv貼り付け用!P$1,チームcsv変換!$1:$1,0),0))</f>
        <v/>
      </c>
    </row>
    <row r="4" spans="1:16" ht="18" customHeight="1">
      <c r="A4" s="76" t="str">
        <f t="shared" ca="1" si="0"/>
        <v/>
      </c>
      <c r="B4" s="76" t="str">
        <f ca="1">IF(ISERROR(VLOOKUP($A4,チームcsv変換!$A:$P,MATCH(チームcsv貼り付け用!B$1,チームcsv変換!$1:$1,0),0)),"",VLOOKUP($A4,チームcsv変換!$A:$P,MATCH(チームcsv貼り付け用!B$1,チームcsv変換!$1:$1,0),0))</f>
        <v/>
      </c>
      <c r="C4" s="76" t="str">
        <f ca="1">IF(ISERROR(VLOOKUP($A4,チームcsv変換!$A:$P,MATCH(チームcsv貼り付け用!C$1,チームcsv変換!$1:$1,0),0)),"",VLOOKUP($A4,チームcsv変換!$A:$P,MATCH(チームcsv貼り付け用!C$1,チームcsv変換!$1:$1,0),0))</f>
        <v/>
      </c>
      <c r="D4" s="76" t="str">
        <f ca="1">IF(ISERROR(VLOOKUP($A4,チームcsv変換!$A:$P,MATCH(チームcsv貼り付け用!D$1,チームcsv変換!$1:$1,0),0)),"",VLOOKUP($A4,チームcsv変換!$A:$P,MATCH(チームcsv貼り付け用!D$1,チームcsv変換!$1:$1,0),0))</f>
        <v/>
      </c>
      <c r="F4" s="76" t="str">
        <f ca="1">IF(ISERROR(VLOOKUP($A4,チームcsv変換!$A:$P,MATCH(チームcsv貼り付け用!F$1,チームcsv変換!$1:$1,0),0)),"",VLOOKUP($A4,チームcsv変換!$A:$P,MATCH(チームcsv貼り付け用!F$1,チームcsv変換!$1:$1,0),0))</f>
        <v/>
      </c>
      <c r="I4" s="76" t="str">
        <f ca="1">IF(ISERROR(VLOOKUP($A4,チームcsv変換!$A:$P,MATCH(チームcsv貼り付け用!I$1,チームcsv変換!$1:$1,0),0)),"",VLOOKUP($A4,チームcsv変換!$A:$P,MATCH(チームcsv貼り付け用!I$1,チームcsv変換!$1:$1,0),0))</f>
        <v/>
      </c>
      <c r="J4" s="76" t="str">
        <f ca="1">IF(ISERROR(VLOOKUP($A4,チームcsv変換!$A:$P,MATCH(チームcsv貼り付け用!J$1,チームcsv変換!$1:$1,0),0)),"",VLOOKUP($A4,チームcsv変換!$A:$P,MATCH(チームcsv貼り付け用!J$1,チームcsv変換!$1:$1,0),0))</f>
        <v/>
      </c>
      <c r="K4" s="76" t="str">
        <f ca="1">IF(ISERROR(VLOOKUP($A4,チームcsv変換!$A:$P,MATCH(チームcsv貼り付け用!K$1,チームcsv変換!$1:$1,0),0)),"",VLOOKUP($A4,チームcsv変換!$A:$P,MATCH(チームcsv貼り付け用!K$1,チームcsv変換!$1:$1,0),0))</f>
        <v/>
      </c>
      <c r="L4" s="76" t="str">
        <f ca="1">IF(ISERROR(VLOOKUP($A4,チームcsv変換!$A:$P,MATCH(チームcsv貼り付け用!L$1,チームcsv変換!$1:$1,0),0)),"",VLOOKUP($A4,チームcsv変換!$A:$P,MATCH(チームcsv貼り付け用!L$1,チームcsv変換!$1:$1,0),0))</f>
        <v/>
      </c>
      <c r="M4" s="76" t="str">
        <f ca="1">IF(ISERROR(VLOOKUP($A4,チームcsv変換!$A:$P,MATCH(チームcsv貼り付け用!M$1,チームcsv変換!$1:$1,0),0)),"",VLOOKUP($A4,チームcsv変換!$A:$P,MATCH(チームcsv貼り付け用!M$1,チームcsv変換!$1:$1,0),0))</f>
        <v/>
      </c>
      <c r="N4" s="76" t="str">
        <f ca="1">IF(ISERROR(VLOOKUP($A4,チームcsv変換!$A:$P,MATCH(チームcsv貼り付け用!N$1,チームcsv変換!$1:$1,0),0)),"",VLOOKUP($A4,チームcsv変換!$A:$P,MATCH(チームcsv貼り付け用!N$1,チームcsv変換!$1:$1,0),0))</f>
        <v/>
      </c>
      <c r="O4" s="76" t="str">
        <f ca="1">IF(ISERROR(VLOOKUP($A4,チームcsv変換!$A:$P,MATCH(チームcsv貼り付け用!O$1,チームcsv変換!$1:$1,0),0)),"",VLOOKUP($A4,チームcsv変換!$A:$P,MATCH(チームcsv貼り付け用!O$1,チームcsv変換!$1:$1,0),0))</f>
        <v/>
      </c>
      <c r="P4" s="76" t="str">
        <f ca="1">IF(ISERROR(VLOOKUP($A4,チームcsv変換!$A:$P,MATCH(チームcsv貼り付け用!P$1,チームcsv変換!$1:$1,0),0)),"",VLOOKUP($A4,チームcsv変換!$A:$P,MATCH(チームcsv貼り付け用!P$1,チームcsv変換!$1:$1,0),0))</f>
        <v/>
      </c>
    </row>
    <row r="5" spans="1:16" ht="18" customHeight="1">
      <c r="A5" s="76" t="str">
        <f t="shared" ca="1" si="0"/>
        <v/>
      </c>
      <c r="B5" s="76" t="str">
        <f ca="1">IF(ISERROR(VLOOKUP($A5,チームcsv変換!$A:$P,MATCH(チームcsv貼り付け用!B$1,チームcsv変換!$1:$1,0),0)),"",VLOOKUP($A5,チームcsv変換!$A:$P,MATCH(チームcsv貼り付け用!B$1,チームcsv変換!$1:$1,0),0))</f>
        <v/>
      </c>
      <c r="C5" s="76" t="str">
        <f ca="1">IF(ISERROR(VLOOKUP($A5,チームcsv変換!$A:$P,MATCH(チームcsv貼り付け用!C$1,チームcsv変換!$1:$1,0),0)),"",VLOOKUP($A5,チームcsv変換!$A:$P,MATCH(チームcsv貼り付け用!C$1,チームcsv変換!$1:$1,0),0))</f>
        <v/>
      </c>
      <c r="D5" s="76" t="str">
        <f ca="1">IF(ISERROR(VLOOKUP($A5,チームcsv変換!$A:$P,MATCH(チームcsv貼り付け用!D$1,チームcsv変換!$1:$1,0),0)),"",VLOOKUP($A5,チームcsv変換!$A:$P,MATCH(チームcsv貼り付け用!D$1,チームcsv変換!$1:$1,0),0))</f>
        <v/>
      </c>
      <c r="F5" s="76" t="str">
        <f ca="1">IF(ISERROR(VLOOKUP($A5,チームcsv変換!$A:$P,MATCH(チームcsv貼り付け用!F$1,チームcsv変換!$1:$1,0),0)),"",VLOOKUP($A5,チームcsv変換!$A:$P,MATCH(チームcsv貼り付け用!F$1,チームcsv変換!$1:$1,0),0))</f>
        <v/>
      </c>
      <c r="I5" s="76" t="str">
        <f ca="1">IF(ISERROR(VLOOKUP($A5,チームcsv変換!$A:$P,MATCH(チームcsv貼り付け用!I$1,チームcsv変換!$1:$1,0),0)),"",VLOOKUP($A5,チームcsv変換!$A:$P,MATCH(チームcsv貼り付け用!I$1,チームcsv変換!$1:$1,0),0))</f>
        <v/>
      </c>
      <c r="J5" s="76" t="str">
        <f ca="1">IF(ISERROR(VLOOKUP($A5,チームcsv変換!$A:$P,MATCH(チームcsv貼り付け用!J$1,チームcsv変換!$1:$1,0),0)),"",VLOOKUP($A5,チームcsv変換!$A:$P,MATCH(チームcsv貼り付け用!J$1,チームcsv変換!$1:$1,0),0))</f>
        <v/>
      </c>
      <c r="K5" s="76" t="str">
        <f ca="1">IF(ISERROR(VLOOKUP($A5,チームcsv変換!$A:$P,MATCH(チームcsv貼り付け用!K$1,チームcsv変換!$1:$1,0),0)),"",VLOOKUP($A5,チームcsv変換!$A:$P,MATCH(チームcsv貼り付け用!K$1,チームcsv変換!$1:$1,0),0))</f>
        <v/>
      </c>
      <c r="L5" s="76" t="str">
        <f ca="1">IF(ISERROR(VLOOKUP($A5,チームcsv変換!$A:$P,MATCH(チームcsv貼り付け用!L$1,チームcsv変換!$1:$1,0),0)),"",VLOOKUP($A5,チームcsv変換!$A:$P,MATCH(チームcsv貼り付け用!L$1,チームcsv変換!$1:$1,0),0))</f>
        <v/>
      </c>
      <c r="M5" s="76" t="str">
        <f ca="1">IF(ISERROR(VLOOKUP($A5,チームcsv変換!$A:$P,MATCH(チームcsv貼り付け用!M$1,チームcsv変換!$1:$1,0),0)),"",VLOOKUP($A5,チームcsv変換!$A:$P,MATCH(チームcsv貼り付け用!M$1,チームcsv変換!$1:$1,0),0))</f>
        <v/>
      </c>
      <c r="N5" s="76" t="str">
        <f ca="1">IF(ISERROR(VLOOKUP($A5,チームcsv変換!$A:$P,MATCH(チームcsv貼り付け用!N$1,チームcsv変換!$1:$1,0),0)),"",VLOOKUP($A5,チームcsv変換!$A:$P,MATCH(チームcsv貼り付け用!N$1,チームcsv変換!$1:$1,0),0))</f>
        <v/>
      </c>
      <c r="O5" s="76" t="str">
        <f ca="1">IF(ISERROR(VLOOKUP($A5,チームcsv変換!$A:$P,MATCH(チームcsv貼り付け用!O$1,チームcsv変換!$1:$1,0),0)),"",VLOOKUP($A5,チームcsv変換!$A:$P,MATCH(チームcsv貼り付け用!O$1,チームcsv変換!$1:$1,0),0))</f>
        <v/>
      </c>
      <c r="P5" s="76" t="str">
        <f ca="1">IF(ISERROR(VLOOKUP($A5,チームcsv変換!$A:$P,MATCH(チームcsv貼り付け用!P$1,チームcsv変換!$1:$1,0),0)),"",VLOOKUP($A5,チームcsv変換!$A:$P,MATCH(チームcsv貼り付け用!P$1,チームcsv変換!$1:$1,0),0))</f>
        <v/>
      </c>
    </row>
    <row r="6" spans="1:16" ht="18" customHeight="1">
      <c r="A6" s="76" t="str">
        <f t="shared" ca="1" si="0"/>
        <v/>
      </c>
      <c r="B6" s="76" t="str">
        <f ca="1">IF(ISERROR(VLOOKUP($A6,チームcsv変換!$A:$P,MATCH(チームcsv貼り付け用!B$1,チームcsv変換!$1:$1,0),0)),"",VLOOKUP($A6,チームcsv変換!$A:$P,MATCH(チームcsv貼り付け用!B$1,チームcsv変換!$1:$1,0),0))</f>
        <v/>
      </c>
      <c r="C6" s="76" t="str">
        <f ca="1">IF(ISERROR(VLOOKUP($A6,チームcsv変換!$A:$P,MATCH(チームcsv貼り付け用!C$1,チームcsv変換!$1:$1,0),0)),"",VLOOKUP($A6,チームcsv変換!$A:$P,MATCH(チームcsv貼り付け用!C$1,チームcsv変換!$1:$1,0),0))</f>
        <v/>
      </c>
      <c r="D6" s="76" t="str">
        <f ca="1">IF(ISERROR(VLOOKUP($A6,チームcsv変換!$A:$P,MATCH(チームcsv貼り付け用!D$1,チームcsv変換!$1:$1,0),0)),"",VLOOKUP($A6,チームcsv変換!$A:$P,MATCH(チームcsv貼り付け用!D$1,チームcsv変換!$1:$1,0),0))</f>
        <v/>
      </c>
      <c r="F6" s="76" t="str">
        <f ca="1">IF(ISERROR(VLOOKUP($A6,チームcsv変換!$A:$P,MATCH(チームcsv貼り付け用!F$1,チームcsv変換!$1:$1,0),0)),"",VLOOKUP($A6,チームcsv変換!$A:$P,MATCH(チームcsv貼り付け用!F$1,チームcsv変換!$1:$1,0),0))</f>
        <v/>
      </c>
      <c r="I6" s="76" t="str">
        <f ca="1">IF(ISERROR(VLOOKUP($A6,チームcsv変換!$A:$P,MATCH(チームcsv貼り付け用!I$1,チームcsv変換!$1:$1,0),0)),"",VLOOKUP($A6,チームcsv変換!$A:$P,MATCH(チームcsv貼り付け用!I$1,チームcsv変換!$1:$1,0),0))</f>
        <v/>
      </c>
      <c r="J6" s="76" t="str">
        <f ca="1">IF(ISERROR(VLOOKUP($A6,チームcsv変換!$A:$P,MATCH(チームcsv貼り付け用!J$1,チームcsv変換!$1:$1,0),0)),"",VLOOKUP($A6,チームcsv変換!$A:$P,MATCH(チームcsv貼り付け用!J$1,チームcsv変換!$1:$1,0),0))</f>
        <v/>
      </c>
      <c r="K6" s="76" t="str">
        <f ca="1">IF(ISERROR(VLOOKUP($A6,チームcsv変換!$A:$P,MATCH(チームcsv貼り付け用!K$1,チームcsv変換!$1:$1,0),0)),"",VLOOKUP($A6,チームcsv変換!$A:$P,MATCH(チームcsv貼り付け用!K$1,チームcsv変換!$1:$1,0),0))</f>
        <v/>
      </c>
      <c r="L6" s="76" t="str">
        <f ca="1">IF(ISERROR(VLOOKUP($A6,チームcsv変換!$A:$P,MATCH(チームcsv貼り付け用!L$1,チームcsv変換!$1:$1,0),0)),"",VLOOKUP($A6,チームcsv変換!$A:$P,MATCH(チームcsv貼り付け用!L$1,チームcsv変換!$1:$1,0),0))</f>
        <v/>
      </c>
      <c r="M6" s="76" t="str">
        <f ca="1">IF(ISERROR(VLOOKUP($A6,チームcsv変換!$A:$P,MATCH(チームcsv貼り付け用!M$1,チームcsv変換!$1:$1,0),0)),"",VLOOKUP($A6,チームcsv変換!$A:$P,MATCH(チームcsv貼り付け用!M$1,チームcsv変換!$1:$1,0),0))</f>
        <v/>
      </c>
      <c r="N6" s="76" t="str">
        <f ca="1">IF(ISERROR(VLOOKUP($A6,チームcsv変換!$A:$P,MATCH(チームcsv貼り付け用!N$1,チームcsv変換!$1:$1,0),0)),"",VLOOKUP($A6,チームcsv変換!$A:$P,MATCH(チームcsv貼り付け用!N$1,チームcsv変換!$1:$1,0),0))</f>
        <v/>
      </c>
      <c r="O6" s="76" t="str">
        <f ca="1">IF(ISERROR(VLOOKUP($A6,チームcsv変換!$A:$P,MATCH(チームcsv貼り付け用!O$1,チームcsv変換!$1:$1,0),0)),"",VLOOKUP($A6,チームcsv変換!$A:$P,MATCH(チームcsv貼り付け用!O$1,チームcsv変換!$1:$1,0),0))</f>
        <v/>
      </c>
      <c r="P6" s="76" t="str">
        <f ca="1">IF(ISERROR(VLOOKUP($A6,チームcsv変換!$A:$P,MATCH(チームcsv貼り付け用!P$1,チームcsv変換!$1:$1,0),0)),"",VLOOKUP($A6,チームcsv変換!$A:$P,MATCH(チームcsv貼り付け用!P$1,チームcsv変換!$1:$1,0),0))</f>
        <v/>
      </c>
    </row>
    <row r="7" spans="1:16" ht="18" customHeight="1">
      <c r="A7" s="76" t="str">
        <f t="shared" ca="1" si="0"/>
        <v/>
      </c>
      <c r="B7" s="76" t="str">
        <f ca="1">IF(ISERROR(VLOOKUP($A7,チームcsv変換!$A:$P,MATCH(チームcsv貼り付け用!B$1,チームcsv変換!$1:$1,0),0)),"",VLOOKUP($A7,チームcsv変換!$A:$P,MATCH(チームcsv貼り付け用!B$1,チームcsv変換!$1:$1,0),0))</f>
        <v/>
      </c>
      <c r="C7" s="76" t="str">
        <f ca="1">IF(ISERROR(VLOOKUP($A7,チームcsv変換!$A:$P,MATCH(チームcsv貼り付け用!C$1,チームcsv変換!$1:$1,0),0)),"",VLOOKUP($A7,チームcsv変換!$A:$P,MATCH(チームcsv貼り付け用!C$1,チームcsv変換!$1:$1,0),0))</f>
        <v/>
      </c>
      <c r="D7" s="76" t="str">
        <f ca="1">IF(ISERROR(VLOOKUP($A7,チームcsv変換!$A:$P,MATCH(チームcsv貼り付け用!D$1,チームcsv変換!$1:$1,0),0)),"",VLOOKUP($A7,チームcsv変換!$A:$P,MATCH(チームcsv貼り付け用!D$1,チームcsv変換!$1:$1,0),0))</f>
        <v/>
      </c>
      <c r="F7" s="76" t="str">
        <f ca="1">IF(ISERROR(VLOOKUP($A7,チームcsv変換!$A:$P,MATCH(チームcsv貼り付け用!F$1,チームcsv変換!$1:$1,0),0)),"",VLOOKUP($A7,チームcsv変換!$A:$P,MATCH(チームcsv貼り付け用!F$1,チームcsv変換!$1:$1,0),0))</f>
        <v/>
      </c>
      <c r="I7" s="76" t="str">
        <f ca="1">IF(ISERROR(VLOOKUP($A7,チームcsv変換!$A:$P,MATCH(チームcsv貼り付け用!I$1,チームcsv変換!$1:$1,0),0)),"",VLOOKUP($A7,チームcsv変換!$A:$P,MATCH(チームcsv貼り付け用!I$1,チームcsv変換!$1:$1,0),0))</f>
        <v/>
      </c>
      <c r="J7" s="76" t="str">
        <f ca="1">IF(ISERROR(VLOOKUP($A7,チームcsv変換!$A:$P,MATCH(チームcsv貼り付け用!J$1,チームcsv変換!$1:$1,0),0)),"",VLOOKUP($A7,チームcsv変換!$A:$P,MATCH(チームcsv貼り付け用!J$1,チームcsv変換!$1:$1,0),0))</f>
        <v/>
      </c>
      <c r="K7" s="76" t="str">
        <f ca="1">IF(ISERROR(VLOOKUP($A7,チームcsv変換!$A:$P,MATCH(チームcsv貼り付け用!K$1,チームcsv変換!$1:$1,0),0)),"",VLOOKUP($A7,チームcsv変換!$A:$P,MATCH(チームcsv貼り付け用!K$1,チームcsv変換!$1:$1,0),0))</f>
        <v/>
      </c>
      <c r="L7" s="76" t="str">
        <f ca="1">IF(ISERROR(VLOOKUP($A7,チームcsv変換!$A:$P,MATCH(チームcsv貼り付け用!L$1,チームcsv変換!$1:$1,0),0)),"",VLOOKUP($A7,チームcsv変換!$A:$P,MATCH(チームcsv貼り付け用!L$1,チームcsv変換!$1:$1,0),0))</f>
        <v/>
      </c>
      <c r="M7" s="76" t="str">
        <f ca="1">IF(ISERROR(VLOOKUP($A7,チームcsv変換!$A:$P,MATCH(チームcsv貼り付け用!M$1,チームcsv変換!$1:$1,0),0)),"",VLOOKUP($A7,チームcsv変換!$A:$P,MATCH(チームcsv貼り付け用!M$1,チームcsv変換!$1:$1,0),0))</f>
        <v/>
      </c>
      <c r="N7" s="76" t="str">
        <f ca="1">IF(ISERROR(VLOOKUP($A7,チームcsv変換!$A:$P,MATCH(チームcsv貼り付け用!N$1,チームcsv変換!$1:$1,0),0)),"",VLOOKUP($A7,チームcsv変換!$A:$P,MATCH(チームcsv貼り付け用!N$1,チームcsv変換!$1:$1,0),0))</f>
        <v/>
      </c>
      <c r="O7" s="76" t="str">
        <f ca="1">IF(ISERROR(VLOOKUP($A7,チームcsv変換!$A:$P,MATCH(チームcsv貼り付け用!O$1,チームcsv変換!$1:$1,0),0)),"",VLOOKUP($A7,チームcsv変換!$A:$P,MATCH(チームcsv貼り付け用!O$1,チームcsv変換!$1:$1,0),0))</f>
        <v/>
      </c>
      <c r="P7" s="76" t="str">
        <f ca="1">IF(ISERROR(VLOOKUP($A7,チームcsv変換!$A:$P,MATCH(チームcsv貼り付け用!P$1,チームcsv変換!$1:$1,0),0)),"",VLOOKUP($A7,チームcsv変換!$A:$P,MATCH(チームcsv貼り付け用!P$1,チームcsv変換!$1:$1,0),0))</f>
        <v/>
      </c>
    </row>
    <row r="8" spans="1:16" ht="18" customHeight="1">
      <c r="A8" s="76" t="str">
        <f t="shared" ca="1" si="0"/>
        <v/>
      </c>
      <c r="B8" s="76" t="str">
        <f ca="1">IF(ISERROR(VLOOKUP($A8,チームcsv変換!$A:$P,MATCH(チームcsv貼り付け用!B$1,チームcsv変換!$1:$1,0),0)),"",VLOOKUP($A8,チームcsv変換!$A:$P,MATCH(チームcsv貼り付け用!B$1,チームcsv変換!$1:$1,0),0))</f>
        <v/>
      </c>
      <c r="C8" s="76" t="str">
        <f ca="1">IF(ISERROR(VLOOKUP($A8,チームcsv変換!$A:$P,MATCH(チームcsv貼り付け用!C$1,チームcsv変換!$1:$1,0),0)),"",VLOOKUP($A8,チームcsv変換!$A:$P,MATCH(チームcsv貼り付け用!C$1,チームcsv変換!$1:$1,0),0))</f>
        <v/>
      </c>
      <c r="D8" s="76" t="str">
        <f ca="1">IF(ISERROR(VLOOKUP($A8,チームcsv変換!$A:$P,MATCH(チームcsv貼り付け用!D$1,チームcsv変換!$1:$1,0),0)),"",VLOOKUP($A8,チームcsv変換!$A:$P,MATCH(チームcsv貼り付け用!D$1,チームcsv変換!$1:$1,0),0))</f>
        <v/>
      </c>
      <c r="F8" s="76" t="str">
        <f ca="1">IF(ISERROR(VLOOKUP($A8,チームcsv変換!$A:$P,MATCH(チームcsv貼り付け用!F$1,チームcsv変換!$1:$1,0),0)),"",VLOOKUP($A8,チームcsv変換!$A:$P,MATCH(チームcsv貼り付け用!F$1,チームcsv変換!$1:$1,0),0))</f>
        <v/>
      </c>
      <c r="I8" s="76" t="str">
        <f ca="1">IF(ISERROR(VLOOKUP($A8,チームcsv変換!$A:$P,MATCH(チームcsv貼り付け用!I$1,チームcsv変換!$1:$1,0),0)),"",VLOOKUP($A8,チームcsv変換!$A:$P,MATCH(チームcsv貼り付け用!I$1,チームcsv変換!$1:$1,0),0))</f>
        <v/>
      </c>
      <c r="J8" s="76" t="str">
        <f ca="1">IF(ISERROR(VLOOKUP($A8,チームcsv変換!$A:$P,MATCH(チームcsv貼り付け用!J$1,チームcsv変換!$1:$1,0),0)),"",VLOOKUP($A8,チームcsv変換!$A:$P,MATCH(チームcsv貼り付け用!J$1,チームcsv変換!$1:$1,0),0))</f>
        <v/>
      </c>
      <c r="K8" s="76" t="str">
        <f ca="1">IF(ISERROR(VLOOKUP($A8,チームcsv変換!$A:$P,MATCH(チームcsv貼り付け用!K$1,チームcsv変換!$1:$1,0),0)),"",VLOOKUP($A8,チームcsv変換!$A:$P,MATCH(チームcsv貼り付け用!K$1,チームcsv変換!$1:$1,0),0))</f>
        <v/>
      </c>
      <c r="L8" s="76" t="str">
        <f ca="1">IF(ISERROR(VLOOKUP($A8,チームcsv変換!$A:$P,MATCH(チームcsv貼り付け用!L$1,チームcsv変換!$1:$1,0),0)),"",VLOOKUP($A8,チームcsv変換!$A:$P,MATCH(チームcsv貼り付け用!L$1,チームcsv変換!$1:$1,0),0))</f>
        <v/>
      </c>
      <c r="M8" s="76" t="str">
        <f ca="1">IF(ISERROR(VLOOKUP($A8,チームcsv変換!$A:$P,MATCH(チームcsv貼り付け用!M$1,チームcsv変換!$1:$1,0),0)),"",VLOOKUP($A8,チームcsv変換!$A:$P,MATCH(チームcsv貼り付け用!M$1,チームcsv変換!$1:$1,0),0))</f>
        <v/>
      </c>
      <c r="N8" s="76" t="str">
        <f ca="1">IF(ISERROR(VLOOKUP($A8,チームcsv変換!$A:$P,MATCH(チームcsv貼り付け用!N$1,チームcsv変換!$1:$1,0),0)),"",VLOOKUP($A8,チームcsv変換!$A:$P,MATCH(チームcsv貼り付け用!N$1,チームcsv変換!$1:$1,0),0))</f>
        <v/>
      </c>
      <c r="O8" s="76" t="str">
        <f ca="1">IF(ISERROR(VLOOKUP($A8,チームcsv変換!$A:$P,MATCH(チームcsv貼り付け用!O$1,チームcsv変換!$1:$1,0),0)),"",VLOOKUP($A8,チームcsv変換!$A:$P,MATCH(チームcsv貼り付け用!O$1,チームcsv変換!$1:$1,0),0))</f>
        <v/>
      </c>
      <c r="P8" s="76" t="str">
        <f ca="1">IF(ISERROR(VLOOKUP($A8,チームcsv変換!$A:$P,MATCH(チームcsv貼り付け用!P$1,チームcsv変換!$1:$1,0),0)),"",VLOOKUP($A8,チームcsv変換!$A:$P,MATCH(チームcsv貼り付け用!P$1,チームcsv変換!$1:$1,0),0))</f>
        <v/>
      </c>
    </row>
    <row r="9" spans="1:16" ht="18" customHeight="1">
      <c r="A9" s="76" t="str">
        <f t="shared" ca="1" si="0"/>
        <v/>
      </c>
      <c r="B9" s="76" t="str">
        <f ca="1">IF(ISERROR(VLOOKUP($A9,チームcsv変換!$A:$P,MATCH(チームcsv貼り付け用!B$1,チームcsv変換!$1:$1,0),0)),"",VLOOKUP($A9,チームcsv変換!$A:$P,MATCH(チームcsv貼り付け用!B$1,チームcsv変換!$1:$1,0),0))</f>
        <v/>
      </c>
      <c r="C9" s="76" t="str">
        <f ca="1">IF(ISERROR(VLOOKUP($A9,チームcsv変換!$A:$P,MATCH(チームcsv貼り付け用!C$1,チームcsv変換!$1:$1,0),0)),"",VLOOKUP($A9,チームcsv変換!$A:$P,MATCH(チームcsv貼り付け用!C$1,チームcsv変換!$1:$1,0),0))</f>
        <v/>
      </c>
      <c r="D9" s="76" t="str">
        <f ca="1">IF(ISERROR(VLOOKUP($A9,チームcsv変換!$A:$P,MATCH(チームcsv貼り付け用!D$1,チームcsv変換!$1:$1,0),0)),"",VLOOKUP($A9,チームcsv変換!$A:$P,MATCH(チームcsv貼り付け用!D$1,チームcsv変換!$1:$1,0),0))</f>
        <v/>
      </c>
      <c r="F9" s="76" t="str">
        <f ca="1">IF(ISERROR(VLOOKUP($A9,チームcsv変換!$A:$P,MATCH(チームcsv貼り付け用!F$1,チームcsv変換!$1:$1,0),0)),"",VLOOKUP($A9,チームcsv変換!$A:$P,MATCH(チームcsv貼り付け用!F$1,チームcsv変換!$1:$1,0),0))</f>
        <v/>
      </c>
      <c r="I9" s="76" t="str">
        <f ca="1">IF(ISERROR(VLOOKUP($A9,チームcsv変換!$A:$P,MATCH(チームcsv貼り付け用!I$1,チームcsv変換!$1:$1,0),0)),"",VLOOKUP($A9,チームcsv変換!$A:$P,MATCH(チームcsv貼り付け用!I$1,チームcsv変換!$1:$1,0),0))</f>
        <v/>
      </c>
      <c r="J9" s="76" t="str">
        <f ca="1">IF(ISERROR(VLOOKUP($A9,チームcsv変換!$A:$P,MATCH(チームcsv貼り付け用!J$1,チームcsv変換!$1:$1,0),0)),"",VLOOKUP($A9,チームcsv変換!$A:$P,MATCH(チームcsv貼り付け用!J$1,チームcsv変換!$1:$1,0),0))</f>
        <v/>
      </c>
      <c r="K9" s="76" t="str">
        <f ca="1">IF(ISERROR(VLOOKUP($A9,チームcsv変換!$A:$P,MATCH(チームcsv貼り付け用!K$1,チームcsv変換!$1:$1,0),0)),"",VLOOKUP($A9,チームcsv変換!$A:$P,MATCH(チームcsv貼り付け用!K$1,チームcsv変換!$1:$1,0),0))</f>
        <v/>
      </c>
      <c r="L9" s="76" t="str">
        <f ca="1">IF(ISERROR(VLOOKUP($A9,チームcsv変換!$A:$P,MATCH(チームcsv貼り付け用!L$1,チームcsv変換!$1:$1,0),0)),"",VLOOKUP($A9,チームcsv変換!$A:$P,MATCH(チームcsv貼り付け用!L$1,チームcsv変換!$1:$1,0),0))</f>
        <v/>
      </c>
      <c r="M9" s="76" t="str">
        <f ca="1">IF(ISERROR(VLOOKUP($A9,チームcsv変換!$A:$P,MATCH(チームcsv貼り付け用!M$1,チームcsv変換!$1:$1,0),0)),"",VLOOKUP($A9,チームcsv変換!$A:$P,MATCH(チームcsv貼り付け用!M$1,チームcsv変換!$1:$1,0),0))</f>
        <v/>
      </c>
      <c r="N9" s="76" t="str">
        <f ca="1">IF(ISERROR(VLOOKUP($A9,チームcsv変換!$A:$P,MATCH(チームcsv貼り付け用!N$1,チームcsv変換!$1:$1,0),0)),"",VLOOKUP($A9,チームcsv変換!$A:$P,MATCH(チームcsv貼り付け用!N$1,チームcsv変換!$1:$1,0),0))</f>
        <v/>
      </c>
      <c r="O9" s="76" t="str">
        <f ca="1">IF(ISERROR(VLOOKUP($A9,チームcsv変換!$A:$P,MATCH(チームcsv貼り付け用!O$1,チームcsv変換!$1:$1,0),0)),"",VLOOKUP($A9,チームcsv変換!$A:$P,MATCH(チームcsv貼り付け用!O$1,チームcsv変換!$1:$1,0),0))</f>
        <v/>
      </c>
      <c r="P9" s="76" t="str">
        <f ca="1">IF(ISERROR(VLOOKUP($A9,チームcsv変換!$A:$P,MATCH(チームcsv貼り付け用!P$1,チームcsv変換!$1:$1,0),0)),"",VLOOKUP($A9,チームcsv変換!$A:$P,MATCH(チームcsv貼り付け用!P$1,チームcsv変換!$1:$1,0),0))</f>
        <v/>
      </c>
    </row>
    <row r="10" spans="1:16" ht="18" customHeight="1">
      <c r="A10" s="76" t="str">
        <f t="shared" ca="1" si="0"/>
        <v/>
      </c>
      <c r="B10" s="76" t="str">
        <f ca="1">IF(ISERROR(VLOOKUP($A10,チームcsv変換!$A:$P,MATCH(チームcsv貼り付け用!B$1,チームcsv変換!$1:$1,0),0)),"",VLOOKUP($A10,チームcsv変換!$A:$P,MATCH(チームcsv貼り付け用!B$1,チームcsv変換!$1:$1,0),0))</f>
        <v/>
      </c>
      <c r="C10" s="76" t="str">
        <f ca="1">IF(ISERROR(VLOOKUP($A10,チームcsv変換!$A:$P,MATCH(チームcsv貼り付け用!C$1,チームcsv変換!$1:$1,0),0)),"",VLOOKUP($A10,チームcsv変換!$A:$P,MATCH(チームcsv貼り付け用!C$1,チームcsv変換!$1:$1,0),0))</f>
        <v/>
      </c>
      <c r="D10" s="76" t="str">
        <f ca="1">IF(ISERROR(VLOOKUP($A10,チームcsv変換!$A:$P,MATCH(チームcsv貼り付け用!D$1,チームcsv変換!$1:$1,0),0)),"",VLOOKUP($A10,チームcsv変換!$A:$P,MATCH(チームcsv貼り付け用!D$1,チームcsv変換!$1:$1,0),0))</f>
        <v/>
      </c>
      <c r="F10" s="76" t="str">
        <f ca="1">IF(ISERROR(VLOOKUP($A10,チームcsv変換!$A:$P,MATCH(チームcsv貼り付け用!F$1,チームcsv変換!$1:$1,0),0)),"",VLOOKUP($A10,チームcsv変換!$A:$P,MATCH(チームcsv貼り付け用!F$1,チームcsv変換!$1:$1,0),0))</f>
        <v/>
      </c>
      <c r="I10" s="76" t="str">
        <f ca="1">IF(ISERROR(VLOOKUP($A10,チームcsv変換!$A:$P,MATCH(チームcsv貼り付け用!I$1,チームcsv変換!$1:$1,0),0)),"",VLOOKUP($A10,チームcsv変換!$A:$P,MATCH(チームcsv貼り付け用!I$1,チームcsv変換!$1:$1,0),0))</f>
        <v/>
      </c>
      <c r="J10" s="76" t="str">
        <f ca="1">IF(ISERROR(VLOOKUP($A10,チームcsv変換!$A:$P,MATCH(チームcsv貼り付け用!J$1,チームcsv変換!$1:$1,0),0)),"",VLOOKUP($A10,チームcsv変換!$A:$P,MATCH(チームcsv貼り付け用!J$1,チームcsv変換!$1:$1,0),0))</f>
        <v/>
      </c>
      <c r="K10" s="76" t="str">
        <f ca="1">IF(ISERROR(VLOOKUP($A10,チームcsv変換!$A:$P,MATCH(チームcsv貼り付け用!K$1,チームcsv変換!$1:$1,0),0)),"",VLOOKUP($A10,チームcsv変換!$A:$P,MATCH(チームcsv貼り付け用!K$1,チームcsv変換!$1:$1,0),0))</f>
        <v/>
      </c>
      <c r="L10" s="76" t="str">
        <f ca="1">IF(ISERROR(VLOOKUP($A10,チームcsv変換!$A:$P,MATCH(チームcsv貼り付け用!L$1,チームcsv変換!$1:$1,0),0)),"",VLOOKUP($A10,チームcsv変換!$A:$P,MATCH(チームcsv貼り付け用!L$1,チームcsv変換!$1:$1,0),0))</f>
        <v/>
      </c>
      <c r="M10" s="76" t="str">
        <f ca="1">IF(ISERROR(VLOOKUP($A10,チームcsv変換!$A:$P,MATCH(チームcsv貼り付け用!M$1,チームcsv変換!$1:$1,0),0)),"",VLOOKUP($A10,チームcsv変換!$A:$P,MATCH(チームcsv貼り付け用!M$1,チームcsv変換!$1:$1,0),0))</f>
        <v/>
      </c>
      <c r="N10" s="76" t="str">
        <f ca="1">IF(ISERROR(VLOOKUP($A10,チームcsv変換!$A:$P,MATCH(チームcsv貼り付け用!N$1,チームcsv変換!$1:$1,0),0)),"",VLOOKUP($A10,チームcsv変換!$A:$P,MATCH(チームcsv貼り付け用!N$1,チームcsv変換!$1:$1,0),0))</f>
        <v/>
      </c>
      <c r="O10" s="76" t="str">
        <f ca="1">IF(ISERROR(VLOOKUP($A10,チームcsv変換!$A:$P,MATCH(チームcsv貼り付け用!O$1,チームcsv変換!$1:$1,0),0)),"",VLOOKUP($A10,チームcsv変換!$A:$P,MATCH(チームcsv貼り付け用!O$1,チームcsv変換!$1:$1,0),0))</f>
        <v/>
      </c>
      <c r="P10" s="76" t="str">
        <f ca="1">IF(ISERROR(VLOOKUP($A10,チームcsv変換!$A:$P,MATCH(チームcsv貼り付け用!P$1,チームcsv変換!$1:$1,0),0)),"",VLOOKUP($A10,チームcsv変換!$A:$P,MATCH(チームcsv貼り付け用!P$1,チームcsv変換!$1:$1,0),0))</f>
        <v/>
      </c>
    </row>
    <row r="11" spans="1:16" ht="18" customHeight="1">
      <c r="A11" s="76" t="str">
        <f t="shared" ca="1" si="0"/>
        <v/>
      </c>
      <c r="B11" s="76" t="str">
        <f ca="1">IF(ISERROR(VLOOKUP($A11,チームcsv変換!$A:$P,MATCH(チームcsv貼り付け用!B$1,チームcsv変換!$1:$1,0),0)),"",VLOOKUP($A11,チームcsv変換!$A:$P,MATCH(チームcsv貼り付け用!B$1,チームcsv変換!$1:$1,0),0))</f>
        <v/>
      </c>
      <c r="C11" s="76" t="str">
        <f ca="1">IF(ISERROR(VLOOKUP($A11,チームcsv変換!$A:$P,MATCH(チームcsv貼り付け用!C$1,チームcsv変換!$1:$1,0),0)),"",VLOOKUP($A11,チームcsv変換!$A:$P,MATCH(チームcsv貼り付け用!C$1,チームcsv変換!$1:$1,0),0))</f>
        <v/>
      </c>
      <c r="D11" s="76" t="str">
        <f ca="1">IF(ISERROR(VLOOKUP($A11,チームcsv変換!$A:$P,MATCH(チームcsv貼り付け用!D$1,チームcsv変換!$1:$1,0),0)),"",VLOOKUP($A11,チームcsv変換!$A:$P,MATCH(チームcsv貼り付け用!D$1,チームcsv変換!$1:$1,0),0))</f>
        <v/>
      </c>
      <c r="F11" s="76" t="str">
        <f ca="1">IF(ISERROR(VLOOKUP($A11,チームcsv変換!$A:$P,MATCH(チームcsv貼り付け用!F$1,チームcsv変換!$1:$1,0),0)),"",VLOOKUP($A11,チームcsv変換!$A:$P,MATCH(チームcsv貼り付け用!F$1,チームcsv変換!$1:$1,0),0))</f>
        <v/>
      </c>
      <c r="I11" s="76" t="str">
        <f ca="1">IF(ISERROR(VLOOKUP($A11,チームcsv変換!$A:$P,MATCH(チームcsv貼り付け用!I$1,チームcsv変換!$1:$1,0),0)),"",VLOOKUP($A11,チームcsv変換!$A:$P,MATCH(チームcsv貼り付け用!I$1,チームcsv変換!$1:$1,0),0))</f>
        <v/>
      </c>
      <c r="J11" s="76" t="str">
        <f ca="1">IF(ISERROR(VLOOKUP($A11,チームcsv変換!$A:$P,MATCH(チームcsv貼り付け用!J$1,チームcsv変換!$1:$1,0),0)),"",VLOOKUP($A11,チームcsv変換!$A:$P,MATCH(チームcsv貼り付け用!J$1,チームcsv変換!$1:$1,0),0))</f>
        <v/>
      </c>
      <c r="K11" s="76" t="str">
        <f ca="1">IF(ISERROR(VLOOKUP($A11,チームcsv変換!$A:$P,MATCH(チームcsv貼り付け用!K$1,チームcsv変換!$1:$1,0),0)),"",VLOOKUP($A11,チームcsv変換!$A:$P,MATCH(チームcsv貼り付け用!K$1,チームcsv変換!$1:$1,0),0))</f>
        <v/>
      </c>
      <c r="L11" s="76" t="str">
        <f ca="1">IF(ISERROR(VLOOKUP($A11,チームcsv変換!$A:$P,MATCH(チームcsv貼り付け用!L$1,チームcsv変換!$1:$1,0),0)),"",VLOOKUP($A11,チームcsv変換!$A:$P,MATCH(チームcsv貼り付け用!L$1,チームcsv変換!$1:$1,0),0))</f>
        <v/>
      </c>
      <c r="M11" s="76" t="str">
        <f ca="1">IF(ISERROR(VLOOKUP($A11,チームcsv変換!$A:$P,MATCH(チームcsv貼り付け用!M$1,チームcsv変換!$1:$1,0),0)),"",VLOOKUP($A11,チームcsv変換!$A:$P,MATCH(チームcsv貼り付け用!M$1,チームcsv変換!$1:$1,0),0))</f>
        <v/>
      </c>
      <c r="N11" s="76" t="str">
        <f ca="1">IF(ISERROR(VLOOKUP($A11,チームcsv変換!$A:$P,MATCH(チームcsv貼り付け用!N$1,チームcsv変換!$1:$1,0),0)),"",VLOOKUP($A11,チームcsv変換!$A:$P,MATCH(チームcsv貼り付け用!N$1,チームcsv変換!$1:$1,0),0))</f>
        <v/>
      </c>
      <c r="O11" s="76" t="str">
        <f ca="1">IF(ISERROR(VLOOKUP($A11,チームcsv変換!$A:$P,MATCH(チームcsv貼り付け用!O$1,チームcsv変換!$1:$1,0),0)),"",VLOOKUP($A11,チームcsv変換!$A:$P,MATCH(チームcsv貼り付け用!O$1,チームcsv変換!$1:$1,0),0))</f>
        <v/>
      </c>
      <c r="P11" s="76" t="str">
        <f ca="1">IF(ISERROR(VLOOKUP($A11,チームcsv変換!$A:$P,MATCH(チームcsv貼り付け用!P$1,チームcsv変換!$1:$1,0),0)),"",VLOOKUP($A11,チームcsv変換!$A:$P,MATCH(チームcsv貼り付け用!P$1,チームcsv変換!$1:$1,0),0))</f>
        <v/>
      </c>
    </row>
    <row r="12" spans="1:16" ht="18" customHeight="1">
      <c r="A12" s="76" t="str">
        <f t="shared" ca="1" si="0"/>
        <v/>
      </c>
      <c r="B12" s="76" t="str">
        <f ca="1">IF(ISERROR(VLOOKUP($A12,チームcsv変換!$A:$P,MATCH(チームcsv貼り付け用!B$1,チームcsv変換!$1:$1,0),0)),"",VLOOKUP($A12,チームcsv変換!$A:$P,MATCH(チームcsv貼り付け用!B$1,チームcsv変換!$1:$1,0),0))</f>
        <v/>
      </c>
      <c r="C12" s="76" t="str">
        <f ca="1">IF(ISERROR(VLOOKUP($A12,チームcsv変換!$A:$P,MATCH(チームcsv貼り付け用!C$1,チームcsv変換!$1:$1,0),0)),"",VLOOKUP($A12,チームcsv変換!$A:$P,MATCH(チームcsv貼り付け用!C$1,チームcsv変換!$1:$1,0),0))</f>
        <v/>
      </c>
      <c r="D12" s="76" t="str">
        <f ca="1">IF(ISERROR(VLOOKUP($A12,チームcsv変換!$A:$P,MATCH(チームcsv貼り付け用!D$1,チームcsv変換!$1:$1,0),0)),"",VLOOKUP($A12,チームcsv変換!$A:$P,MATCH(チームcsv貼り付け用!D$1,チームcsv変換!$1:$1,0),0))</f>
        <v/>
      </c>
      <c r="F12" s="76" t="str">
        <f ca="1">IF(ISERROR(VLOOKUP($A12,チームcsv変換!$A:$P,MATCH(チームcsv貼り付け用!F$1,チームcsv変換!$1:$1,0),0)),"",VLOOKUP($A12,チームcsv変換!$A:$P,MATCH(チームcsv貼り付け用!F$1,チームcsv変換!$1:$1,0),0))</f>
        <v/>
      </c>
      <c r="I12" s="76" t="str">
        <f ca="1">IF(ISERROR(VLOOKUP($A12,チームcsv変換!$A:$P,MATCH(チームcsv貼り付け用!I$1,チームcsv変換!$1:$1,0),0)),"",VLOOKUP($A12,チームcsv変換!$A:$P,MATCH(チームcsv貼り付け用!I$1,チームcsv変換!$1:$1,0),0))</f>
        <v/>
      </c>
      <c r="J12" s="76" t="str">
        <f ca="1">IF(ISERROR(VLOOKUP($A12,チームcsv変換!$A:$P,MATCH(チームcsv貼り付け用!J$1,チームcsv変換!$1:$1,0),0)),"",VLOOKUP($A12,チームcsv変換!$A:$P,MATCH(チームcsv貼り付け用!J$1,チームcsv変換!$1:$1,0),0))</f>
        <v/>
      </c>
      <c r="K12" s="76" t="str">
        <f ca="1">IF(ISERROR(VLOOKUP($A12,チームcsv変換!$A:$P,MATCH(チームcsv貼り付け用!K$1,チームcsv変換!$1:$1,0),0)),"",VLOOKUP($A12,チームcsv変換!$A:$P,MATCH(チームcsv貼り付け用!K$1,チームcsv変換!$1:$1,0),0))</f>
        <v/>
      </c>
      <c r="L12" s="76" t="str">
        <f ca="1">IF(ISERROR(VLOOKUP($A12,チームcsv変換!$A:$P,MATCH(チームcsv貼り付け用!L$1,チームcsv変換!$1:$1,0),0)),"",VLOOKUP($A12,チームcsv変換!$A:$P,MATCH(チームcsv貼り付け用!L$1,チームcsv変換!$1:$1,0),0))</f>
        <v/>
      </c>
      <c r="M12" s="76" t="str">
        <f ca="1">IF(ISERROR(VLOOKUP($A12,チームcsv変換!$A:$P,MATCH(チームcsv貼り付け用!M$1,チームcsv変換!$1:$1,0),0)),"",VLOOKUP($A12,チームcsv変換!$A:$P,MATCH(チームcsv貼り付け用!M$1,チームcsv変換!$1:$1,0),0))</f>
        <v/>
      </c>
      <c r="N12" s="76" t="str">
        <f ca="1">IF(ISERROR(VLOOKUP($A12,チームcsv変換!$A:$P,MATCH(チームcsv貼り付け用!N$1,チームcsv変換!$1:$1,0),0)),"",VLOOKUP($A12,チームcsv変換!$A:$P,MATCH(チームcsv貼り付け用!N$1,チームcsv変換!$1:$1,0),0))</f>
        <v/>
      </c>
      <c r="O12" s="76" t="str">
        <f ca="1">IF(ISERROR(VLOOKUP($A12,チームcsv変換!$A:$P,MATCH(チームcsv貼り付け用!O$1,チームcsv変換!$1:$1,0),0)),"",VLOOKUP($A12,チームcsv変換!$A:$P,MATCH(チームcsv貼り付け用!O$1,チームcsv変換!$1:$1,0),0))</f>
        <v/>
      </c>
      <c r="P12" s="76" t="str">
        <f ca="1">IF(ISERROR(VLOOKUP($A12,チームcsv変換!$A:$P,MATCH(チームcsv貼り付け用!P$1,チームcsv変換!$1:$1,0),0)),"",VLOOKUP($A12,チームcsv変換!$A:$P,MATCH(チームcsv貼り付け用!P$1,チームcsv変換!$1:$1,0),0))</f>
        <v/>
      </c>
    </row>
    <row r="13" spans="1:16" ht="18" customHeight="1">
      <c r="A13" s="76" t="str">
        <f t="shared" ca="1" si="0"/>
        <v/>
      </c>
      <c r="B13" s="76" t="str">
        <f ca="1">IF(ISERROR(VLOOKUP($A13,チームcsv変換!$A:$P,MATCH(チームcsv貼り付け用!B$1,チームcsv変換!$1:$1,0),0)),"",VLOOKUP($A13,チームcsv変換!$A:$P,MATCH(チームcsv貼り付け用!B$1,チームcsv変換!$1:$1,0),0))</f>
        <v/>
      </c>
      <c r="C13" s="76" t="str">
        <f ca="1">IF(ISERROR(VLOOKUP($A13,チームcsv変換!$A:$P,MATCH(チームcsv貼り付け用!C$1,チームcsv変換!$1:$1,0),0)),"",VLOOKUP($A13,チームcsv変換!$A:$P,MATCH(チームcsv貼り付け用!C$1,チームcsv変換!$1:$1,0),0))</f>
        <v/>
      </c>
      <c r="D13" s="76" t="str">
        <f ca="1">IF(ISERROR(VLOOKUP($A13,チームcsv変換!$A:$P,MATCH(チームcsv貼り付け用!D$1,チームcsv変換!$1:$1,0),0)),"",VLOOKUP($A13,チームcsv変換!$A:$P,MATCH(チームcsv貼り付け用!D$1,チームcsv変換!$1:$1,0),0))</f>
        <v/>
      </c>
      <c r="F13" s="76" t="str">
        <f ca="1">IF(ISERROR(VLOOKUP($A13,チームcsv変換!$A:$P,MATCH(チームcsv貼り付け用!F$1,チームcsv変換!$1:$1,0),0)),"",VLOOKUP($A13,チームcsv変換!$A:$P,MATCH(チームcsv貼り付け用!F$1,チームcsv変換!$1:$1,0),0))</f>
        <v/>
      </c>
      <c r="I13" s="76" t="str">
        <f ca="1">IF(ISERROR(VLOOKUP($A13,チームcsv変換!$A:$P,MATCH(チームcsv貼り付け用!I$1,チームcsv変換!$1:$1,0),0)),"",VLOOKUP($A13,チームcsv変換!$A:$P,MATCH(チームcsv貼り付け用!I$1,チームcsv変換!$1:$1,0),0))</f>
        <v/>
      </c>
      <c r="J13" s="76" t="str">
        <f ca="1">IF(ISERROR(VLOOKUP($A13,チームcsv変換!$A:$P,MATCH(チームcsv貼り付け用!J$1,チームcsv変換!$1:$1,0),0)),"",VLOOKUP($A13,チームcsv変換!$A:$P,MATCH(チームcsv貼り付け用!J$1,チームcsv変換!$1:$1,0),0))</f>
        <v/>
      </c>
      <c r="K13" s="76" t="str">
        <f ca="1">IF(ISERROR(VLOOKUP($A13,チームcsv変換!$A:$P,MATCH(チームcsv貼り付け用!K$1,チームcsv変換!$1:$1,0),0)),"",VLOOKUP($A13,チームcsv変換!$A:$P,MATCH(チームcsv貼り付け用!K$1,チームcsv変換!$1:$1,0),0))</f>
        <v/>
      </c>
      <c r="L13" s="76" t="str">
        <f ca="1">IF(ISERROR(VLOOKUP($A13,チームcsv変換!$A:$P,MATCH(チームcsv貼り付け用!L$1,チームcsv変換!$1:$1,0),0)),"",VLOOKUP($A13,チームcsv変換!$A:$P,MATCH(チームcsv貼り付け用!L$1,チームcsv変換!$1:$1,0),0))</f>
        <v/>
      </c>
      <c r="M13" s="76" t="str">
        <f ca="1">IF(ISERROR(VLOOKUP($A13,チームcsv変換!$A:$P,MATCH(チームcsv貼り付け用!M$1,チームcsv変換!$1:$1,0),0)),"",VLOOKUP($A13,チームcsv変換!$A:$P,MATCH(チームcsv貼り付け用!M$1,チームcsv変換!$1:$1,0),0))</f>
        <v/>
      </c>
      <c r="N13" s="76" t="str">
        <f ca="1">IF(ISERROR(VLOOKUP($A13,チームcsv変換!$A:$P,MATCH(チームcsv貼り付け用!N$1,チームcsv変換!$1:$1,0),0)),"",VLOOKUP($A13,チームcsv変換!$A:$P,MATCH(チームcsv貼り付け用!N$1,チームcsv変換!$1:$1,0),0))</f>
        <v/>
      </c>
      <c r="O13" s="76" t="str">
        <f ca="1">IF(ISERROR(VLOOKUP($A13,チームcsv変換!$A:$P,MATCH(チームcsv貼り付け用!O$1,チームcsv変換!$1:$1,0),0)),"",VLOOKUP($A13,チームcsv変換!$A:$P,MATCH(チームcsv貼り付け用!O$1,チームcsv変換!$1:$1,0),0))</f>
        <v/>
      </c>
      <c r="P13" s="76" t="str">
        <f ca="1">IF(ISERROR(VLOOKUP($A13,チームcsv変換!$A:$P,MATCH(チームcsv貼り付け用!P$1,チームcsv変換!$1:$1,0),0)),"",VLOOKUP($A13,チームcsv変換!$A:$P,MATCH(チームcsv貼り付け用!P$1,チームcsv変換!$1:$1,0),0))</f>
        <v/>
      </c>
    </row>
    <row r="14" spans="1:16" ht="18" customHeight="1">
      <c r="A14" s="76" t="str">
        <f t="shared" ca="1" si="0"/>
        <v/>
      </c>
      <c r="B14" s="76" t="str">
        <f ca="1">IF(ISERROR(VLOOKUP($A14,チームcsv変換!$A:$P,MATCH(チームcsv貼り付け用!B$1,チームcsv変換!$1:$1,0),0)),"",VLOOKUP($A14,チームcsv変換!$A:$P,MATCH(チームcsv貼り付け用!B$1,チームcsv変換!$1:$1,0),0))</f>
        <v/>
      </c>
      <c r="C14" s="76" t="str">
        <f ca="1">IF(ISERROR(VLOOKUP($A14,チームcsv変換!$A:$P,MATCH(チームcsv貼り付け用!C$1,チームcsv変換!$1:$1,0),0)),"",VLOOKUP($A14,チームcsv変換!$A:$P,MATCH(チームcsv貼り付け用!C$1,チームcsv変換!$1:$1,0),0))</f>
        <v/>
      </c>
      <c r="D14" s="76" t="str">
        <f ca="1">IF(ISERROR(VLOOKUP($A14,チームcsv変換!$A:$P,MATCH(チームcsv貼り付け用!D$1,チームcsv変換!$1:$1,0),0)),"",VLOOKUP($A14,チームcsv変換!$A:$P,MATCH(チームcsv貼り付け用!D$1,チームcsv変換!$1:$1,0),0))</f>
        <v/>
      </c>
      <c r="F14" s="76" t="str">
        <f ca="1">IF(ISERROR(VLOOKUP($A14,チームcsv変換!$A:$P,MATCH(チームcsv貼り付け用!F$1,チームcsv変換!$1:$1,0),0)),"",VLOOKUP($A14,チームcsv変換!$A:$P,MATCH(チームcsv貼り付け用!F$1,チームcsv変換!$1:$1,0),0))</f>
        <v/>
      </c>
      <c r="I14" s="76" t="str">
        <f ca="1">IF(ISERROR(VLOOKUP($A14,チームcsv変換!$A:$P,MATCH(チームcsv貼り付け用!I$1,チームcsv変換!$1:$1,0),0)),"",VLOOKUP($A14,チームcsv変換!$A:$P,MATCH(チームcsv貼り付け用!I$1,チームcsv変換!$1:$1,0),0))</f>
        <v/>
      </c>
      <c r="J14" s="76" t="str">
        <f ca="1">IF(ISERROR(VLOOKUP($A14,チームcsv変換!$A:$P,MATCH(チームcsv貼り付け用!J$1,チームcsv変換!$1:$1,0),0)),"",VLOOKUP($A14,チームcsv変換!$A:$P,MATCH(チームcsv貼り付け用!J$1,チームcsv変換!$1:$1,0),0))</f>
        <v/>
      </c>
      <c r="K14" s="76" t="str">
        <f ca="1">IF(ISERROR(VLOOKUP($A14,チームcsv変換!$A:$P,MATCH(チームcsv貼り付け用!K$1,チームcsv変換!$1:$1,0),0)),"",VLOOKUP($A14,チームcsv変換!$A:$P,MATCH(チームcsv貼り付け用!K$1,チームcsv変換!$1:$1,0),0))</f>
        <v/>
      </c>
      <c r="L14" s="76" t="str">
        <f ca="1">IF(ISERROR(VLOOKUP($A14,チームcsv変換!$A:$P,MATCH(チームcsv貼り付け用!L$1,チームcsv変換!$1:$1,0),0)),"",VLOOKUP($A14,チームcsv変換!$A:$P,MATCH(チームcsv貼り付け用!L$1,チームcsv変換!$1:$1,0),0))</f>
        <v/>
      </c>
      <c r="M14" s="76" t="str">
        <f ca="1">IF(ISERROR(VLOOKUP($A14,チームcsv変換!$A:$P,MATCH(チームcsv貼り付け用!M$1,チームcsv変換!$1:$1,0),0)),"",VLOOKUP($A14,チームcsv変換!$A:$P,MATCH(チームcsv貼り付け用!M$1,チームcsv変換!$1:$1,0),0))</f>
        <v/>
      </c>
      <c r="N14" s="76" t="str">
        <f ca="1">IF(ISERROR(VLOOKUP($A14,チームcsv変換!$A:$P,MATCH(チームcsv貼り付け用!N$1,チームcsv変換!$1:$1,0),0)),"",VLOOKUP($A14,チームcsv変換!$A:$P,MATCH(チームcsv貼り付け用!N$1,チームcsv変換!$1:$1,0),0))</f>
        <v/>
      </c>
      <c r="O14" s="76" t="str">
        <f ca="1">IF(ISERROR(VLOOKUP($A14,チームcsv変換!$A:$P,MATCH(チームcsv貼り付け用!O$1,チームcsv変換!$1:$1,0),0)),"",VLOOKUP($A14,チームcsv変換!$A:$P,MATCH(チームcsv貼り付け用!O$1,チームcsv変換!$1:$1,0),0))</f>
        <v/>
      </c>
      <c r="P14" s="76" t="str">
        <f ca="1">IF(ISERROR(VLOOKUP($A14,チームcsv変換!$A:$P,MATCH(チームcsv貼り付け用!P$1,チームcsv変換!$1:$1,0),0)),"",VLOOKUP($A14,チームcsv変換!$A:$P,MATCH(チームcsv貼り付け用!P$1,チームcsv変換!$1:$1,0),0))</f>
        <v/>
      </c>
    </row>
    <row r="15" spans="1:16" ht="18" customHeight="1">
      <c r="A15" s="76" t="str">
        <f t="shared" ca="1" si="0"/>
        <v/>
      </c>
      <c r="B15" s="76" t="str">
        <f ca="1">IF(ISERROR(VLOOKUP($A15,チームcsv変換!$A:$P,MATCH(チームcsv貼り付け用!B$1,チームcsv変換!$1:$1,0),0)),"",VLOOKUP($A15,チームcsv変換!$A:$P,MATCH(チームcsv貼り付け用!B$1,チームcsv変換!$1:$1,0),0))</f>
        <v/>
      </c>
      <c r="C15" s="76" t="str">
        <f ca="1">IF(ISERROR(VLOOKUP($A15,チームcsv変換!$A:$P,MATCH(チームcsv貼り付け用!C$1,チームcsv変換!$1:$1,0),0)),"",VLOOKUP($A15,チームcsv変換!$A:$P,MATCH(チームcsv貼り付け用!C$1,チームcsv変換!$1:$1,0),0))</f>
        <v/>
      </c>
      <c r="D15" s="76" t="str">
        <f ca="1">IF(ISERROR(VLOOKUP($A15,チームcsv変換!$A:$P,MATCH(チームcsv貼り付け用!D$1,チームcsv変換!$1:$1,0),0)),"",VLOOKUP($A15,チームcsv変換!$A:$P,MATCH(チームcsv貼り付け用!D$1,チームcsv変換!$1:$1,0),0))</f>
        <v/>
      </c>
      <c r="F15" s="76" t="str">
        <f ca="1">IF(ISERROR(VLOOKUP($A15,チームcsv変換!$A:$P,MATCH(チームcsv貼り付け用!F$1,チームcsv変換!$1:$1,0),0)),"",VLOOKUP($A15,チームcsv変換!$A:$P,MATCH(チームcsv貼り付け用!F$1,チームcsv変換!$1:$1,0),0))</f>
        <v/>
      </c>
      <c r="I15" s="76" t="str">
        <f ca="1">IF(ISERROR(VLOOKUP($A15,チームcsv変換!$A:$P,MATCH(チームcsv貼り付け用!I$1,チームcsv変換!$1:$1,0),0)),"",VLOOKUP($A15,チームcsv変換!$A:$P,MATCH(チームcsv貼り付け用!I$1,チームcsv変換!$1:$1,0),0))</f>
        <v/>
      </c>
      <c r="J15" s="76" t="str">
        <f ca="1">IF(ISERROR(VLOOKUP($A15,チームcsv変換!$A:$P,MATCH(チームcsv貼り付け用!J$1,チームcsv変換!$1:$1,0),0)),"",VLOOKUP($A15,チームcsv変換!$A:$P,MATCH(チームcsv貼り付け用!J$1,チームcsv変換!$1:$1,0),0))</f>
        <v/>
      </c>
      <c r="K15" s="76" t="str">
        <f ca="1">IF(ISERROR(VLOOKUP($A15,チームcsv変換!$A:$P,MATCH(チームcsv貼り付け用!K$1,チームcsv変換!$1:$1,0),0)),"",VLOOKUP($A15,チームcsv変換!$A:$P,MATCH(チームcsv貼り付け用!K$1,チームcsv変換!$1:$1,0),0))</f>
        <v/>
      </c>
      <c r="L15" s="76" t="str">
        <f ca="1">IF(ISERROR(VLOOKUP($A15,チームcsv変換!$A:$P,MATCH(チームcsv貼り付け用!L$1,チームcsv変換!$1:$1,0),0)),"",VLOOKUP($A15,チームcsv変換!$A:$P,MATCH(チームcsv貼り付け用!L$1,チームcsv変換!$1:$1,0),0))</f>
        <v/>
      </c>
      <c r="M15" s="76" t="str">
        <f ca="1">IF(ISERROR(VLOOKUP($A15,チームcsv変換!$A:$P,MATCH(チームcsv貼り付け用!M$1,チームcsv変換!$1:$1,0),0)),"",VLOOKUP($A15,チームcsv変換!$A:$P,MATCH(チームcsv貼り付け用!M$1,チームcsv変換!$1:$1,0),0))</f>
        <v/>
      </c>
      <c r="N15" s="76" t="str">
        <f ca="1">IF(ISERROR(VLOOKUP($A15,チームcsv変換!$A:$P,MATCH(チームcsv貼り付け用!N$1,チームcsv変換!$1:$1,0),0)),"",VLOOKUP($A15,チームcsv変換!$A:$P,MATCH(チームcsv貼り付け用!N$1,チームcsv変換!$1:$1,0),0))</f>
        <v/>
      </c>
      <c r="O15" s="76" t="str">
        <f ca="1">IF(ISERROR(VLOOKUP($A15,チームcsv変換!$A:$P,MATCH(チームcsv貼り付け用!O$1,チームcsv変換!$1:$1,0),0)),"",VLOOKUP($A15,チームcsv変換!$A:$P,MATCH(チームcsv貼り付け用!O$1,チームcsv変換!$1:$1,0),0))</f>
        <v/>
      </c>
      <c r="P15" s="76" t="str">
        <f ca="1">IF(ISERROR(VLOOKUP($A15,チームcsv変換!$A:$P,MATCH(チームcsv貼り付け用!P$1,チームcsv変換!$1:$1,0),0)),"",VLOOKUP($A15,チームcsv変換!$A:$P,MATCH(チームcsv貼り付け用!P$1,チームcsv変換!$1:$1,0),0))</f>
        <v/>
      </c>
    </row>
    <row r="16" spans="1:16" ht="18" customHeight="1">
      <c r="A16" s="76" t="str">
        <f t="shared" ca="1" si="0"/>
        <v/>
      </c>
      <c r="B16" s="76" t="str">
        <f ca="1">IF(ISERROR(VLOOKUP($A16,チームcsv変換!$A:$P,MATCH(チームcsv貼り付け用!B$1,チームcsv変換!$1:$1,0),0)),"",VLOOKUP($A16,チームcsv変換!$A:$P,MATCH(チームcsv貼り付け用!B$1,チームcsv変換!$1:$1,0),0))</f>
        <v/>
      </c>
      <c r="C16" s="76" t="str">
        <f ca="1">IF(ISERROR(VLOOKUP($A16,チームcsv変換!$A:$P,MATCH(チームcsv貼り付け用!C$1,チームcsv変換!$1:$1,0),0)),"",VLOOKUP($A16,チームcsv変換!$A:$P,MATCH(チームcsv貼り付け用!C$1,チームcsv変換!$1:$1,0),0))</f>
        <v/>
      </c>
      <c r="D16" s="76" t="str">
        <f ca="1">IF(ISERROR(VLOOKUP($A16,チームcsv変換!$A:$P,MATCH(チームcsv貼り付け用!D$1,チームcsv変換!$1:$1,0),0)),"",VLOOKUP($A16,チームcsv変換!$A:$P,MATCH(チームcsv貼り付け用!D$1,チームcsv変換!$1:$1,0),0))</f>
        <v/>
      </c>
      <c r="F16" s="76" t="str">
        <f ca="1">IF(ISERROR(VLOOKUP($A16,チームcsv変換!$A:$P,MATCH(チームcsv貼り付け用!F$1,チームcsv変換!$1:$1,0),0)),"",VLOOKUP($A16,チームcsv変換!$A:$P,MATCH(チームcsv貼り付け用!F$1,チームcsv変換!$1:$1,0),0))</f>
        <v/>
      </c>
      <c r="I16" s="76" t="str">
        <f ca="1">IF(ISERROR(VLOOKUP($A16,チームcsv変換!$A:$P,MATCH(チームcsv貼り付け用!I$1,チームcsv変換!$1:$1,0),0)),"",VLOOKUP($A16,チームcsv変換!$A:$P,MATCH(チームcsv貼り付け用!I$1,チームcsv変換!$1:$1,0),0))</f>
        <v/>
      </c>
      <c r="J16" s="76" t="str">
        <f ca="1">IF(ISERROR(VLOOKUP($A16,チームcsv変換!$A:$P,MATCH(チームcsv貼り付け用!J$1,チームcsv変換!$1:$1,0),0)),"",VLOOKUP($A16,チームcsv変換!$A:$P,MATCH(チームcsv貼り付け用!J$1,チームcsv変換!$1:$1,0),0))</f>
        <v/>
      </c>
      <c r="K16" s="76" t="str">
        <f ca="1">IF(ISERROR(VLOOKUP($A16,チームcsv変換!$A:$P,MATCH(チームcsv貼り付け用!K$1,チームcsv変換!$1:$1,0),0)),"",VLOOKUP($A16,チームcsv変換!$A:$P,MATCH(チームcsv貼り付け用!K$1,チームcsv変換!$1:$1,0),0))</f>
        <v/>
      </c>
      <c r="L16" s="76" t="str">
        <f ca="1">IF(ISERROR(VLOOKUP($A16,チームcsv変換!$A:$P,MATCH(チームcsv貼り付け用!L$1,チームcsv変換!$1:$1,0),0)),"",VLOOKUP($A16,チームcsv変換!$A:$P,MATCH(チームcsv貼り付け用!L$1,チームcsv変換!$1:$1,0),0))</f>
        <v/>
      </c>
      <c r="M16" s="76" t="str">
        <f ca="1">IF(ISERROR(VLOOKUP($A16,チームcsv変換!$A:$P,MATCH(チームcsv貼り付け用!M$1,チームcsv変換!$1:$1,0),0)),"",VLOOKUP($A16,チームcsv変換!$A:$P,MATCH(チームcsv貼り付け用!M$1,チームcsv変換!$1:$1,0),0))</f>
        <v/>
      </c>
      <c r="N16" s="76" t="str">
        <f ca="1">IF(ISERROR(VLOOKUP($A16,チームcsv変換!$A:$P,MATCH(チームcsv貼り付け用!N$1,チームcsv変換!$1:$1,0),0)),"",VLOOKUP($A16,チームcsv変換!$A:$P,MATCH(チームcsv貼り付け用!N$1,チームcsv変換!$1:$1,0),0))</f>
        <v/>
      </c>
      <c r="O16" s="76" t="str">
        <f ca="1">IF(ISERROR(VLOOKUP($A16,チームcsv変換!$A:$P,MATCH(チームcsv貼り付け用!O$1,チームcsv変換!$1:$1,0),0)),"",VLOOKUP($A16,チームcsv変換!$A:$P,MATCH(チームcsv貼り付け用!O$1,チームcsv変換!$1:$1,0),0))</f>
        <v/>
      </c>
      <c r="P16" s="76" t="str">
        <f ca="1">IF(ISERROR(VLOOKUP($A16,チームcsv変換!$A:$P,MATCH(チームcsv貼り付け用!P$1,チームcsv変換!$1:$1,0),0)),"",VLOOKUP($A16,チームcsv変換!$A:$P,MATCH(チームcsv貼り付け用!P$1,チームcsv変換!$1:$1,0),0))</f>
        <v/>
      </c>
    </row>
    <row r="17" spans="1:16" ht="18" customHeight="1">
      <c r="A17" s="76" t="str">
        <f t="shared" ca="1" si="0"/>
        <v/>
      </c>
      <c r="B17" s="76" t="str">
        <f ca="1">IF(ISERROR(VLOOKUP($A17,チームcsv変換!$A:$P,MATCH(チームcsv貼り付け用!B$1,チームcsv変換!$1:$1,0),0)),"",VLOOKUP($A17,チームcsv変換!$A:$P,MATCH(チームcsv貼り付け用!B$1,チームcsv変換!$1:$1,0),0))</f>
        <v/>
      </c>
      <c r="C17" s="76" t="str">
        <f ca="1">IF(ISERROR(VLOOKUP($A17,チームcsv変換!$A:$P,MATCH(チームcsv貼り付け用!C$1,チームcsv変換!$1:$1,0),0)),"",VLOOKUP($A17,チームcsv変換!$A:$P,MATCH(チームcsv貼り付け用!C$1,チームcsv変換!$1:$1,0),0))</f>
        <v/>
      </c>
      <c r="D17" s="76" t="str">
        <f ca="1">IF(ISERROR(VLOOKUP($A17,チームcsv変換!$A:$P,MATCH(チームcsv貼り付け用!D$1,チームcsv変換!$1:$1,0),0)),"",VLOOKUP($A17,チームcsv変換!$A:$P,MATCH(チームcsv貼り付け用!D$1,チームcsv変換!$1:$1,0),0))</f>
        <v/>
      </c>
      <c r="F17" s="76" t="str">
        <f ca="1">IF(ISERROR(VLOOKUP($A17,チームcsv変換!$A:$P,MATCH(チームcsv貼り付け用!F$1,チームcsv変換!$1:$1,0),0)),"",VLOOKUP($A17,チームcsv変換!$A:$P,MATCH(チームcsv貼り付け用!F$1,チームcsv変換!$1:$1,0),0))</f>
        <v/>
      </c>
      <c r="I17" s="76" t="str">
        <f ca="1">IF(ISERROR(VLOOKUP($A17,チームcsv変換!$A:$P,MATCH(チームcsv貼り付け用!I$1,チームcsv変換!$1:$1,0),0)),"",VLOOKUP($A17,チームcsv変換!$A:$P,MATCH(チームcsv貼り付け用!I$1,チームcsv変換!$1:$1,0),0))</f>
        <v/>
      </c>
      <c r="J17" s="76" t="str">
        <f ca="1">IF(ISERROR(VLOOKUP($A17,チームcsv変換!$A:$P,MATCH(チームcsv貼り付け用!J$1,チームcsv変換!$1:$1,0),0)),"",VLOOKUP($A17,チームcsv変換!$A:$P,MATCH(チームcsv貼り付け用!J$1,チームcsv変換!$1:$1,0),0))</f>
        <v/>
      </c>
      <c r="K17" s="76" t="str">
        <f ca="1">IF(ISERROR(VLOOKUP($A17,チームcsv変換!$A:$P,MATCH(チームcsv貼り付け用!K$1,チームcsv変換!$1:$1,0),0)),"",VLOOKUP($A17,チームcsv変換!$A:$P,MATCH(チームcsv貼り付け用!K$1,チームcsv変換!$1:$1,0),0))</f>
        <v/>
      </c>
      <c r="L17" s="76" t="str">
        <f ca="1">IF(ISERROR(VLOOKUP($A17,チームcsv変換!$A:$P,MATCH(チームcsv貼り付け用!L$1,チームcsv変換!$1:$1,0),0)),"",VLOOKUP($A17,チームcsv変換!$A:$P,MATCH(チームcsv貼り付け用!L$1,チームcsv変換!$1:$1,0),0))</f>
        <v/>
      </c>
      <c r="M17" s="76" t="str">
        <f ca="1">IF(ISERROR(VLOOKUP($A17,チームcsv変換!$A:$P,MATCH(チームcsv貼り付け用!M$1,チームcsv変換!$1:$1,0),0)),"",VLOOKUP($A17,チームcsv変換!$A:$P,MATCH(チームcsv貼り付け用!M$1,チームcsv変換!$1:$1,0),0))</f>
        <v/>
      </c>
      <c r="N17" s="76" t="str">
        <f ca="1">IF(ISERROR(VLOOKUP($A17,チームcsv変換!$A:$P,MATCH(チームcsv貼り付け用!N$1,チームcsv変換!$1:$1,0),0)),"",VLOOKUP($A17,チームcsv変換!$A:$P,MATCH(チームcsv貼り付け用!N$1,チームcsv変換!$1:$1,0),0))</f>
        <v/>
      </c>
      <c r="O17" s="76" t="str">
        <f ca="1">IF(ISERROR(VLOOKUP($A17,チームcsv変換!$A:$P,MATCH(チームcsv貼り付け用!O$1,チームcsv変換!$1:$1,0),0)),"",VLOOKUP($A17,チームcsv変換!$A:$P,MATCH(チームcsv貼り付け用!O$1,チームcsv変換!$1:$1,0),0))</f>
        <v/>
      </c>
      <c r="P17" s="76" t="str">
        <f ca="1">IF(ISERROR(VLOOKUP($A17,チームcsv変換!$A:$P,MATCH(チームcsv貼り付け用!P$1,チームcsv変換!$1:$1,0),0)),"",VLOOKUP($A17,チームcsv変換!$A:$P,MATCH(チームcsv貼り付け用!P$1,チームcsv変換!$1:$1,0),0))</f>
        <v/>
      </c>
    </row>
    <row r="18" spans="1:16" ht="18" customHeight="1">
      <c r="A18" s="76" t="str">
        <f t="shared" ca="1" si="0"/>
        <v/>
      </c>
      <c r="B18" s="76" t="str">
        <f ca="1">IF(ISERROR(VLOOKUP($A18,チームcsv変換!$A:$P,MATCH(チームcsv貼り付け用!B$1,チームcsv変換!$1:$1,0),0)),"",VLOOKUP($A18,チームcsv変換!$A:$P,MATCH(チームcsv貼り付け用!B$1,チームcsv変換!$1:$1,0),0))</f>
        <v/>
      </c>
      <c r="C18" s="76" t="str">
        <f ca="1">IF(ISERROR(VLOOKUP($A18,チームcsv変換!$A:$P,MATCH(チームcsv貼り付け用!C$1,チームcsv変換!$1:$1,0),0)),"",VLOOKUP($A18,チームcsv変換!$A:$P,MATCH(チームcsv貼り付け用!C$1,チームcsv変換!$1:$1,0),0))</f>
        <v/>
      </c>
      <c r="D18" s="76" t="str">
        <f ca="1">IF(ISERROR(VLOOKUP($A18,チームcsv変換!$A:$P,MATCH(チームcsv貼り付け用!D$1,チームcsv変換!$1:$1,0),0)),"",VLOOKUP($A18,チームcsv変換!$A:$P,MATCH(チームcsv貼り付け用!D$1,チームcsv変換!$1:$1,0),0))</f>
        <v/>
      </c>
      <c r="F18" s="76" t="str">
        <f ca="1">IF(ISERROR(VLOOKUP($A18,チームcsv変換!$A:$P,MATCH(チームcsv貼り付け用!F$1,チームcsv変換!$1:$1,0),0)),"",VLOOKUP($A18,チームcsv変換!$A:$P,MATCH(チームcsv貼り付け用!F$1,チームcsv変換!$1:$1,0),0))</f>
        <v/>
      </c>
      <c r="I18" s="76" t="str">
        <f ca="1">IF(ISERROR(VLOOKUP($A18,チームcsv変換!$A:$P,MATCH(チームcsv貼り付け用!I$1,チームcsv変換!$1:$1,0),0)),"",VLOOKUP($A18,チームcsv変換!$A:$P,MATCH(チームcsv貼り付け用!I$1,チームcsv変換!$1:$1,0),0))</f>
        <v/>
      </c>
      <c r="J18" s="76" t="str">
        <f ca="1">IF(ISERROR(VLOOKUP($A18,チームcsv変換!$A:$P,MATCH(チームcsv貼り付け用!J$1,チームcsv変換!$1:$1,0),0)),"",VLOOKUP($A18,チームcsv変換!$A:$P,MATCH(チームcsv貼り付け用!J$1,チームcsv変換!$1:$1,0),0))</f>
        <v/>
      </c>
      <c r="K18" s="76" t="str">
        <f ca="1">IF(ISERROR(VLOOKUP($A18,チームcsv変換!$A:$P,MATCH(チームcsv貼り付け用!K$1,チームcsv変換!$1:$1,0),0)),"",VLOOKUP($A18,チームcsv変換!$A:$P,MATCH(チームcsv貼り付け用!K$1,チームcsv変換!$1:$1,0),0))</f>
        <v/>
      </c>
      <c r="L18" s="76" t="str">
        <f ca="1">IF(ISERROR(VLOOKUP($A18,チームcsv変換!$A:$P,MATCH(チームcsv貼り付け用!L$1,チームcsv変換!$1:$1,0),0)),"",VLOOKUP($A18,チームcsv変換!$A:$P,MATCH(チームcsv貼り付け用!L$1,チームcsv変換!$1:$1,0),0))</f>
        <v/>
      </c>
      <c r="M18" s="76" t="str">
        <f ca="1">IF(ISERROR(VLOOKUP($A18,チームcsv変換!$A:$P,MATCH(チームcsv貼り付け用!M$1,チームcsv変換!$1:$1,0),0)),"",VLOOKUP($A18,チームcsv変換!$A:$P,MATCH(チームcsv貼り付け用!M$1,チームcsv変換!$1:$1,0),0))</f>
        <v/>
      </c>
      <c r="N18" s="76" t="str">
        <f ca="1">IF(ISERROR(VLOOKUP($A18,チームcsv変換!$A:$P,MATCH(チームcsv貼り付け用!N$1,チームcsv変換!$1:$1,0),0)),"",VLOOKUP($A18,チームcsv変換!$A:$P,MATCH(チームcsv貼り付け用!N$1,チームcsv変換!$1:$1,0),0))</f>
        <v/>
      </c>
      <c r="O18" s="76" t="str">
        <f ca="1">IF(ISERROR(VLOOKUP($A18,チームcsv変換!$A:$P,MATCH(チームcsv貼り付け用!O$1,チームcsv変換!$1:$1,0),0)),"",VLOOKUP($A18,チームcsv変換!$A:$P,MATCH(チームcsv貼り付け用!O$1,チームcsv変換!$1:$1,0),0))</f>
        <v/>
      </c>
      <c r="P18" s="76" t="str">
        <f ca="1">IF(ISERROR(VLOOKUP($A18,チームcsv変換!$A:$P,MATCH(チームcsv貼り付け用!P$1,チームcsv変換!$1:$1,0),0)),"",VLOOKUP($A18,チームcsv変換!$A:$P,MATCH(チームcsv貼り付け用!P$1,チームcsv変換!$1:$1,0),0))</f>
        <v/>
      </c>
    </row>
    <row r="19" spans="1:16" ht="18" customHeight="1">
      <c r="A19" s="76" t="str">
        <f t="shared" ca="1" si="0"/>
        <v/>
      </c>
      <c r="B19" s="76" t="str">
        <f ca="1">IF(ISERROR(VLOOKUP($A19,チームcsv変換!$A:$P,MATCH(チームcsv貼り付け用!B$1,チームcsv変換!$1:$1,0),0)),"",VLOOKUP($A19,チームcsv変換!$A:$P,MATCH(チームcsv貼り付け用!B$1,チームcsv変換!$1:$1,0),0))</f>
        <v/>
      </c>
      <c r="C19" s="76" t="str">
        <f ca="1">IF(ISERROR(VLOOKUP($A19,チームcsv変換!$A:$P,MATCH(チームcsv貼り付け用!C$1,チームcsv変換!$1:$1,0),0)),"",VLOOKUP($A19,チームcsv変換!$A:$P,MATCH(チームcsv貼り付け用!C$1,チームcsv変換!$1:$1,0),0))</f>
        <v/>
      </c>
      <c r="D19" s="76" t="str">
        <f ca="1">IF(ISERROR(VLOOKUP($A19,チームcsv変換!$A:$P,MATCH(チームcsv貼り付け用!D$1,チームcsv変換!$1:$1,0),0)),"",VLOOKUP($A19,チームcsv変換!$A:$P,MATCH(チームcsv貼り付け用!D$1,チームcsv変換!$1:$1,0),0))</f>
        <v/>
      </c>
      <c r="F19" s="76" t="str">
        <f ca="1">IF(ISERROR(VLOOKUP($A19,チームcsv変換!$A:$P,MATCH(チームcsv貼り付け用!F$1,チームcsv変換!$1:$1,0),0)),"",VLOOKUP($A19,チームcsv変換!$A:$P,MATCH(チームcsv貼り付け用!F$1,チームcsv変換!$1:$1,0),0))</f>
        <v/>
      </c>
      <c r="I19" s="76" t="str">
        <f ca="1">IF(ISERROR(VLOOKUP($A19,チームcsv変換!$A:$P,MATCH(チームcsv貼り付け用!I$1,チームcsv変換!$1:$1,0),0)),"",VLOOKUP($A19,チームcsv変換!$A:$P,MATCH(チームcsv貼り付け用!I$1,チームcsv変換!$1:$1,0),0))</f>
        <v/>
      </c>
      <c r="J19" s="76" t="str">
        <f ca="1">IF(ISERROR(VLOOKUP($A19,チームcsv変換!$A:$P,MATCH(チームcsv貼り付け用!J$1,チームcsv変換!$1:$1,0),0)),"",VLOOKUP($A19,チームcsv変換!$A:$P,MATCH(チームcsv貼り付け用!J$1,チームcsv変換!$1:$1,0),0))</f>
        <v/>
      </c>
      <c r="K19" s="76" t="str">
        <f ca="1">IF(ISERROR(VLOOKUP($A19,チームcsv変換!$A:$P,MATCH(チームcsv貼り付け用!K$1,チームcsv変換!$1:$1,0),0)),"",VLOOKUP($A19,チームcsv変換!$A:$P,MATCH(チームcsv貼り付け用!K$1,チームcsv変換!$1:$1,0),0))</f>
        <v/>
      </c>
      <c r="L19" s="76" t="str">
        <f ca="1">IF(ISERROR(VLOOKUP($A19,チームcsv変換!$A:$P,MATCH(チームcsv貼り付け用!L$1,チームcsv変換!$1:$1,0),0)),"",VLOOKUP($A19,チームcsv変換!$A:$P,MATCH(チームcsv貼り付け用!L$1,チームcsv変換!$1:$1,0),0))</f>
        <v/>
      </c>
      <c r="M19" s="76" t="str">
        <f ca="1">IF(ISERROR(VLOOKUP($A19,チームcsv変換!$A:$P,MATCH(チームcsv貼り付け用!M$1,チームcsv変換!$1:$1,0),0)),"",VLOOKUP($A19,チームcsv変換!$A:$P,MATCH(チームcsv貼り付け用!M$1,チームcsv変換!$1:$1,0),0))</f>
        <v/>
      </c>
      <c r="N19" s="76" t="str">
        <f ca="1">IF(ISERROR(VLOOKUP($A19,チームcsv変換!$A:$P,MATCH(チームcsv貼り付け用!N$1,チームcsv変換!$1:$1,0),0)),"",VLOOKUP($A19,チームcsv変換!$A:$P,MATCH(チームcsv貼り付け用!N$1,チームcsv変換!$1:$1,0),0))</f>
        <v/>
      </c>
      <c r="O19" s="76" t="str">
        <f ca="1">IF(ISERROR(VLOOKUP($A19,チームcsv変換!$A:$P,MATCH(チームcsv貼り付け用!O$1,チームcsv変換!$1:$1,0),0)),"",VLOOKUP($A19,チームcsv変換!$A:$P,MATCH(チームcsv貼り付け用!O$1,チームcsv変換!$1:$1,0),0))</f>
        <v/>
      </c>
      <c r="P19" s="76" t="str">
        <f ca="1">IF(ISERROR(VLOOKUP($A19,チームcsv変換!$A:$P,MATCH(チームcsv貼り付け用!P$1,チームcsv変換!$1:$1,0),0)),"",VLOOKUP($A19,チームcsv変換!$A:$P,MATCH(チームcsv貼り付け用!P$1,チームcsv変換!$1:$1,0),0))</f>
        <v/>
      </c>
    </row>
    <row r="20" spans="1:16" ht="18" customHeight="1">
      <c r="A20" s="76" t="str">
        <f t="shared" ca="1" si="0"/>
        <v/>
      </c>
      <c r="B20" s="76" t="str">
        <f ca="1">IF(ISERROR(VLOOKUP($A20,チームcsv変換!$A:$P,MATCH(チームcsv貼り付け用!B$1,チームcsv変換!$1:$1,0),0)),"",VLOOKUP($A20,チームcsv変換!$A:$P,MATCH(チームcsv貼り付け用!B$1,チームcsv変換!$1:$1,0),0))</f>
        <v/>
      </c>
      <c r="C20" s="76" t="str">
        <f ca="1">IF(ISERROR(VLOOKUP($A20,チームcsv変換!$A:$P,MATCH(チームcsv貼り付け用!C$1,チームcsv変換!$1:$1,0),0)),"",VLOOKUP($A20,チームcsv変換!$A:$P,MATCH(チームcsv貼り付け用!C$1,チームcsv変換!$1:$1,0),0))</f>
        <v/>
      </c>
      <c r="D20" s="76" t="str">
        <f ca="1">IF(ISERROR(VLOOKUP($A20,チームcsv変換!$A:$P,MATCH(チームcsv貼り付け用!D$1,チームcsv変換!$1:$1,0),0)),"",VLOOKUP($A20,チームcsv変換!$A:$P,MATCH(チームcsv貼り付け用!D$1,チームcsv変換!$1:$1,0),0))</f>
        <v/>
      </c>
      <c r="F20" s="76" t="str">
        <f ca="1">IF(ISERROR(VLOOKUP($A20,チームcsv変換!$A:$P,MATCH(チームcsv貼り付け用!F$1,チームcsv変換!$1:$1,0),0)),"",VLOOKUP($A20,チームcsv変換!$A:$P,MATCH(チームcsv貼り付け用!F$1,チームcsv変換!$1:$1,0),0))</f>
        <v/>
      </c>
      <c r="I20" s="76" t="str">
        <f ca="1">IF(ISERROR(VLOOKUP($A20,チームcsv変換!$A:$P,MATCH(チームcsv貼り付け用!I$1,チームcsv変換!$1:$1,0),0)),"",VLOOKUP($A20,チームcsv変換!$A:$P,MATCH(チームcsv貼り付け用!I$1,チームcsv変換!$1:$1,0),0))</f>
        <v/>
      </c>
      <c r="J20" s="76" t="str">
        <f ca="1">IF(ISERROR(VLOOKUP($A20,チームcsv変換!$A:$P,MATCH(チームcsv貼り付け用!J$1,チームcsv変換!$1:$1,0),0)),"",VLOOKUP($A20,チームcsv変換!$A:$P,MATCH(チームcsv貼り付け用!J$1,チームcsv変換!$1:$1,0),0))</f>
        <v/>
      </c>
      <c r="K20" s="76" t="str">
        <f ca="1">IF(ISERROR(VLOOKUP($A20,チームcsv変換!$A:$P,MATCH(チームcsv貼り付け用!K$1,チームcsv変換!$1:$1,0),0)),"",VLOOKUP($A20,チームcsv変換!$A:$P,MATCH(チームcsv貼り付け用!K$1,チームcsv変換!$1:$1,0),0))</f>
        <v/>
      </c>
      <c r="L20" s="76" t="str">
        <f ca="1">IF(ISERROR(VLOOKUP($A20,チームcsv変換!$A:$P,MATCH(チームcsv貼り付け用!L$1,チームcsv変換!$1:$1,0),0)),"",VLOOKUP($A20,チームcsv変換!$A:$P,MATCH(チームcsv貼り付け用!L$1,チームcsv変換!$1:$1,0),0))</f>
        <v/>
      </c>
      <c r="M20" s="76" t="str">
        <f ca="1">IF(ISERROR(VLOOKUP($A20,チームcsv変換!$A:$P,MATCH(チームcsv貼り付け用!M$1,チームcsv変換!$1:$1,0),0)),"",VLOOKUP($A20,チームcsv変換!$A:$P,MATCH(チームcsv貼り付け用!M$1,チームcsv変換!$1:$1,0),0))</f>
        <v/>
      </c>
      <c r="N20" s="76" t="str">
        <f ca="1">IF(ISERROR(VLOOKUP($A20,チームcsv変換!$A:$P,MATCH(チームcsv貼り付け用!N$1,チームcsv変換!$1:$1,0),0)),"",VLOOKUP($A20,チームcsv変換!$A:$P,MATCH(チームcsv貼り付け用!N$1,チームcsv変換!$1:$1,0),0))</f>
        <v/>
      </c>
      <c r="O20" s="76" t="str">
        <f ca="1">IF(ISERROR(VLOOKUP($A20,チームcsv変換!$A:$P,MATCH(チームcsv貼り付け用!O$1,チームcsv変換!$1:$1,0),0)),"",VLOOKUP($A20,チームcsv変換!$A:$P,MATCH(チームcsv貼り付け用!O$1,チームcsv変換!$1:$1,0),0))</f>
        <v/>
      </c>
      <c r="P20" s="76" t="str">
        <f ca="1">IF(ISERROR(VLOOKUP($A20,チームcsv変換!$A:$P,MATCH(チームcsv貼り付け用!P$1,チームcsv変換!$1:$1,0),0)),"",VLOOKUP($A20,チームcsv変換!$A:$P,MATCH(チームcsv貼り付け用!P$1,チームcsv変換!$1:$1,0),0))</f>
        <v/>
      </c>
    </row>
    <row r="21" spans="1:16" ht="18" customHeight="1">
      <c r="A21" s="76" t="str">
        <f t="shared" ca="1" si="0"/>
        <v/>
      </c>
      <c r="B21" s="76" t="str">
        <f ca="1">IF(ISERROR(VLOOKUP($A21,チームcsv変換!$A:$P,MATCH(チームcsv貼り付け用!B$1,チームcsv変換!$1:$1,0),0)),"",VLOOKUP($A21,チームcsv変換!$A:$P,MATCH(チームcsv貼り付け用!B$1,チームcsv変換!$1:$1,0),0))</f>
        <v/>
      </c>
      <c r="C21" s="76" t="str">
        <f ca="1">IF(ISERROR(VLOOKUP($A21,チームcsv変換!$A:$P,MATCH(チームcsv貼り付け用!C$1,チームcsv変換!$1:$1,0),0)),"",VLOOKUP($A21,チームcsv変換!$A:$P,MATCH(チームcsv貼り付け用!C$1,チームcsv変換!$1:$1,0),0))</f>
        <v/>
      </c>
      <c r="D21" s="76" t="str">
        <f ca="1">IF(ISERROR(VLOOKUP($A21,チームcsv変換!$A:$P,MATCH(チームcsv貼り付け用!D$1,チームcsv変換!$1:$1,0),0)),"",VLOOKUP($A21,チームcsv変換!$A:$P,MATCH(チームcsv貼り付け用!D$1,チームcsv変換!$1:$1,0),0))</f>
        <v/>
      </c>
      <c r="F21" s="76" t="str">
        <f ca="1">IF(ISERROR(VLOOKUP($A21,チームcsv変換!$A:$P,MATCH(チームcsv貼り付け用!F$1,チームcsv変換!$1:$1,0),0)),"",VLOOKUP($A21,チームcsv変換!$A:$P,MATCH(チームcsv貼り付け用!F$1,チームcsv変換!$1:$1,0),0))</f>
        <v/>
      </c>
      <c r="I21" s="76" t="str">
        <f ca="1">IF(ISERROR(VLOOKUP($A21,チームcsv変換!$A:$P,MATCH(チームcsv貼り付け用!I$1,チームcsv変換!$1:$1,0),0)),"",VLOOKUP($A21,チームcsv変換!$A:$P,MATCH(チームcsv貼り付け用!I$1,チームcsv変換!$1:$1,0),0))</f>
        <v/>
      </c>
      <c r="J21" s="76" t="str">
        <f ca="1">IF(ISERROR(VLOOKUP($A21,チームcsv変換!$A:$P,MATCH(チームcsv貼り付け用!J$1,チームcsv変換!$1:$1,0),0)),"",VLOOKUP($A21,チームcsv変換!$A:$P,MATCH(チームcsv貼り付け用!J$1,チームcsv変換!$1:$1,0),0))</f>
        <v/>
      </c>
      <c r="K21" s="76" t="str">
        <f ca="1">IF(ISERROR(VLOOKUP($A21,チームcsv変換!$A:$P,MATCH(チームcsv貼り付け用!K$1,チームcsv変換!$1:$1,0),0)),"",VLOOKUP($A21,チームcsv変換!$A:$P,MATCH(チームcsv貼り付け用!K$1,チームcsv変換!$1:$1,0),0))</f>
        <v/>
      </c>
      <c r="L21" s="76" t="str">
        <f ca="1">IF(ISERROR(VLOOKUP($A21,チームcsv変換!$A:$P,MATCH(チームcsv貼り付け用!L$1,チームcsv変換!$1:$1,0),0)),"",VLOOKUP($A21,チームcsv変換!$A:$P,MATCH(チームcsv貼り付け用!L$1,チームcsv変換!$1:$1,0),0))</f>
        <v/>
      </c>
      <c r="M21" s="76" t="str">
        <f ca="1">IF(ISERROR(VLOOKUP($A21,チームcsv変換!$A:$P,MATCH(チームcsv貼り付け用!M$1,チームcsv変換!$1:$1,0),0)),"",VLOOKUP($A21,チームcsv変換!$A:$P,MATCH(チームcsv貼り付け用!M$1,チームcsv変換!$1:$1,0),0))</f>
        <v/>
      </c>
      <c r="N21" s="76" t="str">
        <f ca="1">IF(ISERROR(VLOOKUP($A21,チームcsv変換!$A:$P,MATCH(チームcsv貼り付け用!N$1,チームcsv変換!$1:$1,0),0)),"",VLOOKUP($A21,チームcsv変換!$A:$P,MATCH(チームcsv貼り付け用!N$1,チームcsv変換!$1:$1,0),0))</f>
        <v/>
      </c>
      <c r="O21" s="76" t="str">
        <f ca="1">IF(ISERROR(VLOOKUP($A21,チームcsv変換!$A:$P,MATCH(チームcsv貼り付け用!O$1,チームcsv変換!$1:$1,0),0)),"",VLOOKUP($A21,チームcsv変換!$A:$P,MATCH(チームcsv貼り付け用!O$1,チームcsv変換!$1:$1,0),0))</f>
        <v/>
      </c>
      <c r="P21" s="76" t="str">
        <f ca="1">IF(ISERROR(VLOOKUP($A21,チームcsv変換!$A:$P,MATCH(チームcsv貼り付け用!P$1,チームcsv変換!$1:$1,0),0)),"",VLOOKUP($A21,チームcsv変換!$A:$P,MATCH(チームcsv貼り付け用!P$1,チームcsv変換!$1:$1,0),0))</f>
        <v/>
      </c>
    </row>
    <row r="22" spans="1:16" ht="18" customHeight="1">
      <c r="A22" s="76" t="str">
        <f t="shared" ca="1" si="0"/>
        <v/>
      </c>
      <c r="B22" s="76" t="str">
        <f ca="1">IF(ISERROR(VLOOKUP($A22,チームcsv変換!$A:$P,MATCH(チームcsv貼り付け用!B$1,チームcsv変換!$1:$1,0),0)),"",VLOOKUP($A22,チームcsv変換!$A:$P,MATCH(チームcsv貼り付け用!B$1,チームcsv変換!$1:$1,0),0))</f>
        <v/>
      </c>
      <c r="C22" s="76" t="str">
        <f ca="1">IF(ISERROR(VLOOKUP($A22,チームcsv変換!$A:$P,MATCH(チームcsv貼り付け用!C$1,チームcsv変換!$1:$1,0),0)),"",VLOOKUP($A22,チームcsv変換!$A:$P,MATCH(チームcsv貼り付け用!C$1,チームcsv変換!$1:$1,0),0))</f>
        <v/>
      </c>
      <c r="D22" s="76" t="str">
        <f ca="1">IF(ISERROR(VLOOKUP($A22,チームcsv変換!$A:$P,MATCH(チームcsv貼り付け用!D$1,チームcsv変換!$1:$1,0),0)),"",VLOOKUP($A22,チームcsv変換!$A:$P,MATCH(チームcsv貼り付け用!D$1,チームcsv変換!$1:$1,0),0))</f>
        <v/>
      </c>
      <c r="F22" s="76" t="str">
        <f ca="1">IF(ISERROR(VLOOKUP($A22,チームcsv変換!$A:$P,MATCH(チームcsv貼り付け用!F$1,チームcsv変換!$1:$1,0),0)),"",VLOOKUP($A22,チームcsv変換!$A:$P,MATCH(チームcsv貼り付け用!F$1,チームcsv変換!$1:$1,0),0))</f>
        <v/>
      </c>
      <c r="I22" s="76" t="str">
        <f ca="1">IF(ISERROR(VLOOKUP($A22,チームcsv変換!$A:$P,MATCH(チームcsv貼り付け用!I$1,チームcsv変換!$1:$1,0),0)),"",VLOOKUP($A22,チームcsv変換!$A:$P,MATCH(チームcsv貼り付け用!I$1,チームcsv変換!$1:$1,0),0))</f>
        <v/>
      </c>
      <c r="J22" s="76" t="str">
        <f ca="1">IF(ISERROR(VLOOKUP($A22,チームcsv変換!$A:$P,MATCH(チームcsv貼り付け用!J$1,チームcsv変換!$1:$1,0),0)),"",VLOOKUP($A22,チームcsv変換!$A:$P,MATCH(チームcsv貼り付け用!J$1,チームcsv変換!$1:$1,0),0))</f>
        <v/>
      </c>
      <c r="K22" s="76" t="str">
        <f ca="1">IF(ISERROR(VLOOKUP($A22,チームcsv変換!$A:$P,MATCH(チームcsv貼り付け用!K$1,チームcsv変換!$1:$1,0),0)),"",VLOOKUP($A22,チームcsv変換!$A:$P,MATCH(チームcsv貼り付け用!K$1,チームcsv変換!$1:$1,0),0))</f>
        <v/>
      </c>
      <c r="L22" s="76" t="str">
        <f ca="1">IF(ISERROR(VLOOKUP($A22,チームcsv変換!$A:$P,MATCH(チームcsv貼り付け用!L$1,チームcsv変換!$1:$1,0),0)),"",VLOOKUP($A22,チームcsv変換!$A:$P,MATCH(チームcsv貼り付け用!L$1,チームcsv変換!$1:$1,0),0))</f>
        <v/>
      </c>
      <c r="M22" s="76" t="str">
        <f ca="1">IF(ISERROR(VLOOKUP($A22,チームcsv変換!$A:$P,MATCH(チームcsv貼り付け用!M$1,チームcsv変換!$1:$1,0),0)),"",VLOOKUP($A22,チームcsv変換!$A:$P,MATCH(チームcsv貼り付け用!M$1,チームcsv変換!$1:$1,0),0))</f>
        <v/>
      </c>
      <c r="N22" s="76" t="str">
        <f ca="1">IF(ISERROR(VLOOKUP($A22,チームcsv変換!$A:$P,MATCH(チームcsv貼り付け用!N$1,チームcsv変換!$1:$1,0),0)),"",VLOOKUP($A22,チームcsv変換!$A:$P,MATCH(チームcsv貼り付け用!N$1,チームcsv変換!$1:$1,0),0))</f>
        <v/>
      </c>
      <c r="O22" s="76" t="str">
        <f ca="1">IF(ISERROR(VLOOKUP($A22,チームcsv変換!$A:$P,MATCH(チームcsv貼り付け用!O$1,チームcsv変換!$1:$1,0),0)),"",VLOOKUP($A22,チームcsv変換!$A:$P,MATCH(チームcsv貼り付け用!O$1,チームcsv変換!$1:$1,0),0))</f>
        <v/>
      </c>
      <c r="P22" s="76" t="str">
        <f ca="1">IF(ISERROR(VLOOKUP($A22,チームcsv変換!$A:$P,MATCH(チームcsv貼り付け用!P$1,チームcsv変換!$1:$1,0),0)),"",VLOOKUP($A22,チームcsv変換!$A:$P,MATCH(チームcsv貼り付け用!P$1,チームcsv変換!$1:$1,0),0))</f>
        <v/>
      </c>
    </row>
    <row r="23" spans="1:16" ht="18" customHeight="1">
      <c r="A23" s="76" t="str">
        <f t="shared" ca="1" si="0"/>
        <v/>
      </c>
      <c r="B23" s="76" t="str">
        <f ca="1">IF(ISERROR(VLOOKUP($A23,チームcsv変換!$A:$P,MATCH(チームcsv貼り付け用!B$1,チームcsv変換!$1:$1,0),0)),"",VLOOKUP($A23,チームcsv変換!$A:$P,MATCH(チームcsv貼り付け用!B$1,チームcsv変換!$1:$1,0),0))</f>
        <v/>
      </c>
      <c r="C23" s="76" t="str">
        <f ca="1">IF(ISERROR(VLOOKUP($A23,チームcsv変換!$A:$P,MATCH(チームcsv貼り付け用!C$1,チームcsv変換!$1:$1,0),0)),"",VLOOKUP($A23,チームcsv変換!$A:$P,MATCH(チームcsv貼り付け用!C$1,チームcsv変換!$1:$1,0),0))</f>
        <v/>
      </c>
      <c r="D23" s="76" t="str">
        <f ca="1">IF(ISERROR(VLOOKUP($A23,チームcsv変換!$A:$P,MATCH(チームcsv貼り付け用!D$1,チームcsv変換!$1:$1,0),0)),"",VLOOKUP($A23,チームcsv変換!$A:$P,MATCH(チームcsv貼り付け用!D$1,チームcsv変換!$1:$1,0),0))</f>
        <v/>
      </c>
      <c r="F23" s="76" t="str">
        <f ca="1">IF(ISERROR(VLOOKUP($A23,チームcsv変換!$A:$P,MATCH(チームcsv貼り付け用!F$1,チームcsv変換!$1:$1,0),0)),"",VLOOKUP($A23,チームcsv変換!$A:$P,MATCH(チームcsv貼り付け用!F$1,チームcsv変換!$1:$1,0),0))</f>
        <v/>
      </c>
      <c r="I23" s="76" t="str">
        <f ca="1">IF(ISERROR(VLOOKUP($A23,チームcsv変換!$A:$P,MATCH(チームcsv貼り付け用!I$1,チームcsv変換!$1:$1,0),0)),"",VLOOKUP($A23,チームcsv変換!$A:$P,MATCH(チームcsv貼り付け用!I$1,チームcsv変換!$1:$1,0),0))</f>
        <v/>
      </c>
      <c r="J23" s="76" t="str">
        <f ca="1">IF(ISERROR(VLOOKUP($A23,チームcsv変換!$A:$P,MATCH(チームcsv貼り付け用!J$1,チームcsv変換!$1:$1,0),0)),"",VLOOKUP($A23,チームcsv変換!$A:$P,MATCH(チームcsv貼り付け用!J$1,チームcsv変換!$1:$1,0),0))</f>
        <v/>
      </c>
      <c r="K23" s="76" t="str">
        <f ca="1">IF(ISERROR(VLOOKUP($A23,チームcsv変換!$A:$P,MATCH(チームcsv貼り付け用!K$1,チームcsv変換!$1:$1,0),0)),"",VLOOKUP($A23,チームcsv変換!$A:$P,MATCH(チームcsv貼り付け用!K$1,チームcsv変換!$1:$1,0),0))</f>
        <v/>
      </c>
      <c r="L23" s="76" t="str">
        <f ca="1">IF(ISERROR(VLOOKUP($A23,チームcsv変換!$A:$P,MATCH(チームcsv貼り付け用!L$1,チームcsv変換!$1:$1,0),0)),"",VLOOKUP($A23,チームcsv変換!$A:$P,MATCH(チームcsv貼り付け用!L$1,チームcsv変換!$1:$1,0),0))</f>
        <v/>
      </c>
      <c r="M23" s="76" t="str">
        <f ca="1">IF(ISERROR(VLOOKUP($A23,チームcsv変換!$A:$P,MATCH(チームcsv貼り付け用!M$1,チームcsv変換!$1:$1,0),0)),"",VLOOKUP($A23,チームcsv変換!$A:$P,MATCH(チームcsv貼り付け用!M$1,チームcsv変換!$1:$1,0),0))</f>
        <v/>
      </c>
      <c r="N23" s="76" t="str">
        <f ca="1">IF(ISERROR(VLOOKUP($A23,チームcsv変換!$A:$P,MATCH(チームcsv貼り付け用!N$1,チームcsv変換!$1:$1,0),0)),"",VLOOKUP($A23,チームcsv変換!$A:$P,MATCH(チームcsv貼り付け用!N$1,チームcsv変換!$1:$1,0),0))</f>
        <v/>
      </c>
      <c r="O23" s="76" t="str">
        <f ca="1">IF(ISERROR(VLOOKUP($A23,チームcsv変換!$A:$P,MATCH(チームcsv貼り付け用!O$1,チームcsv変換!$1:$1,0),0)),"",VLOOKUP($A23,チームcsv変換!$A:$P,MATCH(チームcsv貼り付け用!O$1,チームcsv変換!$1:$1,0),0))</f>
        <v/>
      </c>
      <c r="P23" s="76" t="str">
        <f ca="1">IF(ISERROR(VLOOKUP($A23,チームcsv変換!$A:$P,MATCH(チームcsv貼り付け用!P$1,チームcsv変換!$1:$1,0),0)),"",VLOOKUP($A23,チームcsv変換!$A:$P,MATCH(チームcsv貼り付け用!P$1,チームcsv変換!$1:$1,0),0))</f>
        <v/>
      </c>
    </row>
    <row r="24" spans="1:16" ht="18" customHeight="1">
      <c r="A24" s="76" t="str">
        <f t="shared" ca="1" si="0"/>
        <v/>
      </c>
      <c r="B24" s="76" t="str">
        <f ca="1">IF(ISERROR(VLOOKUP($A24,チームcsv変換!$A:$P,MATCH(チームcsv貼り付け用!B$1,チームcsv変換!$1:$1,0),0)),"",VLOOKUP($A24,チームcsv変換!$A:$P,MATCH(チームcsv貼り付け用!B$1,チームcsv変換!$1:$1,0),0))</f>
        <v/>
      </c>
      <c r="C24" s="76" t="str">
        <f ca="1">IF(ISERROR(VLOOKUP($A24,チームcsv変換!$A:$P,MATCH(チームcsv貼り付け用!C$1,チームcsv変換!$1:$1,0),0)),"",VLOOKUP($A24,チームcsv変換!$A:$P,MATCH(チームcsv貼り付け用!C$1,チームcsv変換!$1:$1,0),0))</f>
        <v/>
      </c>
      <c r="D24" s="76" t="str">
        <f ca="1">IF(ISERROR(VLOOKUP($A24,チームcsv変換!$A:$P,MATCH(チームcsv貼り付け用!D$1,チームcsv変換!$1:$1,0),0)),"",VLOOKUP($A24,チームcsv変換!$A:$P,MATCH(チームcsv貼り付け用!D$1,チームcsv変換!$1:$1,0),0))</f>
        <v/>
      </c>
      <c r="F24" s="76" t="str">
        <f ca="1">IF(ISERROR(VLOOKUP($A24,チームcsv変換!$A:$P,MATCH(チームcsv貼り付け用!F$1,チームcsv変換!$1:$1,0),0)),"",VLOOKUP($A24,チームcsv変換!$A:$P,MATCH(チームcsv貼り付け用!F$1,チームcsv変換!$1:$1,0),0))</f>
        <v/>
      </c>
      <c r="I24" s="76" t="str">
        <f ca="1">IF(ISERROR(VLOOKUP($A24,チームcsv変換!$A:$P,MATCH(チームcsv貼り付け用!I$1,チームcsv変換!$1:$1,0),0)),"",VLOOKUP($A24,チームcsv変換!$A:$P,MATCH(チームcsv貼り付け用!I$1,チームcsv変換!$1:$1,0),0))</f>
        <v/>
      </c>
      <c r="J24" s="76" t="str">
        <f ca="1">IF(ISERROR(VLOOKUP($A24,チームcsv変換!$A:$P,MATCH(チームcsv貼り付け用!J$1,チームcsv変換!$1:$1,0),0)),"",VLOOKUP($A24,チームcsv変換!$A:$P,MATCH(チームcsv貼り付け用!J$1,チームcsv変換!$1:$1,0),0))</f>
        <v/>
      </c>
      <c r="K24" s="76" t="str">
        <f ca="1">IF(ISERROR(VLOOKUP($A24,チームcsv変換!$A:$P,MATCH(チームcsv貼り付け用!K$1,チームcsv変換!$1:$1,0),0)),"",VLOOKUP($A24,チームcsv変換!$A:$P,MATCH(チームcsv貼り付け用!K$1,チームcsv変換!$1:$1,0),0))</f>
        <v/>
      </c>
      <c r="L24" s="76" t="str">
        <f ca="1">IF(ISERROR(VLOOKUP($A24,チームcsv変換!$A:$P,MATCH(チームcsv貼り付け用!L$1,チームcsv変換!$1:$1,0),0)),"",VLOOKUP($A24,チームcsv変換!$A:$P,MATCH(チームcsv貼り付け用!L$1,チームcsv変換!$1:$1,0),0))</f>
        <v/>
      </c>
      <c r="M24" s="76" t="str">
        <f ca="1">IF(ISERROR(VLOOKUP($A24,チームcsv変換!$A:$P,MATCH(チームcsv貼り付け用!M$1,チームcsv変換!$1:$1,0),0)),"",VLOOKUP($A24,チームcsv変換!$A:$P,MATCH(チームcsv貼り付け用!M$1,チームcsv変換!$1:$1,0),0))</f>
        <v/>
      </c>
      <c r="N24" s="76" t="str">
        <f ca="1">IF(ISERROR(VLOOKUP($A24,チームcsv変換!$A:$P,MATCH(チームcsv貼り付け用!N$1,チームcsv変換!$1:$1,0),0)),"",VLOOKUP($A24,チームcsv変換!$A:$P,MATCH(チームcsv貼り付け用!N$1,チームcsv変換!$1:$1,0),0))</f>
        <v/>
      </c>
      <c r="O24" s="76" t="str">
        <f ca="1">IF(ISERROR(VLOOKUP($A24,チームcsv変換!$A:$P,MATCH(チームcsv貼り付け用!O$1,チームcsv変換!$1:$1,0),0)),"",VLOOKUP($A24,チームcsv変換!$A:$P,MATCH(チームcsv貼り付け用!O$1,チームcsv変換!$1:$1,0),0))</f>
        <v/>
      </c>
      <c r="P24" s="76" t="str">
        <f ca="1">IF(ISERROR(VLOOKUP($A24,チームcsv変換!$A:$P,MATCH(チームcsv貼り付け用!P$1,チームcsv変換!$1:$1,0),0)),"",VLOOKUP($A24,チームcsv変換!$A:$P,MATCH(チームcsv貼り付け用!P$1,チームcsv変換!$1:$1,0),0))</f>
        <v/>
      </c>
    </row>
    <row r="25" spans="1:16" ht="18" customHeight="1">
      <c r="A25" s="76" t="str">
        <f t="shared" ca="1" si="0"/>
        <v/>
      </c>
      <c r="B25" s="76" t="str">
        <f ca="1">IF(ISERROR(VLOOKUP($A25,チームcsv変換!$A:$P,MATCH(チームcsv貼り付け用!B$1,チームcsv変換!$1:$1,0),0)),"",VLOOKUP($A25,チームcsv変換!$A:$P,MATCH(チームcsv貼り付け用!B$1,チームcsv変換!$1:$1,0),0))</f>
        <v/>
      </c>
      <c r="C25" s="76" t="str">
        <f ca="1">IF(ISERROR(VLOOKUP($A25,チームcsv変換!$A:$P,MATCH(チームcsv貼り付け用!C$1,チームcsv変換!$1:$1,0),0)),"",VLOOKUP($A25,チームcsv変換!$A:$P,MATCH(チームcsv貼り付け用!C$1,チームcsv変換!$1:$1,0),0))</f>
        <v/>
      </c>
      <c r="D25" s="76" t="str">
        <f ca="1">IF(ISERROR(VLOOKUP($A25,チームcsv変換!$A:$P,MATCH(チームcsv貼り付け用!D$1,チームcsv変換!$1:$1,0),0)),"",VLOOKUP($A25,チームcsv変換!$A:$P,MATCH(チームcsv貼り付け用!D$1,チームcsv変換!$1:$1,0),0))</f>
        <v/>
      </c>
      <c r="F25" s="76" t="str">
        <f ca="1">IF(ISERROR(VLOOKUP($A25,チームcsv変換!$A:$P,MATCH(チームcsv貼り付け用!F$1,チームcsv変換!$1:$1,0),0)),"",VLOOKUP($A25,チームcsv変換!$A:$P,MATCH(チームcsv貼り付け用!F$1,チームcsv変換!$1:$1,0),0))</f>
        <v/>
      </c>
      <c r="I25" s="76" t="str">
        <f ca="1">IF(ISERROR(VLOOKUP($A25,チームcsv変換!$A:$P,MATCH(チームcsv貼り付け用!I$1,チームcsv変換!$1:$1,0),0)),"",VLOOKUP($A25,チームcsv変換!$A:$P,MATCH(チームcsv貼り付け用!I$1,チームcsv変換!$1:$1,0),0))</f>
        <v/>
      </c>
      <c r="J25" s="76" t="str">
        <f ca="1">IF(ISERROR(VLOOKUP($A25,チームcsv変換!$A:$P,MATCH(チームcsv貼り付け用!J$1,チームcsv変換!$1:$1,0),0)),"",VLOOKUP($A25,チームcsv変換!$A:$P,MATCH(チームcsv貼り付け用!J$1,チームcsv変換!$1:$1,0),0))</f>
        <v/>
      </c>
      <c r="K25" s="76" t="str">
        <f ca="1">IF(ISERROR(VLOOKUP($A25,チームcsv変換!$A:$P,MATCH(チームcsv貼り付け用!K$1,チームcsv変換!$1:$1,0),0)),"",VLOOKUP($A25,チームcsv変換!$A:$P,MATCH(チームcsv貼り付け用!K$1,チームcsv変換!$1:$1,0),0))</f>
        <v/>
      </c>
      <c r="L25" s="76" t="str">
        <f ca="1">IF(ISERROR(VLOOKUP($A25,チームcsv変換!$A:$P,MATCH(チームcsv貼り付け用!L$1,チームcsv変換!$1:$1,0),0)),"",VLOOKUP($A25,チームcsv変換!$A:$P,MATCH(チームcsv貼り付け用!L$1,チームcsv変換!$1:$1,0),0))</f>
        <v/>
      </c>
      <c r="M25" s="76" t="str">
        <f ca="1">IF(ISERROR(VLOOKUP($A25,チームcsv変換!$A:$P,MATCH(チームcsv貼り付け用!M$1,チームcsv変換!$1:$1,0),0)),"",VLOOKUP($A25,チームcsv変換!$A:$P,MATCH(チームcsv貼り付け用!M$1,チームcsv変換!$1:$1,0),0))</f>
        <v/>
      </c>
      <c r="N25" s="76" t="str">
        <f ca="1">IF(ISERROR(VLOOKUP($A25,チームcsv変換!$A:$P,MATCH(チームcsv貼り付け用!N$1,チームcsv変換!$1:$1,0),0)),"",VLOOKUP($A25,チームcsv変換!$A:$P,MATCH(チームcsv貼り付け用!N$1,チームcsv変換!$1:$1,0),0))</f>
        <v/>
      </c>
      <c r="O25" s="76" t="str">
        <f ca="1">IF(ISERROR(VLOOKUP($A25,チームcsv変換!$A:$P,MATCH(チームcsv貼り付け用!O$1,チームcsv変換!$1:$1,0),0)),"",VLOOKUP($A25,チームcsv変換!$A:$P,MATCH(チームcsv貼り付け用!O$1,チームcsv変換!$1:$1,0),0))</f>
        <v/>
      </c>
      <c r="P25" s="76" t="str">
        <f ca="1">IF(ISERROR(VLOOKUP($A25,チームcsv変換!$A:$P,MATCH(チームcsv貼り付け用!P$1,チームcsv変換!$1:$1,0),0)),"",VLOOKUP($A25,チームcsv変換!$A:$P,MATCH(チームcsv貼り付け用!P$1,チームcsv変換!$1:$1,0),0))</f>
        <v/>
      </c>
    </row>
    <row r="26" spans="1:16" ht="18" customHeight="1">
      <c r="A26" s="76" t="str">
        <f t="shared" ca="1" si="0"/>
        <v/>
      </c>
      <c r="B26" s="76" t="str">
        <f ca="1">IF(ISERROR(VLOOKUP($A26,チームcsv変換!$A:$P,MATCH(チームcsv貼り付け用!B$1,チームcsv変換!$1:$1,0),0)),"",VLOOKUP($A26,チームcsv変換!$A:$P,MATCH(チームcsv貼り付け用!B$1,チームcsv変換!$1:$1,0),0))</f>
        <v/>
      </c>
      <c r="C26" s="76" t="str">
        <f ca="1">IF(ISERROR(VLOOKUP($A26,チームcsv変換!$A:$P,MATCH(チームcsv貼り付け用!C$1,チームcsv変換!$1:$1,0),0)),"",VLOOKUP($A26,チームcsv変換!$A:$P,MATCH(チームcsv貼り付け用!C$1,チームcsv変換!$1:$1,0),0))</f>
        <v/>
      </c>
      <c r="D26" s="76" t="str">
        <f ca="1">IF(ISERROR(VLOOKUP($A26,チームcsv変換!$A:$P,MATCH(チームcsv貼り付け用!D$1,チームcsv変換!$1:$1,0),0)),"",VLOOKUP($A26,チームcsv変換!$A:$P,MATCH(チームcsv貼り付け用!D$1,チームcsv変換!$1:$1,0),0))</f>
        <v/>
      </c>
      <c r="F26" s="76" t="str">
        <f ca="1">IF(ISERROR(VLOOKUP($A26,チームcsv変換!$A:$P,MATCH(チームcsv貼り付け用!F$1,チームcsv変換!$1:$1,0),0)),"",VLOOKUP($A26,チームcsv変換!$A:$P,MATCH(チームcsv貼り付け用!F$1,チームcsv変換!$1:$1,0),0))</f>
        <v/>
      </c>
      <c r="I26" s="76" t="str">
        <f ca="1">IF(ISERROR(VLOOKUP($A26,チームcsv変換!$A:$P,MATCH(チームcsv貼り付け用!I$1,チームcsv変換!$1:$1,0),0)),"",VLOOKUP($A26,チームcsv変換!$A:$P,MATCH(チームcsv貼り付け用!I$1,チームcsv変換!$1:$1,0),0))</f>
        <v/>
      </c>
      <c r="J26" s="76" t="str">
        <f ca="1">IF(ISERROR(VLOOKUP($A26,チームcsv変換!$A:$P,MATCH(チームcsv貼り付け用!J$1,チームcsv変換!$1:$1,0),0)),"",VLOOKUP($A26,チームcsv変換!$A:$P,MATCH(チームcsv貼り付け用!J$1,チームcsv変換!$1:$1,0),0))</f>
        <v/>
      </c>
      <c r="K26" s="76" t="str">
        <f ca="1">IF(ISERROR(VLOOKUP($A26,チームcsv変換!$A:$P,MATCH(チームcsv貼り付け用!K$1,チームcsv変換!$1:$1,0),0)),"",VLOOKUP($A26,チームcsv変換!$A:$P,MATCH(チームcsv貼り付け用!K$1,チームcsv変換!$1:$1,0),0))</f>
        <v/>
      </c>
      <c r="L26" s="76" t="str">
        <f ca="1">IF(ISERROR(VLOOKUP($A26,チームcsv変換!$A:$P,MATCH(チームcsv貼り付け用!L$1,チームcsv変換!$1:$1,0),0)),"",VLOOKUP($A26,チームcsv変換!$A:$P,MATCH(チームcsv貼り付け用!L$1,チームcsv変換!$1:$1,0),0))</f>
        <v/>
      </c>
      <c r="M26" s="76" t="str">
        <f ca="1">IF(ISERROR(VLOOKUP($A26,チームcsv変換!$A:$P,MATCH(チームcsv貼り付け用!M$1,チームcsv変換!$1:$1,0),0)),"",VLOOKUP($A26,チームcsv変換!$A:$P,MATCH(チームcsv貼り付け用!M$1,チームcsv変換!$1:$1,0),0))</f>
        <v/>
      </c>
      <c r="N26" s="76" t="str">
        <f ca="1">IF(ISERROR(VLOOKUP($A26,チームcsv変換!$A:$P,MATCH(チームcsv貼り付け用!N$1,チームcsv変換!$1:$1,0),0)),"",VLOOKUP($A26,チームcsv変換!$A:$P,MATCH(チームcsv貼り付け用!N$1,チームcsv変換!$1:$1,0),0))</f>
        <v/>
      </c>
      <c r="O26" s="76" t="str">
        <f ca="1">IF(ISERROR(VLOOKUP($A26,チームcsv変換!$A:$P,MATCH(チームcsv貼り付け用!O$1,チームcsv変換!$1:$1,0),0)),"",VLOOKUP($A26,チームcsv変換!$A:$P,MATCH(チームcsv貼り付け用!O$1,チームcsv変換!$1:$1,0),0))</f>
        <v/>
      </c>
      <c r="P26" s="76" t="str">
        <f ca="1">IF(ISERROR(VLOOKUP($A26,チームcsv変換!$A:$P,MATCH(チームcsv貼り付け用!P$1,チームcsv変換!$1:$1,0),0)),"",VLOOKUP($A26,チームcsv変換!$A:$P,MATCH(チームcsv貼り付け用!P$1,チームcsv変換!$1:$1,0),0))</f>
        <v/>
      </c>
    </row>
    <row r="27" spans="1:16" ht="18" customHeight="1">
      <c r="A27" s="76" t="str">
        <f t="shared" ca="1" si="0"/>
        <v/>
      </c>
      <c r="B27" s="76" t="str">
        <f ca="1">IF(ISERROR(VLOOKUP($A27,チームcsv変換!$A:$P,MATCH(チームcsv貼り付け用!B$1,チームcsv変換!$1:$1,0),0)),"",VLOOKUP($A27,チームcsv変換!$A:$P,MATCH(チームcsv貼り付け用!B$1,チームcsv変換!$1:$1,0),0))</f>
        <v/>
      </c>
      <c r="C27" s="76" t="str">
        <f ca="1">IF(ISERROR(VLOOKUP($A27,チームcsv変換!$A:$P,MATCH(チームcsv貼り付け用!C$1,チームcsv変換!$1:$1,0),0)),"",VLOOKUP($A27,チームcsv変換!$A:$P,MATCH(チームcsv貼り付け用!C$1,チームcsv変換!$1:$1,0),0))</f>
        <v/>
      </c>
      <c r="D27" s="76" t="str">
        <f ca="1">IF(ISERROR(VLOOKUP($A27,チームcsv変換!$A:$P,MATCH(チームcsv貼り付け用!D$1,チームcsv変換!$1:$1,0),0)),"",VLOOKUP($A27,チームcsv変換!$A:$P,MATCH(チームcsv貼り付け用!D$1,チームcsv変換!$1:$1,0),0))</f>
        <v/>
      </c>
      <c r="F27" s="76" t="str">
        <f ca="1">IF(ISERROR(VLOOKUP($A27,チームcsv変換!$A:$P,MATCH(チームcsv貼り付け用!F$1,チームcsv変換!$1:$1,0),0)),"",VLOOKUP($A27,チームcsv変換!$A:$P,MATCH(チームcsv貼り付け用!F$1,チームcsv変換!$1:$1,0),0))</f>
        <v/>
      </c>
      <c r="I27" s="76" t="str">
        <f ca="1">IF(ISERROR(VLOOKUP($A27,チームcsv変換!$A:$P,MATCH(チームcsv貼り付け用!I$1,チームcsv変換!$1:$1,0),0)),"",VLOOKUP($A27,チームcsv変換!$A:$P,MATCH(チームcsv貼り付け用!I$1,チームcsv変換!$1:$1,0),0))</f>
        <v/>
      </c>
      <c r="J27" s="76" t="str">
        <f ca="1">IF(ISERROR(VLOOKUP($A27,チームcsv変換!$A:$P,MATCH(チームcsv貼り付け用!J$1,チームcsv変換!$1:$1,0),0)),"",VLOOKUP($A27,チームcsv変換!$A:$P,MATCH(チームcsv貼り付け用!J$1,チームcsv変換!$1:$1,0),0))</f>
        <v/>
      </c>
      <c r="K27" s="76" t="str">
        <f ca="1">IF(ISERROR(VLOOKUP($A27,チームcsv変換!$A:$P,MATCH(チームcsv貼り付け用!K$1,チームcsv変換!$1:$1,0),0)),"",VLOOKUP($A27,チームcsv変換!$A:$P,MATCH(チームcsv貼り付け用!K$1,チームcsv変換!$1:$1,0),0))</f>
        <v/>
      </c>
      <c r="L27" s="76" t="str">
        <f ca="1">IF(ISERROR(VLOOKUP($A27,チームcsv変換!$A:$P,MATCH(チームcsv貼り付け用!L$1,チームcsv変換!$1:$1,0),0)),"",VLOOKUP($A27,チームcsv変換!$A:$P,MATCH(チームcsv貼り付け用!L$1,チームcsv変換!$1:$1,0),0))</f>
        <v/>
      </c>
      <c r="M27" s="76" t="str">
        <f ca="1">IF(ISERROR(VLOOKUP($A27,チームcsv変換!$A:$P,MATCH(チームcsv貼り付け用!M$1,チームcsv変換!$1:$1,0),0)),"",VLOOKUP($A27,チームcsv変換!$A:$P,MATCH(チームcsv貼り付け用!M$1,チームcsv変換!$1:$1,0),0))</f>
        <v/>
      </c>
      <c r="N27" s="76" t="str">
        <f ca="1">IF(ISERROR(VLOOKUP($A27,チームcsv変換!$A:$P,MATCH(チームcsv貼り付け用!N$1,チームcsv変換!$1:$1,0),0)),"",VLOOKUP($A27,チームcsv変換!$A:$P,MATCH(チームcsv貼り付け用!N$1,チームcsv変換!$1:$1,0),0))</f>
        <v/>
      </c>
      <c r="O27" s="76" t="str">
        <f ca="1">IF(ISERROR(VLOOKUP($A27,チームcsv変換!$A:$P,MATCH(チームcsv貼り付け用!O$1,チームcsv変換!$1:$1,0),0)),"",VLOOKUP($A27,チームcsv変換!$A:$P,MATCH(チームcsv貼り付け用!O$1,チームcsv変換!$1:$1,0),0))</f>
        <v/>
      </c>
      <c r="P27" s="76" t="str">
        <f ca="1">IF(ISERROR(VLOOKUP($A27,チームcsv変換!$A:$P,MATCH(チームcsv貼り付け用!P$1,チームcsv変換!$1:$1,0),0)),"",VLOOKUP($A27,チームcsv変換!$A:$P,MATCH(チームcsv貼り付け用!P$1,チームcsv変換!$1:$1,0),0))</f>
        <v/>
      </c>
    </row>
    <row r="28" spans="1:16" ht="18" customHeight="1">
      <c r="A28" s="76" t="str">
        <f t="shared" ca="1" si="0"/>
        <v/>
      </c>
      <c r="B28" s="76" t="str">
        <f ca="1">IF(ISERROR(VLOOKUP($A28,チームcsv変換!$A:$P,MATCH(チームcsv貼り付け用!B$1,チームcsv変換!$1:$1,0),0)),"",VLOOKUP($A28,チームcsv変換!$A:$P,MATCH(チームcsv貼り付け用!B$1,チームcsv変換!$1:$1,0),0))</f>
        <v/>
      </c>
      <c r="C28" s="76" t="str">
        <f ca="1">IF(ISERROR(VLOOKUP($A28,チームcsv変換!$A:$P,MATCH(チームcsv貼り付け用!C$1,チームcsv変換!$1:$1,0),0)),"",VLOOKUP($A28,チームcsv変換!$A:$P,MATCH(チームcsv貼り付け用!C$1,チームcsv変換!$1:$1,0),0))</f>
        <v/>
      </c>
      <c r="D28" s="76" t="str">
        <f ca="1">IF(ISERROR(VLOOKUP($A28,チームcsv変換!$A:$P,MATCH(チームcsv貼り付け用!D$1,チームcsv変換!$1:$1,0),0)),"",VLOOKUP($A28,チームcsv変換!$A:$P,MATCH(チームcsv貼り付け用!D$1,チームcsv変換!$1:$1,0),0))</f>
        <v/>
      </c>
      <c r="F28" s="76" t="str">
        <f ca="1">IF(ISERROR(VLOOKUP($A28,チームcsv変換!$A:$P,MATCH(チームcsv貼り付け用!F$1,チームcsv変換!$1:$1,0),0)),"",VLOOKUP($A28,チームcsv変換!$A:$P,MATCH(チームcsv貼り付け用!F$1,チームcsv変換!$1:$1,0),0))</f>
        <v/>
      </c>
      <c r="I28" s="76" t="str">
        <f ca="1">IF(ISERROR(VLOOKUP($A28,チームcsv変換!$A:$P,MATCH(チームcsv貼り付け用!I$1,チームcsv変換!$1:$1,0),0)),"",VLOOKUP($A28,チームcsv変換!$A:$P,MATCH(チームcsv貼り付け用!I$1,チームcsv変換!$1:$1,0),0))</f>
        <v/>
      </c>
      <c r="J28" s="76" t="str">
        <f ca="1">IF(ISERROR(VLOOKUP($A28,チームcsv変換!$A:$P,MATCH(チームcsv貼り付け用!J$1,チームcsv変換!$1:$1,0),0)),"",VLOOKUP($A28,チームcsv変換!$A:$P,MATCH(チームcsv貼り付け用!J$1,チームcsv変換!$1:$1,0),0))</f>
        <v/>
      </c>
      <c r="K28" s="76" t="str">
        <f ca="1">IF(ISERROR(VLOOKUP($A28,チームcsv変換!$A:$P,MATCH(チームcsv貼り付け用!K$1,チームcsv変換!$1:$1,0),0)),"",VLOOKUP($A28,チームcsv変換!$A:$P,MATCH(チームcsv貼り付け用!K$1,チームcsv変換!$1:$1,0),0))</f>
        <v/>
      </c>
      <c r="L28" s="76" t="str">
        <f ca="1">IF(ISERROR(VLOOKUP($A28,チームcsv変換!$A:$P,MATCH(チームcsv貼り付け用!L$1,チームcsv変換!$1:$1,0),0)),"",VLOOKUP($A28,チームcsv変換!$A:$P,MATCH(チームcsv貼り付け用!L$1,チームcsv変換!$1:$1,0),0))</f>
        <v/>
      </c>
      <c r="M28" s="76" t="str">
        <f ca="1">IF(ISERROR(VLOOKUP($A28,チームcsv変換!$A:$P,MATCH(チームcsv貼り付け用!M$1,チームcsv変換!$1:$1,0),0)),"",VLOOKUP($A28,チームcsv変換!$A:$P,MATCH(チームcsv貼り付け用!M$1,チームcsv変換!$1:$1,0),0))</f>
        <v/>
      </c>
      <c r="N28" s="76" t="str">
        <f ca="1">IF(ISERROR(VLOOKUP($A28,チームcsv変換!$A:$P,MATCH(チームcsv貼り付け用!N$1,チームcsv変換!$1:$1,0),0)),"",VLOOKUP($A28,チームcsv変換!$A:$P,MATCH(チームcsv貼り付け用!N$1,チームcsv変換!$1:$1,0),0))</f>
        <v/>
      </c>
      <c r="O28" s="76" t="str">
        <f ca="1">IF(ISERROR(VLOOKUP($A28,チームcsv変換!$A:$P,MATCH(チームcsv貼り付け用!O$1,チームcsv変換!$1:$1,0),0)),"",VLOOKUP($A28,チームcsv変換!$A:$P,MATCH(チームcsv貼り付け用!O$1,チームcsv変換!$1:$1,0),0))</f>
        <v/>
      </c>
      <c r="P28" s="76" t="str">
        <f ca="1">IF(ISERROR(VLOOKUP($A28,チームcsv変換!$A:$P,MATCH(チームcsv貼り付け用!P$1,チームcsv変換!$1:$1,0),0)),"",VLOOKUP($A28,チームcsv変換!$A:$P,MATCH(チームcsv貼り付け用!P$1,チームcsv変換!$1:$1,0),0))</f>
        <v/>
      </c>
    </row>
    <row r="29" spans="1:16" ht="18" customHeight="1">
      <c r="A29" s="76" t="str">
        <f t="shared" ca="1" si="0"/>
        <v/>
      </c>
      <c r="B29" s="76" t="str">
        <f ca="1">IF(ISERROR(VLOOKUP($A29,チームcsv変換!$A:$P,MATCH(チームcsv貼り付け用!B$1,チームcsv変換!$1:$1,0),0)),"",VLOOKUP($A29,チームcsv変換!$A:$P,MATCH(チームcsv貼り付け用!B$1,チームcsv変換!$1:$1,0),0))</f>
        <v/>
      </c>
      <c r="C29" s="76" t="str">
        <f ca="1">IF(ISERROR(VLOOKUP($A29,チームcsv変換!$A:$P,MATCH(チームcsv貼り付け用!C$1,チームcsv変換!$1:$1,0),0)),"",VLOOKUP($A29,チームcsv変換!$A:$P,MATCH(チームcsv貼り付け用!C$1,チームcsv変換!$1:$1,0),0))</f>
        <v/>
      </c>
      <c r="D29" s="76" t="str">
        <f ca="1">IF(ISERROR(VLOOKUP($A29,チームcsv変換!$A:$P,MATCH(チームcsv貼り付け用!D$1,チームcsv変換!$1:$1,0),0)),"",VLOOKUP($A29,チームcsv変換!$A:$P,MATCH(チームcsv貼り付け用!D$1,チームcsv変換!$1:$1,0),0))</f>
        <v/>
      </c>
      <c r="F29" s="76" t="str">
        <f ca="1">IF(ISERROR(VLOOKUP($A29,チームcsv変換!$A:$P,MATCH(チームcsv貼り付け用!F$1,チームcsv変換!$1:$1,0),0)),"",VLOOKUP($A29,チームcsv変換!$A:$P,MATCH(チームcsv貼り付け用!F$1,チームcsv変換!$1:$1,0),0))</f>
        <v/>
      </c>
      <c r="I29" s="76" t="str">
        <f ca="1">IF(ISERROR(VLOOKUP($A29,チームcsv変換!$A:$P,MATCH(チームcsv貼り付け用!I$1,チームcsv変換!$1:$1,0),0)),"",VLOOKUP($A29,チームcsv変換!$A:$P,MATCH(チームcsv貼り付け用!I$1,チームcsv変換!$1:$1,0),0))</f>
        <v/>
      </c>
      <c r="J29" s="76" t="str">
        <f ca="1">IF(ISERROR(VLOOKUP($A29,チームcsv変換!$A:$P,MATCH(チームcsv貼り付け用!J$1,チームcsv変換!$1:$1,0),0)),"",VLOOKUP($A29,チームcsv変換!$A:$P,MATCH(チームcsv貼り付け用!J$1,チームcsv変換!$1:$1,0),0))</f>
        <v/>
      </c>
      <c r="K29" s="76" t="str">
        <f ca="1">IF(ISERROR(VLOOKUP($A29,チームcsv変換!$A:$P,MATCH(チームcsv貼り付け用!K$1,チームcsv変換!$1:$1,0),0)),"",VLOOKUP($A29,チームcsv変換!$A:$P,MATCH(チームcsv貼り付け用!K$1,チームcsv変換!$1:$1,0),0))</f>
        <v/>
      </c>
      <c r="L29" s="76" t="str">
        <f ca="1">IF(ISERROR(VLOOKUP($A29,チームcsv変換!$A:$P,MATCH(チームcsv貼り付け用!L$1,チームcsv変換!$1:$1,0),0)),"",VLOOKUP($A29,チームcsv変換!$A:$P,MATCH(チームcsv貼り付け用!L$1,チームcsv変換!$1:$1,0),0))</f>
        <v/>
      </c>
      <c r="M29" s="76" t="str">
        <f ca="1">IF(ISERROR(VLOOKUP($A29,チームcsv変換!$A:$P,MATCH(チームcsv貼り付け用!M$1,チームcsv変換!$1:$1,0),0)),"",VLOOKUP($A29,チームcsv変換!$A:$P,MATCH(チームcsv貼り付け用!M$1,チームcsv変換!$1:$1,0),0))</f>
        <v/>
      </c>
      <c r="N29" s="76" t="str">
        <f ca="1">IF(ISERROR(VLOOKUP($A29,チームcsv変換!$A:$P,MATCH(チームcsv貼り付け用!N$1,チームcsv変換!$1:$1,0),0)),"",VLOOKUP($A29,チームcsv変換!$A:$P,MATCH(チームcsv貼り付け用!N$1,チームcsv変換!$1:$1,0),0))</f>
        <v/>
      </c>
      <c r="O29" s="76" t="str">
        <f ca="1">IF(ISERROR(VLOOKUP($A29,チームcsv変換!$A:$P,MATCH(チームcsv貼り付け用!O$1,チームcsv変換!$1:$1,0),0)),"",VLOOKUP($A29,チームcsv変換!$A:$P,MATCH(チームcsv貼り付け用!O$1,チームcsv変換!$1:$1,0),0))</f>
        <v/>
      </c>
      <c r="P29" s="76" t="str">
        <f ca="1">IF(ISERROR(VLOOKUP($A29,チームcsv変換!$A:$P,MATCH(チームcsv貼り付け用!P$1,チームcsv変換!$1:$1,0),0)),"",VLOOKUP($A29,チームcsv変換!$A:$P,MATCH(チームcsv貼り付け用!P$1,チームcsv変換!$1:$1,0),0))</f>
        <v/>
      </c>
    </row>
    <row r="30" spans="1:16" ht="18" customHeight="1">
      <c r="A30" s="76" t="str">
        <f t="shared" ca="1" si="0"/>
        <v/>
      </c>
      <c r="B30" s="76" t="str">
        <f ca="1">IF(ISERROR(VLOOKUP($A30,チームcsv変換!$A:$P,MATCH(チームcsv貼り付け用!B$1,チームcsv変換!$1:$1,0),0)),"",VLOOKUP($A30,チームcsv変換!$A:$P,MATCH(チームcsv貼り付け用!B$1,チームcsv変換!$1:$1,0),0))</f>
        <v/>
      </c>
      <c r="C30" s="76" t="str">
        <f ca="1">IF(ISERROR(VLOOKUP($A30,チームcsv変換!$A:$P,MATCH(チームcsv貼り付け用!C$1,チームcsv変換!$1:$1,0),0)),"",VLOOKUP($A30,チームcsv変換!$A:$P,MATCH(チームcsv貼り付け用!C$1,チームcsv変換!$1:$1,0),0))</f>
        <v/>
      </c>
      <c r="D30" s="76" t="str">
        <f ca="1">IF(ISERROR(VLOOKUP($A30,チームcsv変換!$A:$P,MATCH(チームcsv貼り付け用!D$1,チームcsv変換!$1:$1,0),0)),"",VLOOKUP($A30,チームcsv変換!$A:$P,MATCH(チームcsv貼り付け用!D$1,チームcsv変換!$1:$1,0),0))</f>
        <v/>
      </c>
      <c r="F30" s="76" t="str">
        <f ca="1">IF(ISERROR(VLOOKUP($A30,チームcsv変換!$A:$P,MATCH(チームcsv貼り付け用!F$1,チームcsv変換!$1:$1,0),0)),"",VLOOKUP($A30,チームcsv変換!$A:$P,MATCH(チームcsv貼り付け用!F$1,チームcsv変換!$1:$1,0),0))</f>
        <v/>
      </c>
      <c r="I30" s="76" t="str">
        <f ca="1">IF(ISERROR(VLOOKUP($A30,チームcsv変換!$A:$P,MATCH(チームcsv貼り付け用!I$1,チームcsv変換!$1:$1,0),0)),"",VLOOKUP($A30,チームcsv変換!$A:$P,MATCH(チームcsv貼り付け用!I$1,チームcsv変換!$1:$1,0),0))</f>
        <v/>
      </c>
      <c r="J30" s="76" t="str">
        <f ca="1">IF(ISERROR(VLOOKUP($A30,チームcsv変換!$A:$P,MATCH(チームcsv貼り付け用!J$1,チームcsv変換!$1:$1,0),0)),"",VLOOKUP($A30,チームcsv変換!$A:$P,MATCH(チームcsv貼り付け用!J$1,チームcsv変換!$1:$1,0),0))</f>
        <v/>
      </c>
      <c r="K30" s="76" t="str">
        <f ca="1">IF(ISERROR(VLOOKUP($A30,チームcsv変換!$A:$P,MATCH(チームcsv貼り付け用!K$1,チームcsv変換!$1:$1,0),0)),"",VLOOKUP($A30,チームcsv変換!$A:$P,MATCH(チームcsv貼り付け用!K$1,チームcsv変換!$1:$1,0),0))</f>
        <v/>
      </c>
      <c r="L30" s="76" t="str">
        <f ca="1">IF(ISERROR(VLOOKUP($A30,チームcsv変換!$A:$P,MATCH(チームcsv貼り付け用!L$1,チームcsv変換!$1:$1,0),0)),"",VLOOKUP($A30,チームcsv変換!$A:$P,MATCH(チームcsv貼り付け用!L$1,チームcsv変換!$1:$1,0),0))</f>
        <v/>
      </c>
      <c r="M30" s="76" t="str">
        <f ca="1">IF(ISERROR(VLOOKUP($A30,チームcsv変換!$A:$P,MATCH(チームcsv貼り付け用!M$1,チームcsv変換!$1:$1,0),0)),"",VLOOKUP($A30,チームcsv変換!$A:$P,MATCH(チームcsv貼り付け用!M$1,チームcsv変換!$1:$1,0),0))</f>
        <v/>
      </c>
      <c r="N30" s="76" t="str">
        <f ca="1">IF(ISERROR(VLOOKUP($A30,チームcsv変換!$A:$P,MATCH(チームcsv貼り付け用!N$1,チームcsv変換!$1:$1,0),0)),"",VLOOKUP($A30,チームcsv変換!$A:$P,MATCH(チームcsv貼り付け用!N$1,チームcsv変換!$1:$1,0),0))</f>
        <v/>
      </c>
      <c r="O30" s="76" t="str">
        <f ca="1">IF(ISERROR(VLOOKUP($A30,チームcsv変換!$A:$P,MATCH(チームcsv貼り付け用!O$1,チームcsv変換!$1:$1,0),0)),"",VLOOKUP($A30,チームcsv変換!$A:$P,MATCH(チームcsv貼り付け用!O$1,チームcsv変換!$1:$1,0),0))</f>
        <v/>
      </c>
      <c r="P30" s="76" t="str">
        <f ca="1">IF(ISERROR(VLOOKUP($A30,チームcsv変換!$A:$P,MATCH(チームcsv貼り付け用!P$1,チームcsv変換!$1:$1,0),0)),"",VLOOKUP($A30,チームcsv変換!$A:$P,MATCH(チームcsv貼り付け用!P$1,チームcsv変換!$1:$1,0),0))</f>
        <v/>
      </c>
    </row>
    <row r="31" spans="1:16" ht="18" customHeight="1">
      <c r="A31" s="76" t="str">
        <f t="shared" ca="1" si="0"/>
        <v/>
      </c>
      <c r="B31" s="76" t="str">
        <f ca="1">IF(ISERROR(VLOOKUP($A31,チームcsv変換!$A:$P,MATCH(チームcsv貼り付け用!B$1,チームcsv変換!$1:$1,0),0)),"",VLOOKUP($A31,チームcsv変換!$A:$P,MATCH(チームcsv貼り付け用!B$1,チームcsv変換!$1:$1,0),0))</f>
        <v/>
      </c>
      <c r="C31" s="76" t="str">
        <f ca="1">IF(ISERROR(VLOOKUP($A31,チームcsv変換!$A:$P,MATCH(チームcsv貼り付け用!C$1,チームcsv変換!$1:$1,0),0)),"",VLOOKUP($A31,チームcsv変換!$A:$P,MATCH(チームcsv貼り付け用!C$1,チームcsv変換!$1:$1,0),0))</f>
        <v/>
      </c>
      <c r="D31" s="76" t="str">
        <f ca="1">IF(ISERROR(VLOOKUP($A31,チームcsv変換!$A:$P,MATCH(チームcsv貼り付け用!D$1,チームcsv変換!$1:$1,0),0)),"",VLOOKUP($A31,チームcsv変換!$A:$P,MATCH(チームcsv貼り付け用!D$1,チームcsv変換!$1:$1,0),0))</f>
        <v/>
      </c>
      <c r="F31" s="76" t="str">
        <f ca="1">IF(ISERROR(VLOOKUP($A31,チームcsv変換!$A:$P,MATCH(チームcsv貼り付け用!F$1,チームcsv変換!$1:$1,0),0)),"",VLOOKUP($A31,チームcsv変換!$A:$P,MATCH(チームcsv貼り付け用!F$1,チームcsv変換!$1:$1,0),0))</f>
        <v/>
      </c>
      <c r="I31" s="76" t="str">
        <f ca="1">IF(ISERROR(VLOOKUP($A31,チームcsv変換!$A:$P,MATCH(チームcsv貼り付け用!I$1,チームcsv変換!$1:$1,0),0)),"",VLOOKUP($A31,チームcsv変換!$A:$P,MATCH(チームcsv貼り付け用!I$1,チームcsv変換!$1:$1,0),0))</f>
        <v/>
      </c>
      <c r="J31" s="76" t="str">
        <f ca="1">IF(ISERROR(VLOOKUP($A31,チームcsv変換!$A:$P,MATCH(チームcsv貼り付け用!J$1,チームcsv変換!$1:$1,0),0)),"",VLOOKUP($A31,チームcsv変換!$A:$P,MATCH(チームcsv貼り付け用!J$1,チームcsv変換!$1:$1,0),0))</f>
        <v/>
      </c>
      <c r="K31" s="76" t="str">
        <f ca="1">IF(ISERROR(VLOOKUP($A31,チームcsv変換!$A:$P,MATCH(チームcsv貼り付け用!K$1,チームcsv変換!$1:$1,0),0)),"",VLOOKUP($A31,チームcsv変換!$A:$P,MATCH(チームcsv貼り付け用!K$1,チームcsv変換!$1:$1,0),0))</f>
        <v/>
      </c>
      <c r="L31" s="76" t="str">
        <f ca="1">IF(ISERROR(VLOOKUP($A31,チームcsv変換!$A:$P,MATCH(チームcsv貼り付け用!L$1,チームcsv変換!$1:$1,0),0)),"",VLOOKUP($A31,チームcsv変換!$A:$P,MATCH(チームcsv貼り付け用!L$1,チームcsv変換!$1:$1,0),0))</f>
        <v/>
      </c>
      <c r="M31" s="76" t="str">
        <f ca="1">IF(ISERROR(VLOOKUP($A31,チームcsv変換!$A:$P,MATCH(チームcsv貼り付け用!M$1,チームcsv変換!$1:$1,0),0)),"",VLOOKUP($A31,チームcsv変換!$A:$P,MATCH(チームcsv貼り付け用!M$1,チームcsv変換!$1:$1,0),0))</f>
        <v/>
      </c>
      <c r="N31" s="76" t="str">
        <f ca="1">IF(ISERROR(VLOOKUP($A31,チームcsv変換!$A:$P,MATCH(チームcsv貼り付け用!N$1,チームcsv変換!$1:$1,0),0)),"",VLOOKUP($A31,チームcsv変換!$A:$P,MATCH(チームcsv貼り付け用!N$1,チームcsv変換!$1:$1,0),0))</f>
        <v/>
      </c>
      <c r="O31" s="76" t="str">
        <f ca="1">IF(ISERROR(VLOOKUP($A31,チームcsv変換!$A:$P,MATCH(チームcsv貼り付け用!O$1,チームcsv変換!$1:$1,0),0)),"",VLOOKUP($A31,チームcsv変換!$A:$P,MATCH(チームcsv貼り付け用!O$1,チームcsv変換!$1:$1,0),0))</f>
        <v/>
      </c>
      <c r="P31" s="76" t="str">
        <f ca="1">IF(ISERROR(VLOOKUP($A31,チームcsv変換!$A:$P,MATCH(チームcsv貼り付け用!P$1,チームcsv変換!$1:$1,0),0)),"",VLOOKUP($A31,チームcsv変換!$A:$P,MATCH(チームcsv貼り付け用!P$1,チームcsv変換!$1:$1,0),0))</f>
        <v/>
      </c>
    </row>
    <row r="32" spans="1:16" ht="18" customHeight="1">
      <c r="A32" s="76" t="str">
        <f t="shared" ca="1" si="0"/>
        <v/>
      </c>
      <c r="B32" s="76" t="str">
        <f ca="1">IF(ISERROR(VLOOKUP($A32,チームcsv変換!$A:$P,MATCH(チームcsv貼り付け用!B$1,チームcsv変換!$1:$1,0),0)),"",VLOOKUP($A32,チームcsv変換!$A:$P,MATCH(チームcsv貼り付け用!B$1,チームcsv変換!$1:$1,0),0))</f>
        <v/>
      </c>
      <c r="C32" s="76" t="str">
        <f ca="1">IF(ISERROR(VLOOKUP($A32,チームcsv変換!$A:$P,MATCH(チームcsv貼り付け用!C$1,チームcsv変換!$1:$1,0),0)),"",VLOOKUP($A32,チームcsv変換!$A:$P,MATCH(チームcsv貼り付け用!C$1,チームcsv変換!$1:$1,0),0))</f>
        <v/>
      </c>
      <c r="D32" s="76" t="str">
        <f ca="1">IF(ISERROR(VLOOKUP($A32,チームcsv変換!$A:$P,MATCH(チームcsv貼り付け用!D$1,チームcsv変換!$1:$1,0),0)),"",VLOOKUP($A32,チームcsv変換!$A:$P,MATCH(チームcsv貼り付け用!D$1,チームcsv変換!$1:$1,0),0))</f>
        <v/>
      </c>
      <c r="F32" s="76" t="str">
        <f ca="1">IF(ISERROR(VLOOKUP($A32,チームcsv変換!$A:$P,MATCH(チームcsv貼り付け用!F$1,チームcsv変換!$1:$1,0),0)),"",VLOOKUP($A32,チームcsv変換!$A:$P,MATCH(チームcsv貼り付け用!F$1,チームcsv変換!$1:$1,0),0))</f>
        <v/>
      </c>
      <c r="I32" s="76" t="str">
        <f ca="1">IF(ISERROR(VLOOKUP($A32,チームcsv変換!$A:$P,MATCH(チームcsv貼り付け用!I$1,チームcsv変換!$1:$1,0),0)),"",VLOOKUP($A32,チームcsv変換!$A:$P,MATCH(チームcsv貼り付け用!I$1,チームcsv変換!$1:$1,0),0))</f>
        <v/>
      </c>
      <c r="J32" s="76" t="str">
        <f ca="1">IF(ISERROR(VLOOKUP($A32,チームcsv変換!$A:$P,MATCH(チームcsv貼り付け用!J$1,チームcsv変換!$1:$1,0),0)),"",VLOOKUP($A32,チームcsv変換!$A:$P,MATCH(チームcsv貼り付け用!J$1,チームcsv変換!$1:$1,0),0))</f>
        <v/>
      </c>
      <c r="K32" s="76" t="str">
        <f ca="1">IF(ISERROR(VLOOKUP($A32,チームcsv変換!$A:$P,MATCH(チームcsv貼り付け用!K$1,チームcsv変換!$1:$1,0),0)),"",VLOOKUP($A32,チームcsv変換!$A:$P,MATCH(チームcsv貼り付け用!K$1,チームcsv変換!$1:$1,0),0))</f>
        <v/>
      </c>
      <c r="L32" s="76" t="str">
        <f ca="1">IF(ISERROR(VLOOKUP($A32,チームcsv変換!$A:$P,MATCH(チームcsv貼り付け用!L$1,チームcsv変換!$1:$1,0),0)),"",VLOOKUP($A32,チームcsv変換!$A:$P,MATCH(チームcsv貼り付け用!L$1,チームcsv変換!$1:$1,0),0))</f>
        <v/>
      </c>
      <c r="M32" s="76" t="str">
        <f ca="1">IF(ISERROR(VLOOKUP($A32,チームcsv変換!$A:$P,MATCH(チームcsv貼り付け用!M$1,チームcsv変換!$1:$1,0),0)),"",VLOOKUP($A32,チームcsv変換!$A:$P,MATCH(チームcsv貼り付け用!M$1,チームcsv変換!$1:$1,0),0))</f>
        <v/>
      </c>
      <c r="N32" s="76" t="str">
        <f ca="1">IF(ISERROR(VLOOKUP($A32,チームcsv変換!$A:$P,MATCH(チームcsv貼り付け用!N$1,チームcsv変換!$1:$1,0),0)),"",VLOOKUP($A32,チームcsv変換!$A:$P,MATCH(チームcsv貼り付け用!N$1,チームcsv変換!$1:$1,0),0))</f>
        <v/>
      </c>
      <c r="O32" s="76" t="str">
        <f ca="1">IF(ISERROR(VLOOKUP($A32,チームcsv変換!$A:$P,MATCH(チームcsv貼り付け用!O$1,チームcsv変換!$1:$1,0),0)),"",VLOOKUP($A32,チームcsv変換!$A:$P,MATCH(チームcsv貼り付け用!O$1,チームcsv変換!$1:$1,0),0))</f>
        <v/>
      </c>
      <c r="P32" s="76" t="str">
        <f ca="1">IF(ISERROR(VLOOKUP($A32,チームcsv変換!$A:$P,MATCH(チームcsv貼り付け用!P$1,チームcsv変換!$1:$1,0),0)),"",VLOOKUP($A32,チームcsv変換!$A:$P,MATCH(チームcsv貼り付け用!P$1,チームcsv変換!$1:$1,0),0))</f>
        <v/>
      </c>
    </row>
    <row r="33" spans="1:16" ht="18" customHeight="1">
      <c r="A33" s="76" t="str">
        <f t="shared" ca="1" si="0"/>
        <v/>
      </c>
      <c r="B33" s="76" t="str">
        <f ca="1">IF(ISERROR(VLOOKUP($A33,チームcsv変換!$A:$P,MATCH(チームcsv貼り付け用!B$1,チームcsv変換!$1:$1,0),0)),"",VLOOKUP($A33,チームcsv変換!$A:$P,MATCH(チームcsv貼り付け用!B$1,チームcsv変換!$1:$1,0),0))</f>
        <v/>
      </c>
      <c r="C33" s="76" t="str">
        <f ca="1">IF(ISERROR(VLOOKUP($A33,チームcsv変換!$A:$P,MATCH(チームcsv貼り付け用!C$1,チームcsv変換!$1:$1,0),0)),"",VLOOKUP($A33,チームcsv変換!$A:$P,MATCH(チームcsv貼り付け用!C$1,チームcsv変換!$1:$1,0),0))</f>
        <v/>
      </c>
      <c r="D33" s="76" t="str">
        <f ca="1">IF(ISERROR(VLOOKUP($A33,チームcsv変換!$A:$P,MATCH(チームcsv貼り付け用!D$1,チームcsv変換!$1:$1,0),0)),"",VLOOKUP($A33,チームcsv変換!$A:$P,MATCH(チームcsv貼り付け用!D$1,チームcsv変換!$1:$1,0),0))</f>
        <v/>
      </c>
      <c r="F33" s="76" t="str">
        <f ca="1">IF(ISERROR(VLOOKUP($A33,チームcsv変換!$A:$P,MATCH(チームcsv貼り付け用!F$1,チームcsv変換!$1:$1,0),0)),"",VLOOKUP($A33,チームcsv変換!$A:$P,MATCH(チームcsv貼り付け用!F$1,チームcsv変換!$1:$1,0),0))</f>
        <v/>
      </c>
      <c r="I33" s="76" t="str">
        <f ca="1">IF(ISERROR(VLOOKUP($A33,チームcsv変換!$A:$P,MATCH(チームcsv貼り付け用!I$1,チームcsv変換!$1:$1,0),0)),"",VLOOKUP($A33,チームcsv変換!$A:$P,MATCH(チームcsv貼り付け用!I$1,チームcsv変換!$1:$1,0),0))</f>
        <v/>
      </c>
      <c r="J33" s="76" t="str">
        <f ca="1">IF(ISERROR(VLOOKUP($A33,チームcsv変換!$A:$P,MATCH(チームcsv貼り付け用!J$1,チームcsv変換!$1:$1,0),0)),"",VLOOKUP($A33,チームcsv変換!$A:$P,MATCH(チームcsv貼り付け用!J$1,チームcsv変換!$1:$1,0),0))</f>
        <v/>
      </c>
      <c r="K33" s="76" t="str">
        <f ca="1">IF(ISERROR(VLOOKUP($A33,チームcsv変換!$A:$P,MATCH(チームcsv貼り付け用!K$1,チームcsv変換!$1:$1,0),0)),"",VLOOKUP($A33,チームcsv変換!$A:$P,MATCH(チームcsv貼り付け用!K$1,チームcsv変換!$1:$1,0),0))</f>
        <v/>
      </c>
      <c r="L33" s="76" t="str">
        <f ca="1">IF(ISERROR(VLOOKUP($A33,チームcsv変換!$A:$P,MATCH(チームcsv貼り付け用!L$1,チームcsv変換!$1:$1,0),0)),"",VLOOKUP($A33,チームcsv変換!$A:$P,MATCH(チームcsv貼り付け用!L$1,チームcsv変換!$1:$1,0),0))</f>
        <v/>
      </c>
      <c r="M33" s="76" t="str">
        <f ca="1">IF(ISERROR(VLOOKUP($A33,チームcsv変換!$A:$P,MATCH(チームcsv貼り付け用!M$1,チームcsv変換!$1:$1,0),0)),"",VLOOKUP($A33,チームcsv変換!$A:$P,MATCH(チームcsv貼り付け用!M$1,チームcsv変換!$1:$1,0),0))</f>
        <v/>
      </c>
      <c r="N33" s="76" t="str">
        <f ca="1">IF(ISERROR(VLOOKUP($A33,チームcsv変換!$A:$P,MATCH(チームcsv貼り付け用!N$1,チームcsv変換!$1:$1,0),0)),"",VLOOKUP($A33,チームcsv変換!$A:$P,MATCH(チームcsv貼り付け用!N$1,チームcsv変換!$1:$1,0),0))</f>
        <v/>
      </c>
      <c r="O33" s="76" t="str">
        <f ca="1">IF(ISERROR(VLOOKUP($A33,チームcsv変換!$A:$P,MATCH(チームcsv貼り付け用!O$1,チームcsv変換!$1:$1,0),0)),"",VLOOKUP($A33,チームcsv変換!$A:$P,MATCH(チームcsv貼り付け用!O$1,チームcsv変換!$1:$1,0),0))</f>
        <v/>
      </c>
      <c r="P33" s="76" t="str">
        <f ca="1">IF(ISERROR(VLOOKUP($A33,チームcsv変換!$A:$P,MATCH(チームcsv貼り付け用!P$1,チームcsv変換!$1:$1,0),0)),"",VLOOKUP($A33,チームcsv変換!$A:$P,MATCH(チームcsv貼り付け用!P$1,チームcsv変換!$1:$1,0),0))</f>
        <v/>
      </c>
    </row>
    <row r="34" spans="1:16" ht="18" customHeight="1">
      <c r="A34" s="76" t="str">
        <f t="shared" ca="1" si="0"/>
        <v/>
      </c>
      <c r="B34" s="76" t="str">
        <f ca="1">IF(ISERROR(VLOOKUP($A34,チームcsv変換!$A:$P,MATCH(チームcsv貼り付け用!B$1,チームcsv変換!$1:$1,0),0)),"",VLOOKUP($A34,チームcsv変換!$A:$P,MATCH(チームcsv貼り付け用!B$1,チームcsv変換!$1:$1,0),0))</f>
        <v/>
      </c>
      <c r="C34" s="76" t="str">
        <f ca="1">IF(ISERROR(VLOOKUP($A34,チームcsv変換!$A:$P,MATCH(チームcsv貼り付け用!C$1,チームcsv変換!$1:$1,0),0)),"",VLOOKUP($A34,チームcsv変換!$A:$P,MATCH(チームcsv貼り付け用!C$1,チームcsv変換!$1:$1,0),0))</f>
        <v/>
      </c>
      <c r="D34" s="76" t="str">
        <f ca="1">IF(ISERROR(VLOOKUP($A34,チームcsv変換!$A:$P,MATCH(チームcsv貼り付け用!D$1,チームcsv変換!$1:$1,0),0)),"",VLOOKUP($A34,チームcsv変換!$A:$P,MATCH(チームcsv貼り付け用!D$1,チームcsv変換!$1:$1,0),0))</f>
        <v/>
      </c>
      <c r="F34" s="76" t="str">
        <f ca="1">IF(ISERROR(VLOOKUP($A34,チームcsv変換!$A:$P,MATCH(チームcsv貼り付け用!F$1,チームcsv変換!$1:$1,0),0)),"",VLOOKUP($A34,チームcsv変換!$A:$P,MATCH(チームcsv貼り付け用!F$1,チームcsv変換!$1:$1,0),0))</f>
        <v/>
      </c>
      <c r="I34" s="76" t="str">
        <f ca="1">IF(ISERROR(VLOOKUP($A34,チームcsv変換!$A:$P,MATCH(チームcsv貼り付け用!I$1,チームcsv変換!$1:$1,0),0)),"",VLOOKUP($A34,チームcsv変換!$A:$P,MATCH(チームcsv貼り付け用!I$1,チームcsv変換!$1:$1,0),0))</f>
        <v/>
      </c>
      <c r="J34" s="76" t="str">
        <f ca="1">IF(ISERROR(VLOOKUP($A34,チームcsv変換!$A:$P,MATCH(チームcsv貼り付け用!J$1,チームcsv変換!$1:$1,0),0)),"",VLOOKUP($A34,チームcsv変換!$A:$P,MATCH(チームcsv貼り付け用!J$1,チームcsv変換!$1:$1,0),0))</f>
        <v/>
      </c>
      <c r="K34" s="76" t="str">
        <f ca="1">IF(ISERROR(VLOOKUP($A34,チームcsv変換!$A:$P,MATCH(チームcsv貼り付け用!K$1,チームcsv変換!$1:$1,0),0)),"",VLOOKUP($A34,チームcsv変換!$A:$P,MATCH(チームcsv貼り付け用!K$1,チームcsv変換!$1:$1,0),0))</f>
        <v/>
      </c>
      <c r="L34" s="76" t="str">
        <f ca="1">IF(ISERROR(VLOOKUP($A34,チームcsv変換!$A:$P,MATCH(チームcsv貼り付け用!L$1,チームcsv変換!$1:$1,0),0)),"",VLOOKUP($A34,チームcsv変換!$A:$P,MATCH(チームcsv貼り付け用!L$1,チームcsv変換!$1:$1,0),0))</f>
        <v/>
      </c>
      <c r="M34" s="76" t="str">
        <f ca="1">IF(ISERROR(VLOOKUP($A34,チームcsv変換!$A:$P,MATCH(チームcsv貼り付け用!M$1,チームcsv変換!$1:$1,0),0)),"",VLOOKUP($A34,チームcsv変換!$A:$P,MATCH(チームcsv貼り付け用!M$1,チームcsv変換!$1:$1,0),0))</f>
        <v/>
      </c>
      <c r="N34" s="76" t="str">
        <f ca="1">IF(ISERROR(VLOOKUP($A34,チームcsv変換!$A:$P,MATCH(チームcsv貼り付け用!N$1,チームcsv変換!$1:$1,0),0)),"",VLOOKUP($A34,チームcsv変換!$A:$P,MATCH(チームcsv貼り付け用!N$1,チームcsv変換!$1:$1,0),0))</f>
        <v/>
      </c>
      <c r="O34" s="76" t="str">
        <f ca="1">IF(ISERROR(VLOOKUP($A34,チームcsv変換!$A:$P,MATCH(チームcsv貼り付け用!O$1,チームcsv変換!$1:$1,0),0)),"",VLOOKUP($A34,チームcsv変換!$A:$P,MATCH(チームcsv貼り付け用!O$1,チームcsv変換!$1:$1,0),0))</f>
        <v/>
      </c>
      <c r="P34" s="76" t="str">
        <f ca="1">IF(ISERROR(VLOOKUP($A34,チームcsv変換!$A:$P,MATCH(チームcsv貼り付け用!P$1,チームcsv変換!$1:$1,0),0)),"",VLOOKUP($A34,チームcsv変換!$A:$P,MATCH(チームcsv貼り付け用!P$1,チームcsv変換!$1:$1,0),0))</f>
        <v/>
      </c>
    </row>
    <row r="35" spans="1:16" ht="18" customHeight="1">
      <c r="A35" s="76" t="str">
        <f t="shared" ca="1" si="0"/>
        <v/>
      </c>
      <c r="B35" s="76" t="str">
        <f ca="1">IF(ISERROR(VLOOKUP($A35,チームcsv変換!$A:$P,MATCH(チームcsv貼り付け用!B$1,チームcsv変換!$1:$1,0),0)),"",VLOOKUP($A35,チームcsv変換!$A:$P,MATCH(チームcsv貼り付け用!B$1,チームcsv変換!$1:$1,0),0))</f>
        <v/>
      </c>
      <c r="C35" s="76" t="str">
        <f ca="1">IF(ISERROR(VLOOKUP($A35,チームcsv変換!$A:$P,MATCH(チームcsv貼り付け用!C$1,チームcsv変換!$1:$1,0),0)),"",VLOOKUP($A35,チームcsv変換!$A:$P,MATCH(チームcsv貼り付け用!C$1,チームcsv変換!$1:$1,0),0))</f>
        <v/>
      </c>
      <c r="D35" s="76" t="str">
        <f ca="1">IF(ISERROR(VLOOKUP($A35,チームcsv変換!$A:$P,MATCH(チームcsv貼り付け用!D$1,チームcsv変換!$1:$1,0),0)),"",VLOOKUP($A35,チームcsv変換!$A:$P,MATCH(チームcsv貼り付け用!D$1,チームcsv変換!$1:$1,0),0))</f>
        <v/>
      </c>
      <c r="F35" s="76" t="str">
        <f ca="1">IF(ISERROR(VLOOKUP($A35,チームcsv変換!$A:$P,MATCH(チームcsv貼り付け用!F$1,チームcsv変換!$1:$1,0),0)),"",VLOOKUP($A35,チームcsv変換!$A:$P,MATCH(チームcsv貼り付け用!F$1,チームcsv変換!$1:$1,0),0))</f>
        <v/>
      </c>
      <c r="I35" s="76" t="str">
        <f ca="1">IF(ISERROR(VLOOKUP($A35,チームcsv変換!$A:$P,MATCH(チームcsv貼り付け用!I$1,チームcsv変換!$1:$1,0),0)),"",VLOOKUP($A35,チームcsv変換!$A:$P,MATCH(チームcsv貼り付け用!I$1,チームcsv変換!$1:$1,0),0))</f>
        <v/>
      </c>
      <c r="J35" s="76" t="str">
        <f ca="1">IF(ISERROR(VLOOKUP($A35,チームcsv変換!$A:$P,MATCH(チームcsv貼り付け用!J$1,チームcsv変換!$1:$1,0),0)),"",VLOOKUP($A35,チームcsv変換!$A:$P,MATCH(チームcsv貼り付け用!J$1,チームcsv変換!$1:$1,0),0))</f>
        <v/>
      </c>
      <c r="K35" s="76" t="str">
        <f ca="1">IF(ISERROR(VLOOKUP($A35,チームcsv変換!$A:$P,MATCH(チームcsv貼り付け用!K$1,チームcsv変換!$1:$1,0),0)),"",VLOOKUP($A35,チームcsv変換!$A:$P,MATCH(チームcsv貼り付け用!K$1,チームcsv変換!$1:$1,0),0))</f>
        <v/>
      </c>
      <c r="L35" s="76" t="str">
        <f ca="1">IF(ISERROR(VLOOKUP($A35,チームcsv変換!$A:$P,MATCH(チームcsv貼り付け用!L$1,チームcsv変換!$1:$1,0),0)),"",VLOOKUP($A35,チームcsv変換!$A:$P,MATCH(チームcsv貼り付け用!L$1,チームcsv変換!$1:$1,0),0))</f>
        <v/>
      </c>
      <c r="M35" s="76" t="str">
        <f ca="1">IF(ISERROR(VLOOKUP($A35,チームcsv変換!$A:$P,MATCH(チームcsv貼り付け用!M$1,チームcsv変換!$1:$1,0),0)),"",VLOOKUP($A35,チームcsv変換!$A:$P,MATCH(チームcsv貼り付け用!M$1,チームcsv変換!$1:$1,0),0))</f>
        <v/>
      </c>
      <c r="N35" s="76" t="str">
        <f ca="1">IF(ISERROR(VLOOKUP($A35,チームcsv変換!$A:$P,MATCH(チームcsv貼り付け用!N$1,チームcsv変換!$1:$1,0),0)),"",VLOOKUP($A35,チームcsv変換!$A:$P,MATCH(チームcsv貼り付け用!N$1,チームcsv変換!$1:$1,0),0))</f>
        <v/>
      </c>
      <c r="O35" s="76" t="str">
        <f ca="1">IF(ISERROR(VLOOKUP($A35,チームcsv変換!$A:$P,MATCH(チームcsv貼り付け用!O$1,チームcsv変換!$1:$1,0),0)),"",VLOOKUP($A35,チームcsv変換!$A:$P,MATCH(チームcsv貼り付け用!O$1,チームcsv変換!$1:$1,0),0))</f>
        <v/>
      </c>
      <c r="P35" s="76" t="str">
        <f ca="1">IF(ISERROR(VLOOKUP($A35,チームcsv変換!$A:$P,MATCH(チームcsv貼り付け用!P$1,チームcsv変換!$1:$1,0),0)),"",VLOOKUP($A35,チームcsv変換!$A:$P,MATCH(チームcsv貼り付け用!P$1,チームcsv変換!$1:$1,0),0))</f>
        <v/>
      </c>
    </row>
    <row r="36" spans="1:16" ht="18" customHeight="1">
      <c r="A36" s="76" t="str">
        <f t="shared" ca="1" si="0"/>
        <v/>
      </c>
      <c r="B36" s="76" t="str">
        <f ca="1">IF(ISERROR(VLOOKUP($A36,チームcsv変換!$A:$P,MATCH(チームcsv貼り付け用!B$1,チームcsv変換!$1:$1,0),0)),"",VLOOKUP($A36,チームcsv変換!$A:$P,MATCH(チームcsv貼り付け用!B$1,チームcsv変換!$1:$1,0),0))</f>
        <v/>
      </c>
      <c r="C36" s="76" t="str">
        <f ca="1">IF(ISERROR(VLOOKUP($A36,チームcsv変換!$A:$P,MATCH(チームcsv貼り付け用!C$1,チームcsv変換!$1:$1,0),0)),"",VLOOKUP($A36,チームcsv変換!$A:$P,MATCH(チームcsv貼り付け用!C$1,チームcsv変換!$1:$1,0),0))</f>
        <v/>
      </c>
      <c r="D36" s="76" t="str">
        <f ca="1">IF(ISERROR(VLOOKUP($A36,チームcsv変換!$A:$P,MATCH(チームcsv貼り付け用!D$1,チームcsv変換!$1:$1,0),0)),"",VLOOKUP($A36,チームcsv変換!$A:$P,MATCH(チームcsv貼り付け用!D$1,チームcsv変換!$1:$1,0),0))</f>
        <v/>
      </c>
      <c r="F36" s="76" t="str">
        <f ca="1">IF(ISERROR(VLOOKUP($A36,チームcsv変換!$A:$P,MATCH(チームcsv貼り付け用!F$1,チームcsv変換!$1:$1,0),0)),"",VLOOKUP($A36,チームcsv変換!$A:$P,MATCH(チームcsv貼り付け用!F$1,チームcsv変換!$1:$1,0),0))</f>
        <v/>
      </c>
      <c r="I36" s="76" t="str">
        <f ca="1">IF(ISERROR(VLOOKUP($A36,チームcsv変換!$A:$P,MATCH(チームcsv貼り付け用!I$1,チームcsv変換!$1:$1,0),0)),"",VLOOKUP($A36,チームcsv変換!$A:$P,MATCH(チームcsv貼り付け用!I$1,チームcsv変換!$1:$1,0),0))</f>
        <v/>
      </c>
      <c r="J36" s="76" t="str">
        <f ca="1">IF(ISERROR(VLOOKUP($A36,チームcsv変換!$A:$P,MATCH(チームcsv貼り付け用!J$1,チームcsv変換!$1:$1,0),0)),"",VLOOKUP($A36,チームcsv変換!$A:$P,MATCH(チームcsv貼り付け用!J$1,チームcsv変換!$1:$1,0),0))</f>
        <v/>
      </c>
      <c r="K36" s="76" t="str">
        <f ca="1">IF(ISERROR(VLOOKUP($A36,チームcsv変換!$A:$P,MATCH(チームcsv貼り付け用!K$1,チームcsv変換!$1:$1,0),0)),"",VLOOKUP($A36,チームcsv変換!$A:$P,MATCH(チームcsv貼り付け用!K$1,チームcsv変換!$1:$1,0),0))</f>
        <v/>
      </c>
      <c r="L36" s="76" t="str">
        <f ca="1">IF(ISERROR(VLOOKUP($A36,チームcsv変換!$A:$P,MATCH(チームcsv貼り付け用!L$1,チームcsv変換!$1:$1,0),0)),"",VLOOKUP($A36,チームcsv変換!$A:$P,MATCH(チームcsv貼り付け用!L$1,チームcsv変換!$1:$1,0),0))</f>
        <v/>
      </c>
      <c r="M36" s="76" t="str">
        <f ca="1">IF(ISERROR(VLOOKUP($A36,チームcsv変換!$A:$P,MATCH(チームcsv貼り付け用!M$1,チームcsv変換!$1:$1,0),0)),"",VLOOKUP($A36,チームcsv変換!$A:$P,MATCH(チームcsv貼り付け用!M$1,チームcsv変換!$1:$1,0),0))</f>
        <v/>
      </c>
      <c r="N36" s="76" t="str">
        <f ca="1">IF(ISERROR(VLOOKUP($A36,チームcsv変換!$A:$P,MATCH(チームcsv貼り付け用!N$1,チームcsv変換!$1:$1,0),0)),"",VLOOKUP($A36,チームcsv変換!$A:$P,MATCH(チームcsv貼り付け用!N$1,チームcsv変換!$1:$1,0),0))</f>
        <v/>
      </c>
      <c r="O36" s="76" t="str">
        <f ca="1">IF(ISERROR(VLOOKUP($A36,チームcsv変換!$A:$P,MATCH(チームcsv貼り付け用!O$1,チームcsv変換!$1:$1,0),0)),"",VLOOKUP($A36,チームcsv変換!$A:$P,MATCH(チームcsv貼り付け用!O$1,チームcsv変換!$1:$1,0),0))</f>
        <v/>
      </c>
      <c r="P36" s="76" t="str">
        <f ca="1">IF(ISERROR(VLOOKUP($A36,チームcsv変換!$A:$P,MATCH(チームcsv貼り付け用!P$1,チームcsv変換!$1:$1,0),0)),"",VLOOKUP($A36,チームcsv変換!$A:$P,MATCH(チームcsv貼り付け用!P$1,チームcsv変換!$1:$1,0),0))</f>
        <v/>
      </c>
    </row>
    <row r="37" spans="1:16" ht="18" customHeight="1">
      <c r="A37" s="76" t="str">
        <f t="shared" ca="1" si="0"/>
        <v/>
      </c>
      <c r="B37" s="76" t="str">
        <f ca="1">IF(ISERROR(VLOOKUP($A37,チームcsv変換!$A:$P,MATCH(チームcsv貼り付け用!B$1,チームcsv変換!$1:$1,0),0)),"",VLOOKUP($A37,チームcsv変換!$A:$P,MATCH(チームcsv貼り付け用!B$1,チームcsv変換!$1:$1,0),0))</f>
        <v/>
      </c>
      <c r="C37" s="76" t="str">
        <f ca="1">IF(ISERROR(VLOOKUP($A37,チームcsv変換!$A:$P,MATCH(チームcsv貼り付け用!C$1,チームcsv変換!$1:$1,0),0)),"",VLOOKUP($A37,チームcsv変換!$A:$P,MATCH(チームcsv貼り付け用!C$1,チームcsv変換!$1:$1,0),0))</f>
        <v/>
      </c>
      <c r="D37" s="76" t="str">
        <f ca="1">IF(ISERROR(VLOOKUP($A37,チームcsv変換!$A:$P,MATCH(チームcsv貼り付け用!D$1,チームcsv変換!$1:$1,0),0)),"",VLOOKUP($A37,チームcsv変換!$A:$P,MATCH(チームcsv貼り付け用!D$1,チームcsv変換!$1:$1,0),0))</f>
        <v/>
      </c>
      <c r="F37" s="76" t="str">
        <f ca="1">IF(ISERROR(VLOOKUP($A37,チームcsv変換!$A:$P,MATCH(チームcsv貼り付け用!F$1,チームcsv変換!$1:$1,0),0)),"",VLOOKUP($A37,チームcsv変換!$A:$P,MATCH(チームcsv貼り付け用!F$1,チームcsv変換!$1:$1,0),0))</f>
        <v/>
      </c>
      <c r="I37" s="76" t="str">
        <f ca="1">IF(ISERROR(VLOOKUP($A37,チームcsv変換!$A:$P,MATCH(チームcsv貼り付け用!I$1,チームcsv変換!$1:$1,0),0)),"",VLOOKUP($A37,チームcsv変換!$A:$P,MATCH(チームcsv貼り付け用!I$1,チームcsv変換!$1:$1,0),0))</f>
        <v/>
      </c>
      <c r="J37" s="76" t="str">
        <f ca="1">IF(ISERROR(VLOOKUP($A37,チームcsv変換!$A:$P,MATCH(チームcsv貼り付け用!J$1,チームcsv変換!$1:$1,0),0)),"",VLOOKUP($A37,チームcsv変換!$A:$P,MATCH(チームcsv貼り付け用!J$1,チームcsv変換!$1:$1,0),0))</f>
        <v/>
      </c>
      <c r="K37" s="76" t="str">
        <f ca="1">IF(ISERROR(VLOOKUP($A37,チームcsv変換!$A:$P,MATCH(チームcsv貼り付け用!K$1,チームcsv変換!$1:$1,0),0)),"",VLOOKUP($A37,チームcsv変換!$A:$P,MATCH(チームcsv貼り付け用!K$1,チームcsv変換!$1:$1,0),0))</f>
        <v/>
      </c>
      <c r="L37" s="76" t="str">
        <f ca="1">IF(ISERROR(VLOOKUP($A37,チームcsv変換!$A:$P,MATCH(チームcsv貼り付け用!L$1,チームcsv変換!$1:$1,0),0)),"",VLOOKUP($A37,チームcsv変換!$A:$P,MATCH(チームcsv貼り付け用!L$1,チームcsv変換!$1:$1,0),0))</f>
        <v/>
      </c>
      <c r="M37" s="76" t="str">
        <f ca="1">IF(ISERROR(VLOOKUP($A37,チームcsv変換!$A:$P,MATCH(チームcsv貼り付け用!M$1,チームcsv変換!$1:$1,0),0)),"",VLOOKUP($A37,チームcsv変換!$A:$P,MATCH(チームcsv貼り付け用!M$1,チームcsv変換!$1:$1,0),0))</f>
        <v/>
      </c>
      <c r="N37" s="76" t="str">
        <f ca="1">IF(ISERROR(VLOOKUP($A37,チームcsv変換!$A:$P,MATCH(チームcsv貼り付け用!N$1,チームcsv変換!$1:$1,0),0)),"",VLOOKUP($A37,チームcsv変換!$A:$P,MATCH(チームcsv貼り付け用!N$1,チームcsv変換!$1:$1,0),0))</f>
        <v/>
      </c>
      <c r="O37" s="76" t="str">
        <f ca="1">IF(ISERROR(VLOOKUP($A37,チームcsv変換!$A:$P,MATCH(チームcsv貼り付け用!O$1,チームcsv変換!$1:$1,0),0)),"",VLOOKUP($A37,チームcsv変換!$A:$P,MATCH(チームcsv貼り付け用!O$1,チームcsv変換!$1:$1,0),0))</f>
        <v/>
      </c>
      <c r="P37" s="76" t="str">
        <f ca="1">IF(ISERROR(VLOOKUP($A37,チームcsv変換!$A:$P,MATCH(チームcsv貼り付け用!P$1,チームcsv変換!$1:$1,0),0)),"",VLOOKUP($A37,チームcsv変換!$A:$P,MATCH(チームcsv貼り付け用!P$1,チームcsv変換!$1:$1,0),0))</f>
        <v/>
      </c>
    </row>
    <row r="38" spans="1:16" ht="18" customHeight="1"/>
    <row r="39" spans="1:16" ht="18" customHeight="1"/>
    <row r="40" spans="1:16" ht="18" customHeight="1"/>
    <row r="41" spans="1:16" ht="18" customHeight="1"/>
    <row r="42" spans="1:16" ht="18" customHeight="1"/>
    <row r="43" spans="1:16" ht="18" customHeight="1"/>
    <row r="44" spans="1:16" ht="18" customHeight="1"/>
    <row r="45" spans="1:16" ht="18" customHeight="1"/>
    <row r="46" spans="1:16" ht="18" customHeight="1"/>
    <row r="47" spans="1:16" ht="18" customHeight="1"/>
    <row r="48" spans="1:16" ht="18" customHeight="1"/>
    <row r="49" ht="18" customHeight="1"/>
    <row r="50" ht="18" customHeight="1"/>
    <row r="51" ht="18" customHeight="1"/>
    <row r="52" ht="18" customHeight="1"/>
    <row r="53" ht="18" customHeight="1"/>
    <row r="54" ht="18" customHeight="1"/>
    <row r="55" ht="18" customHeight="1"/>
    <row r="56" ht="18" customHeight="1"/>
    <row r="57" ht="18" customHeight="1"/>
    <row r="58" ht="18" customHeight="1"/>
    <row r="59" ht="18" customHeight="1"/>
    <row r="60" ht="18" customHeight="1"/>
    <row r="61" ht="18" customHeight="1"/>
    <row r="62" ht="18" customHeight="1"/>
    <row r="63" ht="18" customHeight="1"/>
    <row r="64" ht="18" customHeight="1"/>
    <row r="65" ht="18" customHeight="1"/>
    <row r="66" ht="18" customHeight="1"/>
    <row r="67" ht="18" customHeight="1"/>
    <row r="68" ht="18" customHeight="1"/>
    <row r="69" ht="18" customHeight="1"/>
    <row r="70" ht="18" customHeight="1"/>
    <row r="71" ht="18" customHeight="1"/>
    <row r="72" ht="18" customHeight="1"/>
    <row r="73" ht="18" customHeight="1"/>
    <row r="74" ht="18" customHeight="1"/>
    <row r="75" ht="18" customHeight="1"/>
    <row r="76" ht="18" customHeight="1"/>
    <row r="77" ht="18" customHeight="1"/>
    <row r="78" ht="18" customHeight="1"/>
    <row r="79" ht="18" customHeight="1"/>
    <row r="80" ht="18" customHeight="1"/>
    <row r="81" ht="18" customHeight="1"/>
    <row r="82" ht="18" customHeight="1"/>
    <row r="83" ht="18" customHeight="1"/>
    <row r="84" ht="18" customHeight="1"/>
    <row r="85" ht="18" customHeight="1"/>
    <row r="86" ht="18" customHeight="1"/>
    <row r="87" ht="18" customHeight="1"/>
    <row r="88" ht="18" customHeight="1"/>
    <row r="89" ht="18" customHeight="1"/>
    <row r="90" ht="18" customHeight="1"/>
    <row r="91" ht="18" customHeight="1"/>
    <row r="92" ht="18" customHeight="1"/>
    <row r="93" ht="18" customHeight="1"/>
    <row r="94" ht="18" customHeight="1"/>
    <row r="95" ht="18" customHeight="1"/>
    <row r="96" ht="18" customHeight="1"/>
    <row r="97" ht="18" customHeight="1"/>
    <row r="98" ht="18" customHeight="1"/>
    <row r="99" ht="18" customHeight="1"/>
    <row r="100" ht="18" customHeight="1"/>
    <row r="101" ht="18" customHeight="1"/>
    <row r="102" ht="18" customHeight="1"/>
    <row r="103" ht="18" customHeight="1"/>
    <row r="104" ht="18" customHeight="1"/>
    <row r="105" ht="18" customHeight="1"/>
    <row r="106" ht="18" customHeight="1"/>
    <row r="107" ht="18" customHeight="1"/>
    <row r="108" ht="18" customHeight="1"/>
    <row r="109" ht="18" customHeight="1"/>
    <row r="110" ht="18" customHeight="1"/>
    <row r="111" ht="18" customHeight="1"/>
    <row r="112" ht="18" customHeight="1"/>
    <row r="113" ht="18" customHeight="1"/>
    <row r="114" ht="18" customHeight="1"/>
    <row r="115" ht="18" customHeight="1"/>
    <row r="116" ht="18" customHeight="1"/>
    <row r="117" ht="18" customHeight="1"/>
    <row r="118" ht="18" customHeight="1"/>
    <row r="119" ht="18" customHeight="1"/>
    <row r="120" ht="18" customHeight="1"/>
    <row r="121" ht="18" customHeight="1"/>
    <row r="122" ht="18" customHeight="1"/>
    <row r="123" ht="18" customHeight="1"/>
    <row r="124" ht="18" customHeight="1"/>
    <row r="125" ht="18" customHeight="1"/>
    <row r="126" ht="18" customHeight="1"/>
    <row r="127" ht="18" customHeight="1"/>
    <row r="128" ht="18" customHeight="1"/>
    <row r="129" ht="18" customHeight="1"/>
    <row r="130" ht="18" customHeight="1"/>
    <row r="131" ht="18" customHeight="1"/>
    <row r="132" ht="18" customHeight="1"/>
    <row r="133" ht="18" customHeight="1"/>
    <row r="134" ht="18" customHeight="1"/>
    <row r="135" ht="18" customHeight="1"/>
    <row r="136" ht="18" customHeight="1"/>
    <row r="137" ht="18" customHeight="1"/>
    <row r="138" ht="18" customHeight="1"/>
    <row r="139" ht="18" customHeight="1"/>
    <row r="140" ht="18" customHeight="1"/>
    <row r="141" ht="18" customHeight="1"/>
    <row r="142" ht="18" customHeight="1"/>
    <row r="143" ht="18" customHeight="1"/>
    <row r="144" ht="18" customHeight="1"/>
    <row r="145" ht="18" customHeight="1"/>
    <row r="146" ht="18" customHeight="1"/>
    <row r="147" ht="18" customHeight="1"/>
    <row r="148" ht="18" customHeight="1"/>
    <row r="149" ht="18" customHeight="1"/>
    <row r="150" ht="18" customHeight="1"/>
    <row r="151" ht="18" customHeight="1"/>
    <row r="152" ht="18" customHeight="1"/>
    <row r="153" ht="18" customHeight="1"/>
    <row r="154" ht="18" customHeight="1"/>
    <row r="155" ht="18" customHeight="1"/>
    <row r="156" ht="18" customHeight="1"/>
    <row r="157" ht="18" customHeight="1"/>
    <row r="158" ht="18" customHeight="1"/>
    <row r="159" ht="18" customHeight="1"/>
    <row r="160" ht="18" customHeight="1"/>
    <row r="161" ht="18" customHeight="1"/>
    <row r="162" ht="18" customHeight="1"/>
    <row r="163" ht="18" customHeight="1"/>
    <row r="164" ht="18" customHeight="1"/>
    <row r="165" ht="18" customHeight="1"/>
    <row r="166" ht="18" customHeight="1"/>
    <row r="167" ht="18" customHeight="1"/>
    <row r="168" ht="18" customHeight="1"/>
    <row r="169" ht="18" customHeight="1"/>
    <row r="170" ht="18" customHeight="1"/>
    <row r="171" ht="18" customHeight="1"/>
    <row r="172" ht="18" customHeight="1"/>
    <row r="173" ht="18" customHeight="1"/>
    <row r="174" ht="18" customHeight="1"/>
    <row r="175" ht="18" customHeight="1"/>
    <row r="176" ht="18" customHeight="1"/>
    <row r="177" ht="18" customHeight="1"/>
    <row r="178" ht="18" customHeight="1"/>
    <row r="179" ht="18" customHeight="1"/>
    <row r="180" ht="18" customHeight="1"/>
    <row r="181" ht="18" customHeight="1"/>
    <row r="182" ht="18" customHeight="1"/>
    <row r="183" ht="18" customHeight="1"/>
    <row r="184" ht="18" customHeight="1"/>
    <row r="185" ht="18" customHeight="1"/>
    <row r="186" ht="18" customHeight="1"/>
    <row r="187" ht="18" customHeight="1"/>
    <row r="188" ht="18" customHeight="1"/>
    <row r="189" ht="18" customHeight="1"/>
    <row r="190" ht="18" customHeight="1"/>
    <row r="191" ht="18" customHeight="1"/>
    <row r="192" ht="18" customHeight="1"/>
    <row r="193" ht="18" customHeight="1"/>
    <row r="194" ht="18" customHeight="1"/>
    <row r="195" ht="18" customHeight="1"/>
    <row r="196" ht="18" customHeight="1"/>
    <row r="197" ht="18" customHeight="1"/>
    <row r="198" ht="18" customHeight="1"/>
    <row r="199" ht="18" customHeight="1"/>
    <row r="200" ht="18" customHeight="1"/>
    <row r="201" ht="18" customHeight="1"/>
    <row r="202" ht="18" customHeight="1"/>
    <row r="203" ht="18" customHeight="1"/>
    <row r="204" ht="18" customHeight="1"/>
    <row r="205" ht="18" customHeight="1"/>
    <row r="206" ht="18" customHeight="1"/>
    <row r="207" ht="18" customHeight="1"/>
    <row r="208" ht="18" customHeight="1"/>
    <row r="209" ht="18" customHeight="1"/>
    <row r="210" ht="18" customHeight="1"/>
    <row r="211" ht="18" customHeight="1"/>
    <row r="212" ht="18" customHeight="1"/>
    <row r="213" ht="18" customHeight="1"/>
    <row r="214" ht="18" customHeight="1"/>
    <row r="215" ht="18" customHeight="1"/>
    <row r="216" ht="18" customHeight="1"/>
    <row r="217" ht="18" customHeight="1"/>
    <row r="218" ht="18" customHeight="1"/>
    <row r="219" ht="18" customHeight="1"/>
    <row r="220" ht="18" customHeight="1"/>
    <row r="221" ht="18" customHeight="1"/>
    <row r="222" ht="18" customHeight="1"/>
    <row r="223" ht="18" customHeight="1"/>
    <row r="224" ht="18" customHeight="1"/>
    <row r="225" ht="18" customHeight="1"/>
    <row r="226" ht="18" customHeight="1"/>
    <row r="227" ht="18" customHeight="1"/>
    <row r="228" ht="18" customHeight="1"/>
    <row r="229" ht="18" customHeight="1"/>
    <row r="230" ht="18" customHeight="1"/>
    <row r="231" ht="18" customHeight="1"/>
    <row r="232" ht="18" customHeight="1"/>
    <row r="233" ht="18" customHeight="1"/>
    <row r="234" ht="18" customHeight="1"/>
    <row r="235" ht="18" customHeight="1"/>
    <row r="236" ht="18" customHeight="1"/>
    <row r="237" ht="18" customHeight="1"/>
    <row r="238" ht="18" customHeight="1"/>
    <row r="239" ht="18" customHeight="1"/>
    <row r="240" ht="18" customHeight="1"/>
    <row r="241" ht="18" customHeight="1"/>
    <row r="242" ht="18" customHeight="1"/>
    <row r="243" ht="18" customHeight="1"/>
    <row r="244" ht="18" customHeight="1"/>
    <row r="245" ht="18" customHeight="1"/>
    <row r="246" ht="18" customHeight="1"/>
    <row r="247" ht="18" customHeight="1"/>
    <row r="248" ht="18" customHeight="1"/>
    <row r="249" ht="18" customHeight="1"/>
    <row r="250" ht="18" customHeight="1"/>
    <row r="251" ht="18" customHeight="1"/>
    <row r="252" ht="18" customHeight="1"/>
    <row r="253" ht="18" customHeight="1"/>
    <row r="254" ht="18" customHeight="1"/>
    <row r="255" ht="18" customHeight="1"/>
    <row r="256" ht="18" customHeight="1"/>
    <row r="257" ht="18" customHeight="1"/>
    <row r="258" ht="18" customHeight="1"/>
    <row r="259" ht="18" customHeight="1"/>
    <row r="260" ht="18" customHeight="1"/>
    <row r="261" ht="18" customHeight="1"/>
    <row r="262" ht="18" customHeight="1"/>
    <row r="263" ht="18" customHeight="1"/>
    <row r="264" ht="18" customHeight="1"/>
    <row r="265" ht="18" customHeight="1"/>
    <row r="266" ht="18" customHeight="1"/>
    <row r="267" ht="18" customHeight="1"/>
    <row r="268" ht="18" customHeight="1"/>
    <row r="269" ht="18" customHeight="1"/>
    <row r="270" ht="18" customHeight="1"/>
    <row r="271" ht="18" customHeight="1"/>
    <row r="272" ht="18" customHeight="1"/>
    <row r="273" ht="18" customHeight="1"/>
    <row r="274" ht="18" customHeight="1"/>
    <row r="275" ht="18" customHeight="1"/>
    <row r="276" ht="18" customHeight="1"/>
    <row r="277" ht="18" customHeight="1"/>
    <row r="278" ht="18" customHeight="1"/>
    <row r="279" ht="18" customHeight="1"/>
    <row r="280" ht="18" customHeight="1"/>
    <row r="281" ht="18" customHeight="1"/>
    <row r="282" ht="18" customHeight="1"/>
    <row r="283" ht="18" customHeight="1"/>
    <row r="284" ht="18" customHeight="1"/>
    <row r="285" ht="18" customHeight="1"/>
    <row r="286" ht="18" customHeight="1"/>
    <row r="287" ht="18" customHeight="1"/>
    <row r="288" ht="18" customHeight="1"/>
    <row r="289" ht="18" customHeight="1"/>
    <row r="290" ht="18" customHeight="1"/>
    <row r="291" ht="18" customHeight="1"/>
    <row r="292" ht="18" customHeight="1"/>
    <row r="293" ht="18" customHeight="1"/>
    <row r="294" ht="18" customHeight="1"/>
    <row r="295" ht="18" customHeight="1"/>
    <row r="296" ht="18" customHeight="1"/>
    <row r="297" ht="18" customHeight="1"/>
    <row r="298" ht="18" customHeight="1"/>
    <row r="299" ht="18" customHeight="1"/>
    <row r="300" ht="18" customHeight="1"/>
    <row r="301" ht="18" customHeight="1"/>
    <row r="302" ht="18" customHeight="1"/>
    <row r="303" ht="18" customHeight="1"/>
    <row r="304" ht="18" customHeight="1"/>
    <row r="305" ht="18" customHeight="1"/>
    <row r="306" ht="18" customHeight="1"/>
    <row r="307" ht="18" customHeight="1"/>
    <row r="308" ht="18" customHeight="1"/>
    <row r="309" ht="18" customHeight="1"/>
    <row r="310" ht="18" customHeight="1"/>
    <row r="311" ht="18" customHeight="1"/>
    <row r="312" ht="18" customHeight="1"/>
    <row r="313" ht="18" customHeight="1"/>
    <row r="314" ht="18" customHeight="1"/>
    <row r="315" ht="18" customHeight="1"/>
    <row r="316" ht="18" customHeight="1"/>
    <row r="317" ht="18" customHeight="1"/>
    <row r="318" ht="18" customHeight="1"/>
    <row r="319" ht="18" customHeight="1"/>
    <row r="320" ht="18" customHeight="1"/>
    <row r="321" ht="18" customHeight="1"/>
    <row r="322" ht="18" customHeight="1"/>
    <row r="323" ht="18" customHeight="1"/>
    <row r="324" ht="18" customHeight="1"/>
    <row r="325" ht="18" customHeight="1"/>
    <row r="326" ht="18" customHeight="1"/>
    <row r="327" ht="18" customHeight="1"/>
    <row r="328" ht="18" customHeight="1"/>
    <row r="329" ht="18" customHeight="1"/>
    <row r="330" ht="18" customHeight="1"/>
    <row r="331" ht="18" customHeight="1"/>
    <row r="332" ht="18" customHeight="1"/>
    <row r="333" ht="18" customHeight="1"/>
    <row r="334" ht="18" customHeight="1"/>
    <row r="335" ht="18" customHeight="1"/>
    <row r="336" ht="18" customHeight="1"/>
    <row r="337" ht="18" customHeight="1"/>
    <row r="338" ht="18" customHeight="1"/>
    <row r="339" ht="18" customHeight="1"/>
    <row r="340" ht="18" customHeight="1"/>
    <row r="341" ht="18" customHeight="1"/>
    <row r="342" ht="18" customHeight="1"/>
    <row r="343" ht="18" customHeight="1"/>
    <row r="344" ht="18" customHeight="1"/>
    <row r="345" ht="18" customHeight="1"/>
    <row r="346" ht="18" customHeight="1"/>
    <row r="347" ht="18" customHeight="1"/>
    <row r="348" ht="18" customHeight="1"/>
    <row r="349" ht="18" customHeight="1"/>
    <row r="350" ht="18" customHeight="1"/>
    <row r="351" ht="18" customHeight="1"/>
    <row r="352" ht="18" customHeight="1"/>
    <row r="353" ht="18" customHeight="1"/>
    <row r="354" ht="18" customHeight="1"/>
    <row r="355" ht="18" customHeight="1"/>
    <row r="356" ht="18" customHeight="1"/>
    <row r="357" ht="18" customHeight="1"/>
    <row r="358" ht="18" customHeight="1"/>
    <row r="359" ht="18" customHeight="1"/>
    <row r="360" ht="18" customHeight="1"/>
    <row r="361" ht="18" customHeight="1"/>
    <row r="362" ht="18" customHeight="1"/>
    <row r="363" ht="18" customHeight="1"/>
    <row r="364" ht="18" customHeight="1"/>
    <row r="365" ht="18" customHeight="1"/>
    <row r="366" ht="18" customHeight="1"/>
    <row r="367" ht="18" customHeight="1"/>
    <row r="368" ht="18" customHeight="1"/>
    <row r="369" ht="18" customHeight="1"/>
    <row r="370" ht="18" customHeight="1"/>
    <row r="371" ht="18" customHeight="1"/>
    <row r="372" ht="18" customHeight="1"/>
    <row r="373" ht="18" customHeight="1"/>
    <row r="374" ht="18" customHeight="1"/>
    <row r="375" ht="18" customHeight="1"/>
    <row r="376" ht="18" customHeight="1"/>
    <row r="377" ht="18" customHeight="1"/>
    <row r="378" ht="18" customHeight="1"/>
    <row r="379" ht="18" customHeight="1"/>
    <row r="380" ht="18" customHeight="1"/>
    <row r="381" ht="18" customHeight="1"/>
    <row r="382" ht="18" customHeight="1"/>
    <row r="383" ht="18" customHeight="1"/>
    <row r="384" ht="18" customHeight="1"/>
    <row r="385" ht="18" customHeight="1"/>
    <row r="386" ht="18" customHeight="1"/>
    <row r="387" ht="18" customHeight="1"/>
    <row r="388" ht="18" customHeight="1"/>
    <row r="389" ht="18" customHeight="1"/>
    <row r="390" ht="18" customHeight="1"/>
    <row r="391" ht="18" customHeight="1"/>
    <row r="392" ht="18" customHeight="1"/>
    <row r="393" ht="18" customHeight="1"/>
    <row r="394" ht="18" customHeight="1"/>
    <row r="395" ht="18" customHeight="1"/>
    <row r="396" ht="18" customHeight="1"/>
    <row r="397" ht="18" customHeight="1"/>
    <row r="398" ht="18" customHeight="1"/>
    <row r="399" ht="18" customHeight="1"/>
    <row r="400" ht="18" customHeight="1"/>
    <row r="401" ht="18" customHeight="1"/>
    <row r="402" ht="18" customHeight="1"/>
    <row r="403" ht="18" customHeight="1"/>
    <row r="404" ht="18" customHeight="1"/>
    <row r="405" ht="18" customHeight="1"/>
    <row r="406" ht="18" customHeight="1"/>
    <row r="407" ht="18" customHeight="1"/>
    <row r="408" ht="18" customHeight="1"/>
    <row r="409" ht="18" customHeight="1"/>
    <row r="410" ht="18" customHeight="1"/>
    <row r="411" ht="18" customHeight="1"/>
    <row r="412" ht="18" customHeight="1"/>
    <row r="413" ht="18" customHeight="1"/>
    <row r="414" ht="18" customHeight="1"/>
    <row r="415" ht="18" customHeight="1"/>
    <row r="416" ht="18" customHeight="1"/>
    <row r="417" ht="18" customHeight="1"/>
    <row r="418" ht="18" customHeight="1"/>
    <row r="419" ht="18" customHeight="1"/>
    <row r="420" ht="18" customHeight="1"/>
    <row r="421" ht="18" customHeight="1"/>
    <row r="422" ht="18" customHeight="1"/>
    <row r="423" ht="18" customHeight="1"/>
    <row r="424" ht="18" customHeight="1"/>
    <row r="425" ht="18" customHeight="1"/>
    <row r="426" ht="18" customHeight="1"/>
    <row r="427" ht="18" customHeight="1"/>
    <row r="428" ht="18" customHeight="1"/>
    <row r="429" ht="18" customHeight="1"/>
    <row r="430" ht="18" customHeight="1"/>
    <row r="431" ht="18" customHeight="1"/>
    <row r="432" ht="18" customHeight="1"/>
    <row r="433" ht="18" customHeight="1"/>
    <row r="434" ht="18" customHeight="1"/>
    <row r="435" ht="18" customHeight="1"/>
    <row r="436" ht="18" customHeight="1"/>
    <row r="437" ht="18" customHeight="1"/>
    <row r="438" ht="18" customHeight="1"/>
    <row r="439" ht="18" customHeight="1"/>
    <row r="440" ht="18" customHeight="1"/>
    <row r="441" ht="18" customHeight="1"/>
    <row r="442" ht="18" customHeight="1"/>
    <row r="443" ht="18" customHeight="1"/>
    <row r="444" ht="18" customHeight="1"/>
    <row r="445" ht="18" customHeight="1"/>
    <row r="446" ht="18" customHeight="1"/>
    <row r="447" ht="18" customHeight="1"/>
    <row r="448" ht="18" customHeight="1"/>
    <row r="449" ht="18" customHeight="1"/>
    <row r="450" ht="18" customHeight="1"/>
    <row r="451" ht="18" customHeight="1"/>
    <row r="452" ht="18" customHeight="1"/>
    <row r="453" ht="18" customHeight="1"/>
    <row r="454" ht="18" customHeight="1"/>
    <row r="455" ht="18" customHeight="1"/>
    <row r="456" ht="18" customHeight="1"/>
    <row r="457" ht="18" customHeight="1"/>
    <row r="458" ht="18" customHeight="1"/>
    <row r="459" ht="18" customHeight="1"/>
    <row r="460" ht="18" customHeight="1"/>
    <row r="461" ht="18" customHeight="1"/>
    <row r="462" ht="18" customHeight="1"/>
    <row r="463" ht="18" customHeight="1"/>
    <row r="464" ht="18" customHeight="1"/>
    <row r="465" ht="18" customHeight="1"/>
    <row r="466" ht="18" customHeight="1"/>
    <row r="467" ht="18" customHeight="1"/>
    <row r="468" ht="18" customHeight="1"/>
    <row r="469" ht="18" customHeight="1"/>
    <row r="470" ht="18" customHeight="1"/>
    <row r="471" ht="18" customHeight="1"/>
    <row r="472" ht="18" customHeight="1"/>
    <row r="473" ht="18" customHeight="1"/>
    <row r="474" ht="18" customHeight="1"/>
    <row r="475" ht="18" customHeight="1"/>
    <row r="476" ht="18" customHeight="1"/>
    <row r="477" ht="18" customHeight="1"/>
    <row r="478" ht="18" customHeight="1"/>
    <row r="479" ht="18" customHeight="1"/>
    <row r="480" ht="18" customHeight="1"/>
    <row r="481" ht="18" customHeight="1"/>
    <row r="482" ht="18" customHeight="1"/>
    <row r="483" ht="18" customHeight="1"/>
    <row r="484" ht="18" customHeight="1"/>
    <row r="485" ht="18" customHeight="1"/>
    <row r="486" ht="18" customHeight="1"/>
    <row r="487" ht="18" customHeight="1"/>
    <row r="488" ht="18" customHeight="1"/>
    <row r="489" ht="18" customHeight="1"/>
    <row r="490" ht="18" customHeight="1"/>
    <row r="491" ht="18" customHeight="1"/>
    <row r="492" ht="18" customHeight="1"/>
    <row r="493" ht="18" customHeight="1"/>
    <row r="494" ht="18" customHeight="1"/>
    <row r="495" ht="18" customHeight="1"/>
    <row r="496" ht="18" customHeight="1"/>
    <row r="497" ht="18" customHeight="1"/>
    <row r="498" ht="18" customHeight="1"/>
    <row r="499" ht="18" customHeight="1"/>
    <row r="500" ht="18" customHeight="1"/>
    <row r="501" ht="18" customHeight="1"/>
    <row r="502" ht="18" customHeight="1"/>
    <row r="503" ht="18" customHeight="1"/>
    <row r="504" ht="18" customHeight="1"/>
    <row r="505" ht="18" customHeight="1"/>
    <row r="506" ht="18" customHeight="1"/>
    <row r="507" ht="18" customHeight="1"/>
    <row r="508" ht="18" customHeight="1"/>
    <row r="509" ht="18" customHeight="1"/>
    <row r="510" ht="18" customHeight="1"/>
    <row r="511" ht="18" customHeight="1"/>
    <row r="512" ht="18" customHeight="1"/>
    <row r="513" ht="18" customHeight="1"/>
    <row r="514" ht="18" customHeight="1"/>
    <row r="515" ht="18" customHeight="1"/>
    <row r="516" ht="18" customHeight="1"/>
    <row r="517" ht="18" customHeight="1"/>
    <row r="518" ht="18" customHeight="1"/>
    <row r="519" ht="18" customHeight="1"/>
    <row r="520" ht="18" customHeight="1"/>
    <row r="521" ht="18" customHeight="1"/>
    <row r="522" ht="18" customHeight="1"/>
    <row r="523" ht="18" customHeight="1"/>
    <row r="524" ht="18" customHeight="1"/>
    <row r="525" ht="18" customHeight="1"/>
    <row r="526" ht="18" customHeight="1"/>
    <row r="527" ht="18" customHeight="1"/>
    <row r="528" ht="18" customHeight="1"/>
    <row r="529" ht="18" customHeight="1"/>
    <row r="530" ht="18" customHeight="1"/>
    <row r="531" ht="18" customHeight="1"/>
    <row r="532" ht="18" customHeight="1"/>
    <row r="533" ht="18" customHeight="1"/>
    <row r="534" ht="18" customHeight="1"/>
    <row r="535" ht="18" customHeight="1"/>
    <row r="536" ht="18" customHeight="1"/>
    <row r="537" ht="18" customHeight="1"/>
    <row r="538" ht="18" customHeight="1"/>
    <row r="539" ht="18" customHeight="1"/>
    <row r="540" ht="18" customHeight="1"/>
    <row r="541" ht="18" customHeight="1"/>
    <row r="542" ht="18" customHeight="1"/>
    <row r="543" ht="18" customHeight="1"/>
    <row r="544" ht="18" customHeight="1"/>
    <row r="545" ht="18" customHeight="1"/>
    <row r="546" ht="18" customHeight="1"/>
    <row r="547" ht="18" customHeight="1"/>
    <row r="548" ht="18" customHeight="1"/>
    <row r="549" ht="18" customHeight="1"/>
    <row r="550" ht="18" customHeight="1"/>
    <row r="551" ht="18" customHeight="1"/>
    <row r="552" ht="18" customHeight="1"/>
    <row r="553" ht="18" customHeight="1"/>
    <row r="554" ht="18" customHeight="1"/>
    <row r="555" ht="18" customHeight="1"/>
    <row r="556" ht="18" customHeight="1"/>
    <row r="557" ht="18" customHeight="1"/>
    <row r="558" ht="18" customHeight="1"/>
    <row r="559" ht="18" customHeight="1"/>
    <row r="560" ht="18" customHeight="1"/>
    <row r="561" ht="18" customHeight="1"/>
    <row r="562" ht="18" customHeight="1"/>
    <row r="563" ht="18" customHeight="1"/>
    <row r="564" ht="18" customHeight="1"/>
    <row r="565" ht="18" customHeight="1"/>
    <row r="566" ht="18" customHeight="1"/>
    <row r="567" ht="18" customHeight="1"/>
    <row r="568" ht="18" customHeight="1"/>
    <row r="569" ht="18" customHeight="1"/>
    <row r="570" ht="18" customHeight="1"/>
    <row r="571" ht="18" customHeight="1"/>
    <row r="572" ht="18" customHeight="1"/>
    <row r="573" ht="18" customHeight="1"/>
    <row r="574" ht="18" customHeight="1"/>
    <row r="575" ht="18" customHeight="1"/>
    <row r="576" ht="18" customHeight="1"/>
    <row r="577" ht="18" customHeight="1"/>
    <row r="578" ht="18" customHeight="1"/>
    <row r="579" ht="18" customHeight="1"/>
    <row r="580" ht="18" customHeight="1"/>
    <row r="581" ht="18" customHeight="1"/>
    <row r="582" ht="18" customHeight="1"/>
    <row r="583" ht="18" customHeight="1"/>
    <row r="584" ht="18" customHeight="1"/>
    <row r="585" ht="18" customHeight="1"/>
    <row r="586" ht="18" customHeight="1"/>
    <row r="587" ht="18" customHeight="1"/>
    <row r="588" ht="18" customHeight="1"/>
    <row r="589" ht="18" customHeight="1"/>
    <row r="590" ht="18" customHeight="1"/>
    <row r="591" ht="18" customHeight="1"/>
    <row r="592" ht="18" customHeight="1"/>
    <row r="593" ht="18" customHeight="1"/>
    <row r="594" ht="18" customHeight="1"/>
    <row r="595" ht="18" customHeight="1"/>
    <row r="596" ht="18" customHeight="1"/>
    <row r="597" ht="18" customHeight="1"/>
    <row r="598" ht="18" customHeight="1"/>
    <row r="599" ht="18" customHeight="1"/>
    <row r="600" ht="18" customHeight="1"/>
    <row r="601" ht="18" customHeight="1"/>
    <row r="602" ht="18" customHeight="1"/>
    <row r="603" ht="18" customHeight="1"/>
    <row r="604" ht="18" customHeight="1"/>
    <row r="605" ht="18" customHeight="1"/>
    <row r="606" ht="18" customHeight="1"/>
    <row r="607" ht="18" customHeight="1"/>
    <row r="608" ht="18" customHeight="1"/>
    <row r="609" ht="18" customHeight="1"/>
    <row r="610" ht="18" customHeight="1"/>
    <row r="611" ht="18" customHeight="1"/>
    <row r="612" ht="18" customHeight="1"/>
    <row r="613" ht="18" customHeight="1"/>
    <row r="614" ht="18" customHeight="1"/>
    <row r="615" ht="18" customHeight="1"/>
    <row r="616" ht="18" customHeight="1"/>
    <row r="617" ht="18" customHeight="1"/>
    <row r="618" ht="18" customHeight="1"/>
    <row r="619" ht="18" customHeight="1"/>
    <row r="620" ht="18" customHeight="1"/>
    <row r="621" ht="18" customHeight="1"/>
    <row r="622" ht="18" customHeight="1"/>
    <row r="623" ht="18" customHeight="1"/>
    <row r="624" ht="18" customHeight="1"/>
    <row r="625" ht="18" customHeight="1"/>
    <row r="626" ht="18" customHeight="1"/>
    <row r="627" ht="18" customHeight="1"/>
    <row r="628" ht="18" customHeight="1"/>
    <row r="629" ht="18" customHeight="1"/>
    <row r="630" ht="18" customHeight="1"/>
    <row r="631" ht="18" customHeight="1"/>
    <row r="632" ht="18" customHeight="1"/>
    <row r="633" ht="18" customHeight="1"/>
    <row r="634" ht="18" customHeight="1"/>
    <row r="635" ht="18" customHeight="1"/>
    <row r="636" ht="18" customHeight="1"/>
    <row r="637" ht="18" customHeight="1"/>
    <row r="638" ht="18" customHeight="1"/>
    <row r="639" ht="18" customHeight="1"/>
    <row r="640" ht="18" customHeight="1"/>
    <row r="641" ht="18" customHeight="1"/>
    <row r="642" ht="18" customHeight="1"/>
    <row r="643" ht="18" customHeight="1"/>
    <row r="644" ht="18" customHeight="1"/>
    <row r="645" ht="18" customHeight="1"/>
    <row r="646" ht="18" customHeight="1"/>
    <row r="647" ht="18" customHeight="1"/>
    <row r="648" ht="18" customHeight="1"/>
    <row r="649" ht="18" customHeight="1"/>
    <row r="650" ht="18" customHeight="1"/>
    <row r="651" ht="18" customHeight="1"/>
    <row r="652" ht="18" customHeight="1"/>
    <row r="653" ht="18" customHeight="1"/>
    <row r="654" ht="18" customHeight="1"/>
    <row r="655" ht="18" customHeight="1"/>
    <row r="656" ht="18" customHeight="1"/>
    <row r="657" ht="18" customHeight="1"/>
    <row r="658" ht="18" customHeight="1"/>
    <row r="659" ht="18" customHeight="1"/>
    <row r="660" ht="18" customHeight="1"/>
    <row r="661" ht="18" customHeight="1"/>
    <row r="662" ht="18" customHeight="1"/>
    <row r="663" ht="18" customHeight="1"/>
    <row r="664" ht="18" customHeight="1"/>
    <row r="665" ht="18" customHeight="1"/>
    <row r="666" ht="18" customHeight="1"/>
    <row r="667" ht="18" customHeight="1"/>
    <row r="668" ht="18" customHeight="1"/>
    <row r="669" ht="18" customHeight="1"/>
    <row r="670" ht="18" customHeight="1"/>
    <row r="671" ht="18" customHeight="1"/>
    <row r="672" ht="18" customHeight="1"/>
    <row r="673" ht="18" customHeight="1"/>
    <row r="674" ht="18" customHeight="1"/>
    <row r="675" ht="18" customHeight="1"/>
    <row r="676" ht="18" customHeight="1"/>
    <row r="677" ht="18" customHeight="1"/>
    <row r="678" ht="18" customHeight="1"/>
    <row r="679" ht="18" customHeight="1"/>
    <row r="680" ht="18" customHeight="1"/>
    <row r="681" ht="18" customHeight="1"/>
    <row r="682" ht="18" customHeight="1"/>
    <row r="683" ht="18" customHeight="1"/>
    <row r="684" ht="18" customHeight="1"/>
    <row r="685" ht="18" customHeight="1"/>
    <row r="686" ht="18" customHeight="1"/>
    <row r="687" ht="18" customHeight="1"/>
    <row r="688" ht="18" customHeight="1"/>
    <row r="689" ht="18" customHeight="1"/>
    <row r="690" ht="18" customHeight="1"/>
    <row r="691" ht="18" customHeight="1"/>
    <row r="692" ht="18" customHeight="1"/>
    <row r="693" ht="18" customHeight="1"/>
    <row r="694" ht="18" customHeight="1"/>
    <row r="695" ht="18" customHeight="1"/>
    <row r="696" ht="18" customHeight="1"/>
    <row r="697" ht="18" customHeight="1"/>
    <row r="698" ht="18" customHeight="1"/>
    <row r="699" ht="18" customHeight="1"/>
    <row r="700" ht="18" customHeight="1"/>
    <row r="701" ht="18" customHeight="1"/>
    <row r="702" ht="18" customHeight="1"/>
    <row r="703" ht="18" customHeight="1"/>
    <row r="704" ht="18" customHeight="1"/>
    <row r="705" ht="18" customHeight="1"/>
    <row r="706" ht="18" customHeight="1"/>
    <row r="707" ht="18" customHeight="1"/>
    <row r="708" ht="18" customHeight="1"/>
    <row r="709" ht="18" customHeight="1"/>
    <row r="710" ht="18" customHeight="1"/>
    <row r="711" ht="18" customHeight="1"/>
    <row r="712" ht="18" customHeight="1"/>
    <row r="713" ht="18" customHeight="1"/>
    <row r="714" ht="18" customHeight="1"/>
    <row r="715" ht="18" customHeight="1"/>
    <row r="716" ht="18" customHeight="1"/>
    <row r="717" ht="18" customHeight="1"/>
    <row r="718" ht="18" customHeight="1"/>
    <row r="719" ht="18" customHeight="1"/>
    <row r="720" ht="18" customHeight="1"/>
    <row r="721" ht="18" customHeight="1"/>
    <row r="722" ht="18" customHeight="1"/>
    <row r="723" ht="18" customHeight="1"/>
    <row r="724" ht="18" customHeight="1"/>
    <row r="725" ht="18" customHeight="1"/>
    <row r="726" ht="18" customHeight="1"/>
    <row r="727" ht="18" customHeight="1"/>
    <row r="728" ht="18" customHeight="1"/>
    <row r="729" ht="18" customHeight="1"/>
    <row r="730" ht="18" customHeight="1"/>
    <row r="731" ht="18" customHeight="1"/>
    <row r="732" ht="18" customHeight="1"/>
    <row r="733" ht="18" customHeight="1"/>
    <row r="734" ht="18" customHeight="1"/>
    <row r="735" ht="18" customHeight="1"/>
    <row r="736" ht="18" customHeight="1"/>
    <row r="737" ht="18" customHeight="1"/>
    <row r="738" ht="18" customHeight="1"/>
    <row r="739" ht="18" customHeight="1"/>
    <row r="740" ht="18" customHeight="1"/>
    <row r="741" ht="18" customHeight="1"/>
    <row r="742" ht="18" customHeight="1"/>
    <row r="743" ht="18" customHeight="1"/>
    <row r="744" ht="18" customHeight="1"/>
    <row r="745" ht="18" customHeight="1"/>
    <row r="746" ht="18" customHeight="1"/>
    <row r="747" ht="18" customHeight="1"/>
    <row r="748" ht="18" customHeight="1"/>
    <row r="749" ht="18" customHeight="1"/>
    <row r="750" ht="18" customHeight="1"/>
    <row r="751" ht="18" customHeight="1"/>
    <row r="752" ht="18" customHeight="1"/>
    <row r="753" ht="18" customHeight="1"/>
    <row r="754" ht="18" customHeight="1"/>
    <row r="755" ht="18" customHeight="1"/>
    <row r="756" ht="18" customHeight="1"/>
    <row r="757" ht="18" customHeight="1"/>
    <row r="758" ht="18" customHeight="1"/>
    <row r="759" ht="18" customHeight="1"/>
    <row r="760" ht="18" customHeight="1"/>
    <row r="761" ht="18" customHeight="1"/>
    <row r="762" ht="18" customHeight="1"/>
    <row r="763" ht="18" customHeight="1"/>
    <row r="764" ht="18" customHeight="1"/>
    <row r="765" ht="18" customHeight="1"/>
    <row r="766" ht="18" customHeight="1"/>
    <row r="767" ht="18" customHeight="1"/>
    <row r="768" ht="18" customHeight="1"/>
    <row r="769" ht="18" customHeight="1"/>
    <row r="770" ht="18" customHeight="1"/>
    <row r="771" ht="18" customHeight="1"/>
    <row r="772" ht="18" customHeight="1"/>
    <row r="773" ht="18" customHeight="1"/>
    <row r="774" ht="18" customHeight="1"/>
    <row r="775" ht="18" customHeight="1"/>
    <row r="776" ht="18" customHeight="1"/>
    <row r="777" ht="18" customHeight="1"/>
    <row r="778" ht="18" customHeight="1"/>
    <row r="779" ht="18" customHeight="1"/>
    <row r="780" ht="18" customHeight="1"/>
    <row r="781" ht="18" customHeight="1"/>
    <row r="782" ht="18" customHeight="1"/>
    <row r="783" ht="18" customHeight="1"/>
    <row r="784" ht="18" customHeight="1"/>
    <row r="785" ht="18" customHeight="1"/>
    <row r="786" ht="18" customHeight="1"/>
    <row r="787" ht="18" customHeight="1"/>
    <row r="788" ht="18" customHeight="1"/>
    <row r="789" ht="18" customHeight="1"/>
    <row r="790" ht="18" customHeight="1"/>
    <row r="791" ht="18" customHeight="1"/>
    <row r="792" ht="18" customHeight="1"/>
    <row r="793" ht="18" customHeight="1"/>
    <row r="794" ht="18" customHeight="1"/>
    <row r="795" ht="18" customHeight="1"/>
    <row r="796" ht="18" customHeight="1"/>
    <row r="797" ht="18" customHeight="1"/>
    <row r="798" ht="18" customHeight="1"/>
    <row r="799" ht="18" customHeight="1"/>
    <row r="800" ht="18" customHeight="1"/>
    <row r="801" ht="18" customHeight="1"/>
    <row r="802" ht="18" customHeight="1"/>
    <row r="803" ht="18" customHeight="1"/>
    <row r="804" ht="18" customHeight="1"/>
    <row r="805" ht="18" customHeight="1"/>
    <row r="806" ht="18" customHeight="1"/>
    <row r="807" ht="18" customHeight="1"/>
    <row r="808" ht="18" customHeight="1"/>
    <row r="809" ht="18" customHeight="1"/>
    <row r="810" ht="18" customHeight="1"/>
    <row r="811" ht="18" customHeight="1"/>
    <row r="812" ht="18" customHeight="1"/>
    <row r="813" ht="18" customHeight="1"/>
    <row r="814" ht="18" customHeight="1"/>
    <row r="815" ht="18" customHeight="1"/>
    <row r="816" ht="18" customHeight="1"/>
    <row r="817" ht="18" customHeight="1"/>
    <row r="818" ht="18" customHeight="1"/>
    <row r="819" ht="18" customHeight="1"/>
    <row r="820" ht="18" customHeight="1"/>
    <row r="821" ht="18" customHeight="1"/>
    <row r="822" ht="18" customHeight="1"/>
    <row r="823" ht="18" customHeight="1"/>
    <row r="824" ht="18" customHeight="1"/>
    <row r="825" ht="18" customHeight="1"/>
    <row r="826" ht="18" customHeight="1"/>
    <row r="827" ht="18" customHeight="1"/>
    <row r="828" ht="18" customHeight="1"/>
    <row r="829" ht="18" customHeight="1"/>
    <row r="830" ht="18" customHeight="1"/>
    <row r="831" ht="18" customHeight="1"/>
    <row r="832" ht="18" customHeight="1"/>
    <row r="833" ht="18" customHeight="1"/>
    <row r="834" ht="18" customHeight="1"/>
    <row r="835" ht="18" customHeight="1"/>
    <row r="836" ht="18" customHeight="1"/>
    <row r="837" ht="18" customHeight="1"/>
    <row r="838" ht="18" customHeight="1"/>
    <row r="839" ht="18" customHeight="1"/>
    <row r="840" ht="18" customHeight="1"/>
    <row r="841" ht="18" customHeight="1"/>
    <row r="842" ht="18" customHeight="1"/>
    <row r="843" ht="18" customHeight="1"/>
    <row r="844" ht="18" customHeight="1"/>
    <row r="845" ht="18" customHeight="1"/>
    <row r="846" ht="18" customHeight="1"/>
    <row r="847" ht="18" customHeight="1"/>
    <row r="848" ht="18" customHeight="1"/>
    <row r="849" ht="18" customHeight="1"/>
    <row r="850" ht="18" customHeight="1"/>
    <row r="851" ht="18" customHeight="1"/>
    <row r="852" ht="18" customHeight="1"/>
    <row r="853" ht="18" customHeight="1"/>
    <row r="854" ht="18" customHeight="1"/>
    <row r="855" ht="18" customHeight="1"/>
    <row r="856" ht="18" customHeight="1"/>
    <row r="857" ht="18" customHeight="1"/>
    <row r="858" ht="18" customHeight="1"/>
    <row r="859" ht="18" customHeight="1"/>
    <row r="860" ht="18" customHeight="1"/>
    <row r="861" ht="18" customHeight="1"/>
    <row r="862" ht="18" customHeight="1"/>
    <row r="863" ht="18" customHeight="1"/>
    <row r="864" ht="18" customHeight="1"/>
    <row r="865" ht="18" customHeight="1"/>
    <row r="866" ht="18" customHeight="1"/>
    <row r="867" ht="18" customHeight="1"/>
    <row r="868" ht="18" customHeight="1"/>
    <row r="869" ht="18" customHeight="1"/>
    <row r="870" ht="18" customHeight="1"/>
    <row r="871" ht="18" customHeight="1"/>
    <row r="872" ht="18" customHeight="1"/>
    <row r="873" ht="18" customHeight="1"/>
    <row r="874" ht="18" customHeight="1"/>
    <row r="875" ht="18" customHeight="1"/>
    <row r="876" ht="18" customHeight="1"/>
    <row r="877" ht="18" customHeight="1"/>
    <row r="878" ht="18" customHeight="1"/>
    <row r="879" ht="18" customHeight="1"/>
    <row r="880" ht="18" customHeight="1"/>
    <row r="881" ht="18" customHeight="1"/>
    <row r="882" ht="18" customHeight="1"/>
    <row r="883" ht="18" customHeight="1"/>
    <row r="884" ht="18" customHeight="1"/>
    <row r="885" ht="18" customHeight="1"/>
    <row r="886" ht="18" customHeight="1"/>
    <row r="887" ht="18" customHeight="1"/>
    <row r="888" ht="18" customHeight="1"/>
    <row r="889" ht="18" customHeight="1"/>
    <row r="890" ht="18" customHeight="1"/>
    <row r="891" ht="18" customHeight="1"/>
    <row r="892" ht="18" customHeight="1"/>
    <row r="893" ht="18" customHeight="1"/>
    <row r="894" ht="18" customHeight="1"/>
    <row r="895" ht="18" customHeight="1"/>
    <row r="896" ht="18" customHeight="1"/>
    <row r="897" ht="18" customHeight="1"/>
    <row r="898" ht="18" customHeight="1"/>
    <row r="899" ht="18" customHeight="1"/>
    <row r="900" ht="18" customHeight="1"/>
    <row r="901" ht="18" customHeight="1"/>
    <row r="902" ht="18" customHeight="1"/>
    <row r="903" ht="18" customHeight="1"/>
    <row r="904" ht="18" customHeight="1"/>
    <row r="905" ht="18" customHeight="1"/>
    <row r="906" ht="18" customHeight="1"/>
    <row r="907" ht="18" customHeight="1"/>
    <row r="908" ht="18" customHeight="1"/>
    <row r="909" ht="18" customHeight="1"/>
    <row r="910" ht="18" customHeight="1"/>
    <row r="911" ht="18" customHeight="1"/>
    <row r="912" ht="18" customHeight="1"/>
    <row r="913" ht="18" customHeight="1"/>
    <row r="914" ht="18" customHeight="1"/>
    <row r="915" ht="18" customHeight="1"/>
    <row r="916" ht="18" customHeight="1"/>
    <row r="917" ht="18" customHeight="1"/>
    <row r="918" ht="18" customHeight="1"/>
    <row r="919" ht="18" customHeight="1"/>
    <row r="920" ht="18" customHeight="1"/>
    <row r="921" ht="18" customHeight="1"/>
    <row r="922" ht="18" customHeight="1"/>
    <row r="923" ht="18" customHeight="1"/>
    <row r="924" ht="18" customHeight="1"/>
    <row r="925" ht="18" customHeight="1"/>
    <row r="926" ht="18" customHeight="1"/>
    <row r="927" ht="18" customHeight="1"/>
    <row r="928" ht="18" customHeight="1"/>
    <row r="929" ht="18" customHeight="1"/>
    <row r="930" ht="18" customHeight="1"/>
    <row r="931" ht="18" customHeight="1"/>
    <row r="932" ht="18" customHeight="1"/>
    <row r="933" ht="18" customHeight="1"/>
    <row r="934" ht="18" customHeight="1"/>
    <row r="935" ht="18" customHeight="1"/>
    <row r="936" ht="18" customHeight="1"/>
    <row r="937" ht="18" customHeight="1"/>
    <row r="938" ht="18" customHeight="1"/>
    <row r="939" ht="18" customHeight="1"/>
    <row r="940" ht="18" customHeight="1"/>
    <row r="941" ht="18" customHeight="1"/>
    <row r="942" ht="18" customHeight="1"/>
    <row r="943" ht="18" customHeight="1"/>
    <row r="944" ht="18" customHeight="1"/>
    <row r="945" ht="18" customHeight="1"/>
    <row r="946" ht="18" customHeight="1"/>
    <row r="947" ht="18" customHeight="1"/>
    <row r="948" ht="18" customHeight="1"/>
    <row r="949" ht="18" customHeight="1"/>
    <row r="950" ht="18" customHeight="1"/>
    <row r="951" ht="18" customHeight="1"/>
    <row r="952" ht="18" customHeight="1"/>
    <row r="953" ht="18" customHeight="1"/>
    <row r="954" ht="18" customHeight="1"/>
    <row r="955" ht="18" customHeight="1"/>
    <row r="956" ht="18" customHeight="1"/>
    <row r="957" ht="18" customHeight="1"/>
    <row r="958" ht="18" customHeight="1"/>
    <row r="959" ht="18" customHeight="1"/>
    <row r="960" ht="18" customHeight="1"/>
    <row r="961" ht="18" customHeight="1"/>
    <row r="962" ht="18" customHeight="1"/>
    <row r="963" ht="18" customHeight="1"/>
    <row r="964" ht="18" customHeight="1"/>
    <row r="965" ht="18" customHeight="1"/>
    <row r="966" ht="18" customHeight="1"/>
    <row r="967" ht="18" customHeight="1"/>
    <row r="968" ht="18" customHeight="1"/>
    <row r="969" ht="18" customHeight="1"/>
    <row r="970" ht="18" customHeight="1"/>
    <row r="971" ht="18" customHeight="1"/>
    <row r="972" ht="18" customHeight="1"/>
    <row r="973" ht="18" customHeight="1"/>
    <row r="974" ht="18" customHeight="1"/>
    <row r="975" ht="18" customHeight="1"/>
    <row r="976" ht="18" customHeight="1"/>
    <row r="977" ht="18" customHeight="1"/>
    <row r="978" ht="18" customHeight="1"/>
    <row r="979" ht="18" customHeight="1"/>
    <row r="980" ht="18" customHeight="1"/>
    <row r="981" ht="18" customHeight="1"/>
    <row r="982" ht="18" customHeight="1"/>
    <row r="983" ht="18" customHeight="1"/>
    <row r="984" ht="18" customHeight="1"/>
    <row r="985" ht="18" customHeight="1"/>
    <row r="986" ht="18" customHeight="1"/>
    <row r="987" ht="18" customHeight="1"/>
    <row r="988" ht="18" customHeight="1"/>
    <row r="989" ht="18" customHeight="1"/>
    <row r="990" ht="18" customHeight="1"/>
    <row r="991" ht="18" customHeight="1"/>
    <row r="992" ht="18" customHeight="1"/>
    <row r="993" ht="18" customHeight="1"/>
    <row r="994" ht="18" customHeight="1"/>
    <row r="995" ht="18" customHeight="1"/>
    <row r="996" ht="18" customHeight="1"/>
    <row r="997" ht="18" customHeight="1"/>
    <row r="998" ht="18" customHeight="1"/>
    <row r="999" ht="18" customHeight="1"/>
    <row r="1000" ht="18" customHeight="1"/>
  </sheetData>
  <phoneticPr fontId="9"/>
  <pageMargins left="0.7" right="0.7" top="0.75" bottom="0.75" header="0" footer="0"/>
  <pageSetup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K1000"/>
  <sheetViews>
    <sheetView topLeftCell="J1" workbookViewId="0">
      <selection activeCell="K10" sqref="K10"/>
    </sheetView>
  </sheetViews>
  <sheetFormatPr defaultColWidth="14.42578125" defaultRowHeight="15" customHeight="1"/>
  <cols>
    <col min="1" max="1" width="9.85546875" style="76" bestFit="1" customWidth="1"/>
    <col min="2" max="37" width="8.7109375" style="76" customWidth="1"/>
    <col min="38" max="16384" width="14.42578125" style="76"/>
  </cols>
  <sheetData>
    <row r="1" spans="1:37" ht="18" customHeight="1">
      <c r="A1" s="188">
        <v>0</v>
      </c>
      <c r="B1" s="76" t="s">
        <v>134</v>
      </c>
      <c r="C1" s="76" t="s">
        <v>135</v>
      </c>
      <c r="D1" s="76" t="s">
        <v>136</v>
      </c>
      <c r="E1" s="76" t="s">
        <v>88</v>
      </c>
      <c r="F1" s="76" t="s">
        <v>137</v>
      </c>
      <c r="G1" s="76" t="s">
        <v>138</v>
      </c>
      <c r="H1" s="76" t="s">
        <v>139</v>
      </c>
      <c r="I1" s="76" t="s">
        <v>140</v>
      </c>
      <c r="J1" s="76" t="s">
        <v>141</v>
      </c>
      <c r="K1" s="76" t="s">
        <v>102</v>
      </c>
      <c r="L1" s="76" t="s">
        <v>103</v>
      </c>
      <c r="M1" s="76" t="s">
        <v>93</v>
      </c>
      <c r="N1" s="76" t="s">
        <v>142</v>
      </c>
      <c r="O1" s="76" t="s">
        <v>143</v>
      </c>
      <c r="P1" s="76" t="s">
        <v>144</v>
      </c>
      <c r="Q1" s="76" t="s">
        <v>145</v>
      </c>
      <c r="R1" s="76" t="s">
        <v>146</v>
      </c>
      <c r="S1" s="76" t="s">
        <v>147</v>
      </c>
      <c r="T1" s="76" t="s">
        <v>148</v>
      </c>
      <c r="U1" s="76" t="s">
        <v>149</v>
      </c>
      <c r="V1" s="76" t="s">
        <v>150</v>
      </c>
      <c r="W1" s="76" t="s">
        <v>151</v>
      </c>
      <c r="X1" s="76" t="s">
        <v>152</v>
      </c>
      <c r="Y1" s="76" t="s">
        <v>153</v>
      </c>
      <c r="Z1" s="76" t="s">
        <v>154</v>
      </c>
      <c r="AA1" s="76" t="s">
        <v>155</v>
      </c>
      <c r="AB1" s="76" t="s">
        <v>156</v>
      </c>
      <c r="AC1" s="76" t="s">
        <v>157</v>
      </c>
      <c r="AD1" s="76" t="s">
        <v>158</v>
      </c>
      <c r="AE1" s="76" t="s">
        <v>159</v>
      </c>
      <c r="AF1" s="76" t="s">
        <v>160</v>
      </c>
      <c r="AG1" s="76" t="s">
        <v>161</v>
      </c>
      <c r="AH1" s="76" t="s">
        <v>162</v>
      </c>
      <c r="AI1" s="76" t="s">
        <v>163</v>
      </c>
      <c r="AJ1" s="76" t="s">
        <v>164</v>
      </c>
      <c r="AK1" s="76" t="s">
        <v>165</v>
      </c>
    </row>
    <row r="2" spans="1:37" ht="18" customHeight="1">
      <c r="A2" s="76">
        <f t="shared" ref="A2:A121" si="0">IF(B2="",A1,A1+1)</f>
        <v>0</v>
      </c>
      <c r="B2" s="76" t="str">
        <f>IF(中学一覧表!D3="","",IF(中学一覧表!C3="男",10000+中学一覧表!D3,20000+中学一覧表!D3))</f>
        <v/>
      </c>
      <c r="C2" s="76" t="str">
        <f ca="1">IF(中学一覧表!D3="","",VLOOKUP(VLOOKUP(中学一覧表!D3,INDIRECT("中学"&amp;中学一覧表!C3&amp;"選手データ!A:O"),MATCH("所属",INDIRECT("中学"&amp;中学一覧表!C3&amp;"選手データ!1:1"),0),0)&amp;"中",所属csv!$A:$H,MATCH("所属コード",所属csv!$1:$1,0),0))</f>
        <v/>
      </c>
      <c r="F2" s="76" t="str">
        <f>IF(中学一覧表!D3="","",中学一覧表!D3)</f>
        <v/>
      </c>
      <c r="G2" s="76" t="str">
        <f ca="1">IF(中学一覧表!E3="","",中学一覧表!E3)</f>
        <v/>
      </c>
      <c r="H2" s="76" t="str">
        <f ca="1">IF(中学一覧表!D3="","",VLOOKUP(中学一覧表!D3,INDIRECT("中学"&amp;中学一覧表!C3&amp;"選手データ!A:O"),MATCH("ﾌﾘｶﾞﾅ(姓)",INDIRECT("中学"&amp;中学一覧表!C3&amp;"選手データ!1:1"),0),0)&amp;" "&amp;VLOOKUP(中学一覧表!D3,INDIRECT("中学"&amp;中学一覧表!C3&amp;"選手データ!A:O"),MATCH("ﾌﾘｶﾞﾅ(名)",INDIRECT("中学"&amp;中学一覧表!C3&amp;"選手データ!1:1"),0),0))</f>
        <v/>
      </c>
      <c r="I2" s="76" t="str">
        <f ca="1">IF(中学一覧表!E3="","",中学一覧表!E3)</f>
        <v/>
      </c>
      <c r="J2" s="76" t="str">
        <f ca="1">IF(中学一覧表!D3="","",VLOOKUP(中学一覧表!D3,INDIRECT("中学"&amp;中学一覧表!C3&amp;"選手データ!A:O"),MATCH("FAMILY NAME",INDIRECT("中学"&amp;中学一覧表!C3&amp;"選手データ!1:1"),0),0)&amp;" "&amp;VLOOKUP(中学一覧表!D3,INDIRECT("中学"&amp;中学一覧表!C3&amp;"選手データ!A:O"),MATCH("Firstname",INDIRECT("中学"&amp;中学一覧表!C3&amp;"選手データ!1:1"),0),0))</f>
        <v/>
      </c>
      <c r="K2" s="76" t="str">
        <f>IF(中学一覧表!D3="","","JPN")</f>
        <v/>
      </c>
      <c r="L2" s="76" t="str">
        <f>IF(中学一覧表!D3="","",IF(中学一覧表!C3="男",1,2))</f>
        <v/>
      </c>
      <c r="M2" s="76" t="str">
        <f>IF(中学一覧表!D3="","",中学一覧表!F3)</f>
        <v/>
      </c>
      <c r="N2" s="76" t="str">
        <f ca="1">IF(中学一覧表!D3="","",LEFT(VLOOKUP(中学一覧表!D3,INDIRECT("中学"&amp;中学一覧表!C3&amp;"選手データ!A:O"),MATCH("Birthday",INDIRECT("中学"&amp;中学一覧表!C3&amp;"選手データ!1:1"),0),0),4))</f>
        <v/>
      </c>
      <c r="O2" s="76" t="str">
        <f>IF(中学一覧表!D3="","","0")</f>
        <v/>
      </c>
      <c r="P2" s="76" t="str">
        <f>IF(中学一覧表!D3="","","千葉")</f>
        <v/>
      </c>
      <c r="R2" s="76" t="str">
        <f>IF(中学一覧表!G3="","",VLOOKUP(中学一覧表!G3,競技csv!$A:$O,MATCH("競技コード",競技csv!$1:$1,0),0))</f>
        <v/>
      </c>
      <c r="S2" s="76" t="str" cm="1">
        <f t="array" ref="S2">IF(中学一覧表!J3="","",中学一覧表!J3&amp;".")&amp;_xlfn.IFS(中学一覧表!K3="","",OR(VLOOKUP(R2,競技csv!$B:$O,2,0)&lt;=31,VLOOKUP(R2,競技csv!$B:$O,2,0)&gt;=100),TEXT(中学一覧表!K3,"00")&amp;".",TRUE,TEXT(中学一覧表!K3,"00")&amp;"m")&amp;IF(中学一覧表!L3="","",TEXT(中学一覧表!L3,"00"))</f>
        <v/>
      </c>
      <c r="T2" s="76" t="str">
        <f>IF(中学一覧表!G3="","","0")</f>
        <v/>
      </c>
      <c r="U2" s="76" t="str">
        <f>IF(中学一覧表!G3="","","2")</f>
        <v/>
      </c>
      <c r="V2" s="76" t="str">
        <f>IF(中学一覧表!M3="","",VLOOKUP(中学一覧表!M3,競技csv!$A:$O,MATCH("競技コード",競技csv!$1:$1,0),0))</f>
        <v/>
      </c>
      <c r="W2" s="76" t="str" cm="1">
        <f t="array" ref="W2">IF(中学一覧表!P3="","",中学一覧表!P3&amp;".")&amp;_xlfn.IFS(中学一覧表!Q3="","",OR(VLOOKUP(V2,競技csv!$B:$O,2,0)&lt;=31,VLOOKUP(V2,競技csv!$B:$O,2,0)&gt;=100),TEXT(中学一覧表!Q3,"00")&amp;".",TRUE,TEXT(中学一覧表!Q3,"00")&amp;"m")&amp;IF(中学一覧表!R3="","",TEXT(中学一覧表!R3,"00"))</f>
        <v/>
      </c>
      <c r="X2" s="76" t="str">
        <f>IF(中学一覧表!M3="","","0")</f>
        <v/>
      </c>
      <c r="Y2" s="76" t="str">
        <f>IF(中学一覧表!M3="","","2")</f>
        <v/>
      </c>
      <c r="Z2" s="76" t="str">
        <f>IF(中学一覧表!S3="","",VLOOKUP("中学"&amp;中学一覧表!C3&amp;"子4X100mR",競技csv!A:O,MATCH("競技コード",競技csv!$1:$1,0),0))</f>
        <v/>
      </c>
      <c r="AA2" s="76" t="str">
        <f>IF(中学一覧表!T3="","",中学一覧表!T3&amp;".")&amp;IF(中学一覧表!U3="","",TEXT(中学一覧表!U3,"00")&amp;".")&amp;IF(中学一覧表!V3="","",TEXT(中学一覧表!V3,"00"))</f>
        <v/>
      </c>
      <c r="AB2" s="76" t="str">
        <f>IF(中学一覧表!S3="","","0")</f>
        <v/>
      </c>
      <c r="AC2" s="76" t="str">
        <f>IF(中学一覧表!S3="","","2")</f>
        <v/>
      </c>
    </row>
    <row r="3" spans="1:37" ht="18" customHeight="1">
      <c r="A3" s="76">
        <f t="shared" si="0"/>
        <v>0</v>
      </c>
      <c r="B3" s="76" t="str">
        <f>IF(中学一覧表!D4="","",IF(中学一覧表!C4="男",10000+中学一覧表!D4,20000+中学一覧表!D4))</f>
        <v/>
      </c>
      <c r="C3" s="76" t="str">
        <f ca="1">IF(中学一覧表!D4="","",VLOOKUP(VLOOKUP(中学一覧表!D4,INDIRECT("中学"&amp;中学一覧表!C4&amp;"選手データ!A:O"),MATCH("所属",INDIRECT("中学"&amp;中学一覧表!C4&amp;"選手データ!1:1"),0),0)&amp;"中",所属csv!$A:$H,MATCH("所属コード",所属csv!$1:$1,0),0))</f>
        <v/>
      </c>
      <c r="F3" s="76" t="str">
        <f>IF(中学一覧表!D4="","",中学一覧表!D4)</f>
        <v/>
      </c>
      <c r="G3" s="76" t="str">
        <f ca="1">IF(中学一覧表!E4="","",中学一覧表!E4)</f>
        <v/>
      </c>
      <c r="H3" s="76" t="str">
        <f ca="1">IF(中学一覧表!D4="","",VLOOKUP(中学一覧表!D4,INDIRECT("中学"&amp;中学一覧表!C4&amp;"選手データ!A:O"),MATCH("ﾌﾘｶﾞﾅ(姓)",INDIRECT("中学"&amp;中学一覧表!C4&amp;"選手データ!1:1"),0),0)&amp;" "&amp;VLOOKUP(中学一覧表!D4,INDIRECT("中学"&amp;中学一覧表!C4&amp;"選手データ!A:O"),MATCH("ﾌﾘｶﾞﾅ(名)",INDIRECT("中学"&amp;中学一覧表!C4&amp;"選手データ!1:1"),0),0))</f>
        <v/>
      </c>
      <c r="I3" s="76" t="str">
        <f ca="1">IF(中学一覧表!E4="","",中学一覧表!E4)</f>
        <v/>
      </c>
      <c r="J3" s="76" t="str">
        <f ca="1">IF(中学一覧表!D4="","",VLOOKUP(中学一覧表!D4,INDIRECT("中学"&amp;中学一覧表!C4&amp;"選手データ!A:O"),MATCH("FAMILY NAME",INDIRECT("中学"&amp;中学一覧表!C4&amp;"選手データ!1:1"),0),0)&amp;" "&amp;VLOOKUP(中学一覧表!D4,INDIRECT("中学"&amp;中学一覧表!C4&amp;"選手データ!A:O"),MATCH("Firstname",INDIRECT("中学"&amp;中学一覧表!C4&amp;"選手データ!1:1"),0),0))</f>
        <v/>
      </c>
      <c r="K3" s="76" t="str">
        <f>IF(中学一覧表!D4="","","JPN")</f>
        <v/>
      </c>
      <c r="L3" s="76" t="str">
        <f>IF(中学一覧表!D4="","",IF(中学一覧表!C4="男",1,2))</f>
        <v/>
      </c>
      <c r="M3" s="76" t="str">
        <f>IF(中学一覧表!D4="","",中学一覧表!F4)</f>
        <v/>
      </c>
      <c r="N3" s="76" t="str">
        <f ca="1">IF(中学一覧表!D4="","",LEFT(VLOOKUP(中学一覧表!D4,INDIRECT("中学"&amp;中学一覧表!C4&amp;"選手データ!A:O"),MATCH("Birthday",INDIRECT("中学"&amp;中学一覧表!C4&amp;"選手データ!1:1"),0),0),4))</f>
        <v/>
      </c>
      <c r="O3" s="76" t="str">
        <f>IF(中学一覧表!D4="","","0")</f>
        <v/>
      </c>
      <c r="P3" s="76" t="str">
        <f>IF(中学一覧表!D4="","","千葉")</f>
        <v/>
      </c>
      <c r="R3" s="76" t="str">
        <f>IF(中学一覧表!G4="","",VLOOKUP(中学一覧表!G4,競技csv!$A:$O,MATCH("競技コード",競技csv!$1:$1,0),0))</f>
        <v/>
      </c>
      <c r="S3" s="76" t="str" cm="1">
        <f t="array" ref="S3">IF(中学一覧表!J4="","",中学一覧表!J4&amp;".")&amp;_xlfn.IFS(中学一覧表!K4="","",OR(VLOOKUP(R3,競技csv!$B:$O,2,0)&lt;=31,VLOOKUP(R3,競技csv!$B:$O,2,0)&gt;=100),TEXT(中学一覧表!K4,"00")&amp;".",TRUE,TEXT(中学一覧表!K4,"00")&amp;"m")&amp;IF(中学一覧表!L4="","",TEXT(中学一覧表!L4,"00"))</f>
        <v/>
      </c>
      <c r="T3" s="76" t="str">
        <f>IF(中学一覧表!G4="","","0")</f>
        <v/>
      </c>
      <c r="U3" s="76" t="str">
        <f>IF(中学一覧表!G4="","","2")</f>
        <v/>
      </c>
      <c r="V3" s="76" t="str">
        <f>IF(中学一覧表!M4="","",VLOOKUP(中学一覧表!M4,競技csv!$A:$O,MATCH("競技コード",競技csv!$1:$1,0),0))</f>
        <v/>
      </c>
      <c r="W3" s="76" t="str" cm="1">
        <f t="array" ref="W3">IF(中学一覧表!P4="","",中学一覧表!P4&amp;".")&amp;_xlfn.IFS(中学一覧表!Q4="","",OR(VLOOKUP(V3,競技csv!$B:$O,2,0)&lt;=31,VLOOKUP(V3,競技csv!$B:$O,2,0)&gt;=100),TEXT(中学一覧表!Q4,"00")&amp;".",TRUE,TEXT(中学一覧表!Q4,"00")&amp;"m")&amp;IF(中学一覧表!R4="","",TEXT(中学一覧表!R4,"00"))</f>
        <v/>
      </c>
      <c r="X3" s="76" t="str">
        <f>IF(中学一覧表!M4="","","0")</f>
        <v/>
      </c>
      <c r="Y3" s="76" t="str">
        <f>IF(中学一覧表!M4="","","2")</f>
        <v/>
      </c>
      <c r="Z3" s="76" t="str">
        <f>IF(中学一覧表!S4="","",VLOOKUP("中学"&amp;中学一覧表!C4&amp;"子4X100mR",競技csv!A:O,MATCH("競技コード",競技csv!$1:$1,0),0))</f>
        <v/>
      </c>
      <c r="AA3" s="76" t="str">
        <f>IF(中学一覧表!T4="","",中学一覧表!T4&amp;".")&amp;IF(中学一覧表!U4="","",TEXT(中学一覧表!U4,"00")&amp;".")&amp;IF(中学一覧表!V4="","",TEXT(中学一覧表!V4,"00"))</f>
        <v/>
      </c>
      <c r="AB3" s="76" t="str">
        <f>IF(中学一覧表!S4="","","0")</f>
        <v/>
      </c>
      <c r="AC3" s="76" t="str">
        <f>IF(中学一覧表!S4="","","2")</f>
        <v/>
      </c>
    </row>
    <row r="4" spans="1:37" ht="18" customHeight="1">
      <c r="A4" s="76">
        <f t="shared" si="0"/>
        <v>0</v>
      </c>
      <c r="B4" s="76" t="str">
        <f>IF(中学一覧表!D5="","",IF(中学一覧表!C5="男",10000+中学一覧表!D5,20000+中学一覧表!D5))</f>
        <v/>
      </c>
      <c r="C4" s="76" t="str">
        <f ca="1">IF(中学一覧表!D5="","",VLOOKUP(VLOOKUP(中学一覧表!D5,INDIRECT("中学"&amp;中学一覧表!C5&amp;"選手データ!A:O"),MATCH("所属",INDIRECT("中学"&amp;中学一覧表!C5&amp;"選手データ!1:1"),0),0)&amp;"中",所属csv!$A:$H,MATCH("所属コード",所属csv!$1:$1,0),0))</f>
        <v/>
      </c>
      <c r="F4" s="76" t="str">
        <f>IF(中学一覧表!D5="","",中学一覧表!D5)</f>
        <v/>
      </c>
      <c r="G4" s="76" t="str">
        <f ca="1">IF(中学一覧表!E5="","",中学一覧表!E5)</f>
        <v/>
      </c>
      <c r="H4" s="76" t="str">
        <f ca="1">IF(中学一覧表!D5="","",VLOOKUP(中学一覧表!D5,INDIRECT("中学"&amp;中学一覧表!C5&amp;"選手データ!A:O"),MATCH("ﾌﾘｶﾞﾅ(姓)",INDIRECT("中学"&amp;中学一覧表!C5&amp;"選手データ!1:1"),0),0)&amp;" "&amp;VLOOKUP(中学一覧表!D5,INDIRECT("中学"&amp;中学一覧表!C5&amp;"選手データ!A:O"),MATCH("ﾌﾘｶﾞﾅ(名)",INDIRECT("中学"&amp;中学一覧表!C5&amp;"選手データ!1:1"),0),0))</f>
        <v/>
      </c>
      <c r="I4" s="76" t="str">
        <f ca="1">IF(中学一覧表!E5="","",中学一覧表!E5)</f>
        <v/>
      </c>
      <c r="J4" s="76" t="str">
        <f ca="1">IF(中学一覧表!D5="","",VLOOKUP(中学一覧表!D5,INDIRECT("中学"&amp;中学一覧表!C5&amp;"選手データ!A:O"),MATCH("FAMILY NAME",INDIRECT("中学"&amp;中学一覧表!C5&amp;"選手データ!1:1"),0),0)&amp;" "&amp;VLOOKUP(中学一覧表!D5,INDIRECT("中学"&amp;中学一覧表!C5&amp;"選手データ!A:O"),MATCH("Firstname",INDIRECT("中学"&amp;中学一覧表!C5&amp;"選手データ!1:1"),0),0))</f>
        <v/>
      </c>
      <c r="K4" s="76" t="str">
        <f>IF(中学一覧表!D5="","","JPN")</f>
        <v/>
      </c>
      <c r="L4" s="76" t="str">
        <f>IF(中学一覧表!D5="","",IF(中学一覧表!C5="男",1,2))</f>
        <v/>
      </c>
      <c r="M4" s="76" t="str">
        <f>IF(中学一覧表!D5="","",中学一覧表!F5)</f>
        <v/>
      </c>
      <c r="N4" s="76" t="str">
        <f ca="1">IF(中学一覧表!D5="","",LEFT(VLOOKUP(中学一覧表!D5,INDIRECT("中学"&amp;中学一覧表!C5&amp;"選手データ!A:O"),MATCH("Birthday",INDIRECT("中学"&amp;中学一覧表!C5&amp;"選手データ!1:1"),0),0),4))</f>
        <v/>
      </c>
      <c r="O4" s="76" t="str">
        <f>IF(中学一覧表!D5="","","0")</f>
        <v/>
      </c>
      <c r="P4" s="76" t="str">
        <f>IF(中学一覧表!D5="","","千葉")</f>
        <v/>
      </c>
      <c r="R4" s="76" t="str">
        <f>IF(中学一覧表!G5="","",VLOOKUP(中学一覧表!G5,競技csv!$A:$O,MATCH("競技コード",競技csv!$1:$1,0),0))</f>
        <v/>
      </c>
      <c r="S4" s="76" t="str" cm="1">
        <f t="array" ref="S4">IF(中学一覧表!J5="","",中学一覧表!J5&amp;".")&amp;_xlfn.IFS(中学一覧表!K5="","",OR(VLOOKUP(R4,競技csv!$B:$O,2,0)&lt;=31,VLOOKUP(R4,競技csv!$B:$O,2,0)&gt;=100),TEXT(中学一覧表!K5,"00")&amp;".",TRUE,TEXT(中学一覧表!K5,"00")&amp;"m")&amp;IF(中学一覧表!L5="","",TEXT(中学一覧表!L5,"00"))</f>
        <v/>
      </c>
      <c r="T4" s="76" t="str">
        <f>IF(中学一覧表!G5="","","0")</f>
        <v/>
      </c>
      <c r="U4" s="76" t="str">
        <f>IF(中学一覧表!G5="","","2")</f>
        <v/>
      </c>
      <c r="V4" s="76" t="str">
        <f>IF(中学一覧表!M5="","",VLOOKUP(中学一覧表!M5,競技csv!$A:$O,MATCH("競技コード",競技csv!$1:$1,0),0))</f>
        <v/>
      </c>
      <c r="W4" s="76" t="str" cm="1">
        <f t="array" ref="W4">IF(中学一覧表!P5="","",中学一覧表!P5&amp;".")&amp;_xlfn.IFS(中学一覧表!Q5="","",OR(VLOOKUP(V4,競技csv!$B:$O,2,0)&lt;=31,VLOOKUP(V4,競技csv!$B:$O,2,0)&gt;=100),TEXT(中学一覧表!Q5,"00")&amp;".",TRUE,TEXT(中学一覧表!Q5,"00")&amp;"m")&amp;IF(中学一覧表!R5="","",TEXT(中学一覧表!R5,"00"))</f>
        <v/>
      </c>
      <c r="X4" s="76" t="str">
        <f>IF(中学一覧表!M5="","","0")</f>
        <v/>
      </c>
      <c r="Y4" s="76" t="str">
        <f>IF(中学一覧表!M5="","","2")</f>
        <v/>
      </c>
      <c r="Z4" s="76" t="str">
        <f>IF(中学一覧表!S5="","",VLOOKUP("中学"&amp;中学一覧表!C5&amp;"子4X100mR",競技csv!A:O,MATCH("競技コード",競技csv!$1:$1,0),0))</f>
        <v/>
      </c>
      <c r="AA4" s="76" t="str">
        <f>IF(中学一覧表!T5="","",中学一覧表!T5&amp;".")&amp;IF(中学一覧表!U5="","",TEXT(中学一覧表!U5,"00")&amp;".")&amp;IF(中学一覧表!V5="","",TEXT(中学一覧表!V5,"00"))</f>
        <v/>
      </c>
      <c r="AB4" s="76" t="str">
        <f>IF(中学一覧表!S5="","","0")</f>
        <v/>
      </c>
      <c r="AC4" s="76" t="str">
        <f>IF(中学一覧表!S5="","","2")</f>
        <v/>
      </c>
    </row>
    <row r="5" spans="1:37" ht="18" customHeight="1">
      <c r="A5" s="76">
        <f t="shared" si="0"/>
        <v>0</v>
      </c>
      <c r="B5" s="76" t="str">
        <f>IF(中学一覧表!D6="","",IF(中学一覧表!C6="男",10000+中学一覧表!D6,20000+中学一覧表!D6))</f>
        <v/>
      </c>
      <c r="C5" s="76" t="str">
        <f ca="1">IF(中学一覧表!D6="","",VLOOKUP(VLOOKUP(中学一覧表!D6,INDIRECT("中学"&amp;中学一覧表!C6&amp;"選手データ!A:O"),MATCH("所属",INDIRECT("中学"&amp;中学一覧表!C6&amp;"選手データ!1:1"),0),0)&amp;"中",所属csv!$A:$H,MATCH("所属コード",所属csv!$1:$1,0),0))</f>
        <v/>
      </c>
      <c r="F5" s="76" t="str">
        <f>IF(中学一覧表!D6="","",中学一覧表!D6)</f>
        <v/>
      </c>
      <c r="G5" s="76" t="str">
        <f ca="1">IF(中学一覧表!E6="","",中学一覧表!E6)</f>
        <v/>
      </c>
      <c r="H5" s="76" t="str">
        <f ca="1">IF(中学一覧表!D6="","",VLOOKUP(中学一覧表!D6,INDIRECT("中学"&amp;中学一覧表!C6&amp;"選手データ!A:O"),MATCH("ﾌﾘｶﾞﾅ(姓)",INDIRECT("中学"&amp;中学一覧表!C6&amp;"選手データ!1:1"),0),0)&amp;" "&amp;VLOOKUP(中学一覧表!D6,INDIRECT("中学"&amp;中学一覧表!C6&amp;"選手データ!A:O"),MATCH("ﾌﾘｶﾞﾅ(名)",INDIRECT("中学"&amp;中学一覧表!C6&amp;"選手データ!1:1"),0),0))</f>
        <v/>
      </c>
      <c r="I5" s="76" t="str">
        <f ca="1">IF(中学一覧表!E6="","",中学一覧表!E6)</f>
        <v/>
      </c>
      <c r="J5" s="76" t="str">
        <f ca="1">IF(中学一覧表!D6="","",VLOOKUP(中学一覧表!D6,INDIRECT("中学"&amp;中学一覧表!C6&amp;"選手データ!A:O"),MATCH("FAMILY NAME",INDIRECT("中学"&amp;中学一覧表!C6&amp;"選手データ!1:1"),0),0)&amp;" "&amp;VLOOKUP(中学一覧表!D6,INDIRECT("中学"&amp;中学一覧表!C6&amp;"選手データ!A:O"),MATCH("Firstname",INDIRECT("中学"&amp;中学一覧表!C6&amp;"選手データ!1:1"),0),0))</f>
        <v/>
      </c>
      <c r="K5" s="76" t="str">
        <f>IF(中学一覧表!D6="","","JPN")</f>
        <v/>
      </c>
      <c r="L5" s="76" t="str">
        <f>IF(中学一覧表!D6="","",IF(中学一覧表!C6="男",1,2))</f>
        <v/>
      </c>
      <c r="M5" s="76" t="str">
        <f>IF(中学一覧表!D6="","",中学一覧表!F6)</f>
        <v/>
      </c>
      <c r="N5" s="76" t="str">
        <f ca="1">IF(中学一覧表!D6="","",LEFT(VLOOKUP(中学一覧表!D6,INDIRECT("中学"&amp;中学一覧表!C6&amp;"選手データ!A:O"),MATCH("Birthday",INDIRECT("中学"&amp;中学一覧表!C6&amp;"選手データ!1:1"),0),0),4))</f>
        <v/>
      </c>
      <c r="O5" s="76" t="str">
        <f>IF(中学一覧表!D6="","","0")</f>
        <v/>
      </c>
      <c r="P5" s="76" t="str">
        <f>IF(中学一覧表!D6="","","千葉")</f>
        <v/>
      </c>
      <c r="R5" s="76" t="str">
        <f>IF(中学一覧表!G6="","",VLOOKUP(中学一覧表!G6,競技csv!$A:$O,MATCH("競技コード",競技csv!$1:$1,0),0))</f>
        <v/>
      </c>
      <c r="S5" s="76" t="str" cm="1">
        <f t="array" ref="S5">IF(中学一覧表!J6="","",中学一覧表!J6&amp;".")&amp;_xlfn.IFS(中学一覧表!K6="","",OR(VLOOKUP(R5,競技csv!$B:$O,2,0)&lt;=31,VLOOKUP(R5,競技csv!$B:$O,2,0)&gt;=100),TEXT(中学一覧表!K6,"00")&amp;".",TRUE,TEXT(中学一覧表!K6,"00")&amp;"m")&amp;IF(中学一覧表!L6="","",TEXT(中学一覧表!L6,"00"))</f>
        <v/>
      </c>
      <c r="T5" s="76" t="str">
        <f>IF(中学一覧表!G6="","","0")</f>
        <v/>
      </c>
      <c r="U5" s="76" t="str">
        <f>IF(中学一覧表!G6="","","2")</f>
        <v/>
      </c>
      <c r="V5" s="76" t="str">
        <f>IF(中学一覧表!M6="","",VLOOKUP(中学一覧表!M6,競技csv!$A:$O,MATCH("競技コード",競技csv!$1:$1,0),0))</f>
        <v/>
      </c>
      <c r="W5" s="76" t="str" cm="1">
        <f t="array" ref="W5">IF(中学一覧表!P6="","",中学一覧表!P6&amp;".")&amp;_xlfn.IFS(中学一覧表!Q6="","",OR(VLOOKUP(V5,競技csv!$B:$O,2,0)&lt;=31,VLOOKUP(V5,競技csv!$B:$O,2,0)&gt;=100),TEXT(中学一覧表!Q6,"00")&amp;".",TRUE,TEXT(中学一覧表!Q6,"00")&amp;"m")&amp;IF(中学一覧表!R6="","",TEXT(中学一覧表!R6,"00"))</f>
        <v/>
      </c>
      <c r="X5" s="76" t="str">
        <f>IF(中学一覧表!M6="","","0")</f>
        <v/>
      </c>
      <c r="Y5" s="76" t="str">
        <f>IF(中学一覧表!M6="","","2")</f>
        <v/>
      </c>
      <c r="Z5" s="76" t="str">
        <f>IF(中学一覧表!S6="","",VLOOKUP("中学"&amp;中学一覧表!C6&amp;"子4X100mR",競技csv!A:O,MATCH("競技コード",競技csv!$1:$1,0),0))</f>
        <v/>
      </c>
      <c r="AA5" s="76" t="str">
        <f>IF(中学一覧表!T6="","",中学一覧表!T6&amp;".")&amp;IF(中学一覧表!U6="","",TEXT(中学一覧表!U6,"00")&amp;".")&amp;IF(中学一覧表!V6="","",TEXT(中学一覧表!V6,"00"))</f>
        <v/>
      </c>
      <c r="AB5" s="76" t="str">
        <f>IF(中学一覧表!S6="","","0")</f>
        <v/>
      </c>
      <c r="AC5" s="76" t="str">
        <f>IF(中学一覧表!S6="","","2")</f>
        <v/>
      </c>
    </row>
    <row r="6" spans="1:37" ht="18" customHeight="1">
      <c r="A6" s="76">
        <f t="shared" si="0"/>
        <v>0</v>
      </c>
      <c r="B6" s="76" t="str">
        <f>IF(中学一覧表!D7="","",IF(中学一覧表!C7="男",10000+中学一覧表!D7,20000+中学一覧表!D7))</f>
        <v/>
      </c>
      <c r="C6" s="76" t="str">
        <f ca="1">IF(中学一覧表!D7="","",VLOOKUP(VLOOKUP(中学一覧表!D7,INDIRECT("中学"&amp;中学一覧表!C7&amp;"選手データ!A:O"),MATCH("所属",INDIRECT("中学"&amp;中学一覧表!C7&amp;"選手データ!1:1"),0),0)&amp;"中",所属csv!$A:$H,MATCH("所属コード",所属csv!$1:$1,0),0))</f>
        <v/>
      </c>
      <c r="F6" s="76" t="str">
        <f>IF(中学一覧表!D7="","",中学一覧表!D7)</f>
        <v/>
      </c>
      <c r="G6" s="76" t="str">
        <f ca="1">IF(中学一覧表!E7="","",中学一覧表!E7)</f>
        <v/>
      </c>
      <c r="H6" s="76" t="str">
        <f ca="1">IF(中学一覧表!D7="","",VLOOKUP(中学一覧表!D7,INDIRECT("中学"&amp;中学一覧表!C7&amp;"選手データ!A:O"),MATCH("ﾌﾘｶﾞﾅ(姓)",INDIRECT("中学"&amp;中学一覧表!C7&amp;"選手データ!1:1"),0),0)&amp;" "&amp;VLOOKUP(中学一覧表!D7,INDIRECT("中学"&amp;中学一覧表!C7&amp;"選手データ!A:O"),MATCH("ﾌﾘｶﾞﾅ(名)",INDIRECT("中学"&amp;中学一覧表!C7&amp;"選手データ!1:1"),0),0))</f>
        <v/>
      </c>
      <c r="I6" s="76" t="str">
        <f ca="1">IF(中学一覧表!E7="","",中学一覧表!E7)</f>
        <v/>
      </c>
      <c r="J6" s="76" t="str">
        <f ca="1">IF(中学一覧表!D7="","",VLOOKUP(中学一覧表!D7,INDIRECT("中学"&amp;中学一覧表!C7&amp;"選手データ!A:O"),MATCH("FAMILY NAME",INDIRECT("中学"&amp;中学一覧表!C7&amp;"選手データ!1:1"),0),0)&amp;" "&amp;VLOOKUP(中学一覧表!D7,INDIRECT("中学"&amp;中学一覧表!C7&amp;"選手データ!A:O"),MATCH("Firstname",INDIRECT("中学"&amp;中学一覧表!C7&amp;"選手データ!1:1"),0),0))</f>
        <v/>
      </c>
      <c r="K6" s="76" t="str">
        <f>IF(中学一覧表!D7="","","JPN")</f>
        <v/>
      </c>
      <c r="L6" s="76" t="str">
        <f>IF(中学一覧表!D7="","",IF(中学一覧表!C7="男",1,2))</f>
        <v/>
      </c>
      <c r="M6" s="76" t="str">
        <f>IF(中学一覧表!D7="","",中学一覧表!F7)</f>
        <v/>
      </c>
      <c r="N6" s="76" t="str">
        <f ca="1">IF(中学一覧表!D7="","",LEFT(VLOOKUP(中学一覧表!D7,INDIRECT("中学"&amp;中学一覧表!C7&amp;"選手データ!A:O"),MATCH("Birthday",INDIRECT("中学"&amp;中学一覧表!C7&amp;"選手データ!1:1"),0),0),4))</f>
        <v/>
      </c>
      <c r="O6" s="76" t="str">
        <f>IF(中学一覧表!D7="","","0")</f>
        <v/>
      </c>
      <c r="P6" s="76" t="str">
        <f>IF(中学一覧表!D7="","","千葉")</f>
        <v/>
      </c>
      <c r="R6" s="76" t="str">
        <f>IF(中学一覧表!G7="","",VLOOKUP(中学一覧表!G7,競技csv!$A:$O,MATCH("競技コード",競技csv!$1:$1,0),0))</f>
        <v/>
      </c>
      <c r="S6" s="76" t="str" cm="1">
        <f t="array" ref="S6">IF(中学一覧表!J7="","",中学一覧表!J7&amp;".")&amp;_xlfn.IFS(中学一覧表!K7="","",OR(VLOOKUP(R6,競技csv!$B:$O,2,0)&lt;=31,VLOOKUP(R6,競技csv!$B:$O,2,0)&gt;=100),TEXT(中学一覧表!K7,"00")&amp;".",TRUE,TEXT(中学一覧表!K7,"00")&amp;"m")&amp;IF(中学一覧表!L7="","",TEXT(中学一覧表!L7,"00"))</f>
        <v/>
      </c>
      <c r="T6" s="76" t="str">
        <f>IF(中学一覧表!G7="","","0")</f>
        <v/>
      </c>
      <c r="U6" s="76" t="str">
        <f>IF(中学一覧表!G7="","","2")</f>
        <v/>
      </c>
      <c r="V6" s="76" t="str">
        <f>IF(中学一覧表!M7="","",VLOOKUP(中学一覧表!M7,競技csv!$A:$O,MATCH("競技コード",競技csv!$1:$1,0),0))</f>
        <v/>
      </c>
      <c r="W6" s="76" t="str" cm="1">
        <f t="array" ref="W6">IF(中学一覧表!P7="","",中学一覧表!P7&amp;".")&amp;_xlfn.IFS(中学一覧表!Q7="","",OR(VLOOKUP(V6,競技csv!$B:$O,2,0)&lt;=31,VLOOKUP(V6,競技csv!$B:$O,2,0)&gt;=100),TEXT(中学一覧表!Q7,"00")&amp;".",TRUE,TEXT(中学一覧表!Q7,"00")&amp;"m")&amp;IF(中学一覧表!R7="","",TEXT(中学一覧表!R7,"00"))</f>
        <v/>
      </c>
      <c r="X6" s="76" t="str">
        <f>IF(中学一覧表!M7="","","0")</f>
        <v/>
      </c>
      <c r="Y6" s="76" t="str">
        <f>IF(中学一覧表!M7="","","2")</f>
        <v/>
      </c>
      <c r="Z6" s="76" t="str">
        <f>IF(中学一覧表!S7="","",VLOOKUP("中学"&amp;中学一覧表!C7&amp;"子4X100mR",競技csv!A:O,MATCH("競技コード",競技csv!$1:$1,0),0))</f>
        <v/>
      </c>
      <c r="AA6" s="76" t="str">
        <f>IF(中学一覧表!T7="","",中学一覧表!T7&amp;".")&amp;IF(中学一覧表!U7="","",TEXT(中学一覧表!U7,"00")&amp;".")&amp;IF(中学一覧表!V7="","",TEXT(中学一覧表!V7,"00"))</f>
        <v/>
      </c>
      <c r="AB6" s="76" t="str">
        <f>IF(中学一覧表!S7="","","0")</f>
        <v/>
      </c>
      <c r="AC6" s="76" t="str">
        <f>IF(中学一覧表!S7="","","2")</f>
        <v/>
      </c>
    </row>
    <row r="7" spans="1:37" ht="18" customHeight="1">
      <c r="A7" s="76">
        <f t="shared" si="0"/>
        <v>0</v>
      </c>
      <c r="B7" s="76" t="str">
        <f>IF(中学一覧表!D8="","",IF(中学一覧表!C8="男",10000+中学一覧表!D8,20000+中学一覧表!D8))</f>
        <v/>
      </c>
      <c r="C7" s="76" t="str">
        <f ca="1">IF(中学一覧表!D8="","",VLOOKUP(VLOOKUP(中学一覧表!D8,INDIRECT("中学"&amp;中学一覧表!C8&amp;"選手データ!A:O"),MATCH("所属",INDIRECT("中学"&amp;中学一覧表!C8&amp;"選手データ!1:1"),0),0)&amp;"中",所属csv!$A:$H,MATCH("所属コード",所属csv!$1:$1,0),0))</f>
        <v/>
      </c>
      <c r="F7" s="76" t="str">
        <f>IF(中学一覧表!D8="","",中学一覧表!D8)</f>
        <v/>
      </c>
      <c r="G7" s="76" t="str">
        <f ca="1">IF(中学一覧表!E8="","",中学一覧表!E8)</f>
        <v/>
      </c>
      <c r="H7" s="76" t="str">
        <f ca="1">IF(中学一覧表!D8="","",VLOOKUP(中学一覧表!D8,INDIRECT("中学"&amp;中学一覧表!C8&amp;"選手データ!A:O"),MATCH("ﾌﾘｶﾞﾅ(姓)",INDIRECT("中学"&amp;中学一覧表!C8&amp;"選手データ!1:1"),0),0)&amp;" "&amp;VLOOKUP(中学一覧表!D8,INDIRECT("中学"&amp;中学一覧表!C8&amp;"選手データ!A:O"),MATCH("ﾌﾘｶﾞﾅ(名)",INDIRECT("中学"&amp;中学一覧表!C8&amp;"選手データ!1:1"),0),0))</f>
        <v/>
      </c>
      <c r="I7" s="76" t="str">
        <f ca="1">IF(中学一覧表!E8="","",中学一覧表!E8)</f>
        <v/>
      </c>
      <c r="J7" s="76" t="str">
        <f ca="1">IF(中学一覧表!D8="","",VLOOKUP(中学一覧表!D8,INDIRECT("中学"&amp;中学一覧表!C8&amp;"選手データ!A:O"),MATCH("FAMILY NAME",INDIRECT("中学"&amp;中学一覧表!C8&amp;"選手データ!1:1"),0),0)&amp;" "&amp;VLOOKUP(中学一覧表!D8,INDIRECT("中学"&amp;中学一覧表!C8&amp;"選手データ!A:O"),MATCH("Firstname",INDIRECT("中学"&amp;中学一覧表!C8&amp;"選手データ!1:1"),0),0))</f>
        <v/>
      </c>
      <c r="K7" s="76" t="str">
        <f>IF(中学一覧表!D8="","","JPN")</f>
        <v/>
      </c>
      <c r="L7" s="76" t="str">
        <f>IF(中学一覧表!D8="","",IF(中学一覧表!C8="男",1,2))</f>
        <v/>
      </c>
      <c r="M7" s="76" t="str">
        <f>IF(中学一覧表!D8="","",中学一覧表!F8)</f>
        <v/>
      </c>
      <c r="N7" s="76" t="str">
        <f ca="1">IF(中学一覧表!D8="","",LEFT(VLOOKUP(中学一覧表!D8,INDIRECT("中学"&amp;中学一覧表!C8&amp;"選手データ!A:O"),MATCH("Birthday",INDIRECT("中学"&amp;中学一覧表!C8&amp;"選手データ!1:1"),0),0),4))</f>
        <v/>
      </c>
      <c r="O7" s="76" t="str">
        <f>IF(中学一覧表!D8="","","0")</f>
        <v/>
      </c>
      <c r="P7" s="76" t="str">
        <f>IF(中学一覧表!D8="","","千葉")</f>
        <v/>
      </c>
      <c r="R7" s="76" t="str">
        <f>IF(中学一覧表!G8="","",VLOOKUP(中学一覧表!G8,競技csv!$A:$O,MATCH("競技コード",競技csv!$1:$1,0),0))</f>
        <v/>
      </c>
      <c r="S7" s="76" t="str" cm="1">
        <f t="array" ref="S7">IF(中学一覧表!J8="","",中学一覧表!J8&amp;".")&amp;_xlfn.IFS(中学一覧表!K8="","",OR(VLOOKUP(R7,競技csv!$B:$O,2,0)&lt;=31,VLOOKUP(R7,競技csv!$B:$O,2,0)&gt;=100),TEXT(中学一覧表!K8,"00")&amp;".",TRUE,TEXT(中学一覧表!K8,"00")&amp;"m")&amp;IF(中学一覧表!L8="","",TEXT(中学一覧表!L8,"00"))</f>
        <v/>
      </c>
      <c r="T7" s="76" t="str">
        <f>IF(中学一覧表!G8="","","0")</f>
        <v/>
      </c>
      <c r="U7" s="76" t="str">
        <f>IF(中学一覧表!G8="","","2")</f>
        <v/>
      </c>
      <c r="V7" s="76" t="str">
        <f>IF(中学一覧表!M8="","",VLOOKUP(中学一覧表!M8,競技csv!$A:$O,MATCH("競技コード",競技csv!$1:$1,0),0))</f>
        <v/>
      </c>
      <c r="W7" s="76" t="str" cm="1">
        <f t="array" ref="W7">IF(中学一覧表!P8="","",中学一覧表!P8&amp;".")&amp;_xlfn.IFS(中学一覧表!Q8="","",OR(VLOOKUP(V7,競技csv!$B:$O,2,0)&lt;=31,VLOOKUP(V7,競技csv!$B:$O,2,0)&gt;=100),TEXT(中学一覧表!Q8,"00")&amp;".",TRUE,TEXT(中学一覧表!Q8,"00")&amp;"m")&amp;IF(中学一覧表!R8="","",TEXT(中学一覧表!R8,"00"))</f>
        <v/>
      </c>
      <c r="X7" s="76" t="str">
        <f>IF(中学一覧表!M8="","","0")</f>
        <v/>
      </c>
      <c r="Y7" s="76" t="str">
        <f>IF(中学一覧表!M8="","","2")</f>
        <v/>
      </c>
      <c r="Z7" s="76" t="str">
        <f>IF(中学一覧表!S8="","",VLOOKUP("中学"&amp;中学一覧表!C8&amp;"子4X100mR",競技csv!A:O,MATCH("競技コード",競技csv!$1:$1,0),0))</f>
        <v/>
      </c>
      <c r="AA7" s="76" t="str">
        <f>IF(中学一覧表!T8="","",中学一覧表!T8&amp;".")&amp;IF(中学一覧表!U8="","",TEXT(中学一覧表!U8,"00")&amp;".")&amp;IF(中学一覧表!V8="","",TEXT(中学一覧表!V8,"00"))</f>
        <v/>
      </c>
      <c r="AB7" s="76" t="str">
        <f>IF(中学一覧表!S8="","","0")</f>
        <v/>
      </c>
      <c r="AC7" s="76" t="str">
        <f>IF(中学一覧表!S8="","","2")</f>
        <v/>
      </c>
    </row>
    <row r="8" spans="1:37" ht="18" customHeight="1">
      <c r="A8" s="76">
        <f t="shared" si="0"/>
        <v>0</v>
      </c>
      <c r="B8" s="76" t="str">
        <f>IF(中学一覧表!D9="","",IF(中学一覧表!C9="男",10000+中学一覧表!D9,20000+中学一覧表!D9))</f>
        <v/>
      </c>
      <c r="C8" s="76" t="str">
        <f ca="1">IF(中学一覧表!D9="","",VLOOKUP(VLOOKUP(中学一覧表!D9,INDIRECT("中学"&amp;中学一覧表!C9&amp;"選手データ!A:O"),MATCH("所属",INDIRECT("中学"&amp;中学一覧表!C9&amp;"選手データ!1:1"),0),0)&amp;"中",所属csv!$A:$H,MATCH("所属コード",所属csv!$1:$1,0),0))</f>
        <v/>
      </c>
      <c r="F8" s="76" t="str">
        <f>IF(中学一覧表!D9="","",中学一覧表!D9)</f>
        <v/>
      </c>
      <c r="G8" s="76" t="str">
        <f ca="1">IF(中学一覧表!E9="","",中学一覧表!E9)</f>
        <v/>
      </c>
      <c r="H8" s="76" t="str">
        <f ca="1">IF(中学一覧表!D9="","",VLOOKUP(中学一覧表!D9,INDIRECT("中学"&amp;中学一覧表!C9&amp;"選手データ!A:O"),MATCH("ﾌﾘｶﾞﾅ(姓)",INDIRECT("中学"&amp;中学一覧表!C9&amp;"選手データ!1:1"),0),0)&amp;" "&amp;VLOOKUP(中学一覧表!D9,INDIRECT("中学"&amp;中学一覧表!C9&amp;"選手データ!A:O"),MATCH("ﾌﾘｶﾞﾅ(名)",INDIRECT("中学"&amp;中学一覧表!C9&amp;"選手データ!1:1"),0),0))</f>
        <v/>
      </c>
      <c r="I8" s="76" t="str">
        <f ca="1">IF(中学一覧表!E9="","",中学一覧表!E9)</f>
        <v/>
      </c>
      <c r="J8" s="76" t="str">
        <f ca="1">IF(中学一覧表!D9="","",VLOOKUP(中学一覧表!D9,INDIRECT("中学"&amp;中学一覧表!C9&amp;"選手データ!A:O"),MATCH("FAMILY NAME",INDIRECT("中学"&amp;中学一覧表!C9&amp;"選手データ!1:1"),0),0)&amp;" "&amp;VLOOKUP(中学一覧表!D9,INDIRECT("中学"&amp;中学一覧表!C9&amp;"選手データ!A:O"),MATCH("Firstname",INDIRECT("中学"&amp;中学一覧表!C9&amp;"選手データ!1:1"),0),0))</f>
        <v/>
      </c>
      <c r="K8" s="76" t="str">
        <f>IF(中学一覧表!D9="","","JPN")</f>
        <v/>
      </c>
      <c r="L8" s="76" t="str">
        <f>IF(中学一覧表!D9="","",IF(中学一覧表!C9="男",1,2))</f>
        <v/>
      </c>
      <c r="M8" s="76" t="str">
        <f>IF(中学一覧表!D9="","",中学一覧表!F9)</f>
        <v/>
      </c>
      <c r="N8" s="76" t="str">
        <f ca="1">IF(中学一覧表!D9="","",LEFT(VLOOKUP(中学一覧表!D9,INDIRECT("中学"&amp;中学一覧表!C9&amp;"選手データ!A:O"),MATCH("Birthday",INDIRECT("中学"&amp;中学一覧表!C9&amp;"選手データ!1:1"),0),0),4))</f>
        <v/>
      </c>
      <c r="O8" s="76" t="str">
        <f>IF(中学一覧表!D9="","","0")</f>
        <v/>
      </c>
      <c r="P8" s="76" t="str">
        <f>IF(中学一覧表!D9="","","千葉")</f>
        <v/>
      </c>
      <c r="R8" s="76" t="str">
        <f>IF(中学一覧表!G9="","",VLOOKUP(中学一覧表!G9,競技csv!$A:$O,MATCH("競技コード",競技csv!$1:$1,0),0))</f>
        <v/>
      </c>
      <c r="S8" s="76" t="str" cm="1">
        <f t="array" ref="S8">IF(中学一覧表!J9="","",中学一覧表!J9&amp;".")&amp;_xlfn.IFS(中学一覧表!K9="","",OR(VLOOKUP(R8,競技csv!$B:$O,2,0)&lt;=31,VLOOKUP(R8,競技csv!$B:$O,2,0)&gt;=100),TEXT(中学一覧表!K9,"00")&amp;".",TRUE,TEXT(中学一覧表!K9,"00")&amp;"m")&amp;IF(中学一覧表!L9="","",TEXT(中学一覧表!L9,"00"))</f>
        <v/>
      </c>
      <c r="T8" s="76" t="str">
        <f>IF(中学一覧表!G9="","","0")</f>
        <v/>
      </c>
      <c r="U8" s="76" t="str">
        <f>IF(中学一覧表!G9="","","2")</f>
        <v/>
      </c>
      <c r="V8" s="76" t="str">
        <f>IF(中学一覧表!M9="","",VLOOKUP(中学一覧表!M9,競技csv!$A:$O,MATCH("競技コード",競技csv!$1:$1,0),0))</f>
        <v/>
      </c>
      <c r="W8" s="76" t="str" cm="1">
        <f t="array" ref="W8">IF(中学一覧表!P9="","",中学一覧表!P9&amp;".")&amp;_xlfn.IFS(中学一覧表!Q9="","",OR(VLOOKUP(V8,競技csv!$B:$O,2,0)&lt;=31,VLOOKUP(V8,競技csv!$B:$O,2,0)&gt;=100),TEXT(中学一覧表!Q9,"00")&amp;".",TRUE,TEXT(中学一覧表!Q9,"00")&amp;"m")&amp;IF(中学一覧表!R9="","",TEXT(中学一覧表!R9,"00"))</f>
        <v/>
      </c>
      <c r="X8" s="76" t="str">
        <f>IF(中学一覧表!M9="","","0")</f>
        <v/>
      </c>
      <c r="Y8" s="76" t="str">
        <f>IF(中学一覧表!M9="","","2")</f>
        <v/>
      </c>
      <c r="Z8" s="76" t="str">
        <f>IF(中学一覧表!S9="","",VLOOKUP("中学"&amp;中学一覧表!C9&amp;"子4X100mR",競技csv!A:O,MATCH("競技コード",競技csv!$1:$1,0),0))</f>
        <v/>
      </c>
      <c r="AA8" s="76" t="str">
        <f>IF(中学一覧表!T9="","",中学一覧表!T9&amp;".")&amp;IF(中学一覧表!U9="","",TEXT(中学一覧表!U9,"00")&amp;".")&amp;IF(中学一覧表!V9="","",TEXT(中学一覧表!V9,"00"))</f>
        <v/>
      </c>
      <c r="AB8" s="76" t="str">
        <f>IF(中学一覧表!S9="","","0")</f>
        <v/>
      </c>
      <c r="AC8" s="76" t="str">
        <f>IF(中学一覧表!S9="","","2")</f>
        <v/>
      </c>
    </row>
    <row r="9" spans="1:37" ht="18" customHeight="1">
      <c r="A9" s="76">
        <f t="shared" si="0"/>
        <v>0</v>
      </c>
      <c r="B9" s="76" t="str">
        <f>IF(中学一覧表!D10="","",IF(中学一覧表!C10="男",10000+中学一覧表!D10,20000+中学一覧表!D10))</f>
        <v/>
      </c>
      <c r="C9" s="76" t="str">
        <f ca="1">IF(中学一覧表!D10="","",VLOOKUP(VLOOKUP(中学一覧表!D10,INDIRECT("中学"&amp;中学一覧表!C10&amp;"選手データ!A:O"),MATCH("所属",INDIRECT("中学"&amp;中学一覧表!C10&amp;"選手データ!1:1"),0),0)&amp;"中",所属csv!$A:$H,MATCH("所属コード",所属csv!$1:$1,0),0))</f>
        <v/>
      </c>
      <c r="F9" s="76" t="str">
        <f>IF(中学一覧表!D10="","",中学一覧表!D10)</f>
        <v/>
      </c>
      <c r="G9" s="76" t="str">
        <f ca="1">IF(中学一覧表!E10="","",中学一覧表!E10)</f>
        <v/>
      </c>
      <c r="H9" s="76" t="str">
        <f ca="1">IF(中学一覧表!D10="","",VLOOKUP(中学一覧表!D10,INDIRECT("中学"&amp;中学一覧表!C10&amp;"選手データ!A:O"),MATCH("ﾌﾘｶﾞﾅ(姓)",INDIRECT("中学"&amp;中学一覧表!C10&amp;"選手データ!1:1"),0),0)&amp;" "&amp;VLOOKUP(中学一覧表!D10,INDIRECT("中学"&amp;中学一覧表!C10&amp;"選手データ!A:O"),MATCH("ﾌﾘｶﾞﾅ(名)",INDIRECT("中学"&amp;中学一覧表!C10&amp;"選手データ!1:1"),0),0))</f>
        <v/>
      </c>
      <c r="I9" s="76" t="str">
        <f ca="1">IF(中学一覧表!E10="","",中学一覧表!E10)</f>
        <v/>
      </c>
      <c r="J9" s="76" t="str">
        <f ca="1">IF(中学一覧表!D10="","",VLOOKUP(中学一覧表!D10,INDIRECT("中学"&amp;中学一覧表!C10&amp;"選手データ!A:O"),MATCH("FAMILY NAME",INDIRECT("中学"&amp;中学一覧表!C10&amp;"選手データ!1:1"),0),0)&amp;" "&amp;VLOOKUP(中学一覧表!D10,INDIRECT("中学"&amp;中学一覧表!C10&amp;"選手データ!A:O"),MATCH("Firstname",INDIRECT("中学"&amp;中学一覧表!C10&amp;"選手データ!1:1"),0),0))</f>
        <v/>
      </c>
      <c r="K9" s="76" t="str">
        <f>IF(中学一覧表!D10="","","JPN")</f>
        <v/>
      </c>
      <c r="L9" s="76" t="str">
        <f>IF(中学一覧表!D10="","",IF(中学一覧表!C10="男",1,2))</f>
        <v/>
      </c>
      <c r="M9" s="76" t="str">
        <f>IF(中学一覧表!D10="","",中学一覧表!F10)</f>
        <v/>
      </c>
      <c r="N9" s="76" t="str">
        <f ca="1">IF(中学一覧表!D10="","",LEFT(VLOOKUP(中学一覧表!D10,INDIRECT("中学"&amp;中学一覧表!C10&amp;"選手データ!A:O"),MATCH("Birthday",INDIRECT("中学"&amp;中学一覧表!C10&amp;"選手データ!1:1"),0),0),4))</f>
        <v/>
      </c>
      <c r="O9" s="76" t="str">
        <f>IF(中学一覧表!D10="","","0")</f>
        <v/>
      </c>
      <c r="P9" s="76" t="str">
        <f>IF(中学一覧表!D10="","","千葉")</f>
        <v/>
      </c>
      <c r="R9" s="76" t="str">
        <f>IF(中学一覧表!G10="","",VLOOKUP(中学一覧表!G10,競技csv!$A:$O,MATCH("競技コード",競技csv!$1:$1,0),0))</f>
        <v/>
      </c>
      <c r="S9" s="76" t="str" cm="1">
        <f t="array" ref="S9">IF(中学一覧表!J10="","",中学一覧表!J10&amp;".")&amp;_xlfn.IFS(中学一覧表!K10="","",OR(VLOOKUP(R9,競技csv!$B:$O,2,0)&lt;=31,VLOOKUP(R9,競技csv!$B:$O,2,0)&gt;=100),TEXT(中学一覧表!K10,"00")&amp;".",TRUE,TEXT(中学一覧表!K10,"00")&amp;"m")&amp;IF(中学一覧表!L10="","",TEXT(中学一覧表!L10,"00"))</f>
        <v/>
      </c>
      <c r="T9" s="76" t="str">
        <f>IF(中学一覧表!G10="","","0")</f>
        <v/>
      </c>
      <c r="U9" s="76" t="str">
        <f>IF(中学一覧表!G10="","","2")</f>
        <v/>
      </c>
      <c r="V9" s="76" t="str">
        <f>IF(中学一覧表!M10="","",VLOOKUP(中学一覧表!M10,競技csv!$A:$O,MATCH("競技コード",競技csv!$1:$1,0),0))</f>
        <v/>
      </c>
      <c r="W9" s="76" t="str" cm="1">
        <f t="array" ref="W9">IF(中学一覧表!P10="","",中学一覧表!P10&amp;".")&amp;_xlfn.IFS(中学一覧表!Q10="","",OR(VLOOKUP(V9,競技csv!$B:$O,2,0)&lt;=31,VLOOKUP(V9,競技csv!$B:$O,2,0)&gt;=100),TEXT(中学一覧表!Q10,"00")&amp;".",TRUE,TEXT(中学一覧表!Q10,"00")&amp;"m")&amp;IF(中学一覧表!R10="","",TEXT(中学一覧表!R10,"00"))</f>
        <v/>
      </c>
      <c r="X9" s="76" t="str">
        <f>IF(中学一覧表!M10="","","0")</f>
        <v/>
      </c>
      <c r="Y9" s="76" t="str">
        <f>IF(中学一覧表!M10="","","2")</f>
        <v/>
      </c>
      <c r="Z9" s="76" t="str">
        <f>IF(中学一覧表!S10="","",VLOOKUP("中学"&amp;中学一覧表!C10&amp;"子4X100mR",競技csv!A:O,MATCH("競技コード",競技csv!$1:$1,0),0))</f>
        <v/>
      </c>
      <c r="AA9" s="76" t="str">
        <f>IF(中学一覧表!T10="","",中学一覧表!T10&amp;".")&amp;IF(中学一覧表!U10="","",TEXT(中学一覧表!U10,"00")&amp;".")&amp;IF(中学一覧表!V10="","",TEXT(中学一覧表!V10,"00"))</f>
        <v/>
      </c>
      <c r="AB9" s="76" t="str">
        <f>IF(中学一覧表!S10="","","0")</f>
        <v/>
      </c>
      <c r="AC9" s="76" t="str">
        <f>IF(中学一覧表!S10="","","2")</f>
        <v/>
      </c>
    </row>
    <row r="10" spans="1:37" ht="18" customHeight="1">
      <c r="A10" s="76">
        <f t="shared" si="0"/>
        <v>0</v>
      </c>
      <c r="B10" s="76" t="str">
        <f>IF(中学一覧表!D11="","",IF(中学一覧表!C11="男",10000+中学一覧表!D11,20000+中学一覧表!D11))</f>
        <v/>
      </c>
      <c r="C10" s="76" t="str">
        <f ca="1">IF(中学一覧表!D11="","",VLOOKUP(VLOOKUP(中学一覧表!D11,INDIRECT("中学"&amp;中学一覧表!C11&amp;"選手データ!A:O"),MATCH("所属",INDIRECT("中学"&amp;中学一覧表!C11&amp;"選手データ!1:1"),0),0)&amp;"中",所属csv!$A:$H,MATCH("所属コード",所属csv!$1:$1,0),0))</f>
        <v/>
      </c>
      <c r="F10" s="76" t="str">
        <f>IF(中学一覧表!D11="","",中学一覧表!D11)</f>
        <v/>
      </c>
      <c r="G10" s="76" t="str">
        <f ca="1">IF(中学一覧表!E11="","",中学一覧表!E11)</f>
        <v/>
      </c>
      <c r="H10" s="76" t="str">
        <f ca="1">IF(中学一覧表!D11="","",VLOOKUP(中学一覧表!D11,INDIRECT("中学"&amp;中学一覧表!C11&amp;"選手データ!A:O"),MATCH("ﾌﾘｶﾞﾅ(姓)",INDIRECT("中学"&amp;中学一覧表!C11&amp;"選手データ!1:1"),0),0)&amp;" "&amp;VLOOKUP(中学一覧表!D11,INDIRECT("中学"&amp;中学一覧表!C11&amp;"選手データ!A:O"),MATCH("ﾌﾘｶﾞﾅ(名)",INDIRECT("中学"&amp;中学一覧表!C11&amp;"選手データ!1:1"),0),0))</f>
        <v/>
      </c>
      <c r="I10" s="76" t="str">
        <f ca="1">IF(中学一覧表!E11="","",中学一覧表!E11)</f>
        <v/>
      </c>
      <c r="J10" s="76" t="str">
        <f ca="1">IF(中学一覧表!D11="","",VLOOKUP(中学一覧表!D11,INDIRECT("中学"&amp;中学一覧表!C11&amp;"選手データ!A:O"),MATCH("FAMILY NAME",INDIRECT("中学"&amp;中学一覧表!C11&amp;"選手データ!1:1"),0),0)&amp;" "&amp;VLOOKUP(中学一覧表!D11,INDIRECT("中学"&amp;中学一覧表!C11&amp;"選手データ!A:O"),MATCH("Firstname",INDIRECT("中学"&amp;中学一覧表!C11&amp;"選手データ!1:1"),0),0))</f>
        <v/>
      </c>
      <c r="K10" s="76" t="str">
        <f>IF(中学一覧表!D11="","","JPN")</f>
        <v/>
      </c>
      <c r="L10" s="76" t="str">
        <f>IF(中学一覧表!D11="","",IF(中学一覧表!C11="男",1,2))</f>
        <v/>
      </c>
      <c r="M10" s="76" t="str">
        <f>IF(中学一覧表!D11="","",中学一覧表!F11)</f>
        <v/>
      </c>
      <c r="N10" s="76" t="str">
        <f ca="1">IF(中学一覧表!D11="","",LEFT(VLOOKUP(中学一覧表!D11,INDIRECT("中学"&amp;中学一覧表!C11&amp;"選手データ!A:O"),MATCH("Birthday",INDIRECT("中学"&amp;中学一覧表!C11&amp;"選手データ!1:1"),0),0),4))</f>
        <v/>
      </c>
      <c r="O10" s="76" t="str">
        <f>IF(中学一覧表!D11="","","0")</f>
        <v/>
      </c>
      <c r="P10" s="76" t="str">
        <f>IF(中学一覧表!D11="","","千葉")</f>
        <v/>
      </c>
      <c r="R10" s="76" t="str">
        <f>IF(中学一覧表!G11="","",VLOOKUP(中学一覧表!G11,競技csv!$A:$O,MATCH("競技コード",競技csv!$1:$1,0),0))</f>
        <v/>
      </c>
      <c r="S10" s="76" t="str" cm="1">
        <f t="array" ref="S10">IF(中学一覧表!J11="","",中学一覧表!J11&amp;".")&amp;_xlfn.IFS(中学一覧表!K11="","",OR(VLOOKUP(R10,競技csv!$B:$O,2,0)&lt;=31,VLOOKUP(R10,競技csv!$B:$O,2,0)&gt;=100),TEXT(中学一覧表!K11,"00")&amp;".",TRUE,TEXT(中学一覧表!K11,"00")&amp;"m")&amp;IF(中学一覧表!L11="","",TEXT(中学一覧表!L11,"00"))</f>
        <v/>
      </c>
      <c r="T10" s="76" t="str">
        <f>IF(中学一覧表!G11="","","0")</f>
        <v/>
      </c>
      <c r="U10" s="76" t="str">
        <f>IF(中学一覧表!G11="","","2")</f>
        <v/>
      </c>
      <c r="V10" s="76" t="str">
        <f>IF(中学一覧表!M11="","",VLOOKUP(中学一覧表!M11,競技csv!$A:$O,MATCH("競技コード",競技csv!$1:$1,0),0))</f>
        <v/>
      </c>
      <c r="W10" s="76" t="str" cm="1">
        <f t="array" ref="W10">IF(中学一覧表!P11="","",中学一覧表!P11&amp;".")&amp;_xlfn.IFS(中学一覧表!Q11="","",OR(VLOOKUP(V10,競技csv!$B:$O,2,0)&lt;=31,VLOOKUP(V10,競技csv!$B:$O,2,0)&gt;=100),TEXT(中学一覧表!Q11,"00")&amp;".",TRUE,TEXT(中学一覧表!Q11,"00")&amp;"m")&amp;IF(中学一覧表!R11="","",TEXT(中学一覧表!R11,"00"))</f>
        <v/>
      </c>
      <c r="X10" s="76" t="str">
        <f>IF(中学一覧表!M11="","","0")</f>
        <v/>
      </c>
      <c r="Y10" s="76" t="str">
        <f>IF(中学一覧表!M11="","","2")</f>
        <v/>
      </c>
      <c r="Z10" s="76" t="str">
        <f>IF(中学一覧表!S11="","",VLOOKUP("中学"&amp;中学一覧表!C11&amp;"子4X100mR",競技csv!A:O,MATCH("競技コード",競技csv!$1:$1,0),0))</f>
        <v/>
      </c>
      <c r="AA10" s="76" t="str">
        <f>IF(中学一覧表!T11="","",中学一覧表!T11&amp;".")&amp;IF(中学一覧表!U11="","",TEXT(中学一覧表!U11,"00")&amp;".")&amp;IF(中学一覧表!V11="","",TEXT(中学一覧表!V11,"00"))</f>
        <v/>
      </c>
      <c r="AB10" s="76" t="str">
        <f>IF(中学一覧表!S11="","","0")</f>
        <v/>
      </c>
      <c r="AC10" s="76" t="str">
        <f>IF(中学一覧表!S11="","","2")</f>
        <v/>
      </c>
    </row>
    <row r="11" spans="1:37" ht="18" customHeight="1">
      <c r="A11" s="76">
        <f t="shared" si="0"/>
        <v>0</v>
      </c>
      <c r="B11" s="76" t="str">
        <f>IF(中学一覧表!D12="","",IF(中学一覧表!C12="男",10000+中学一覧表!D12,20000+中学一覧表!D12))</f>
        <v/>
      </c>
      <c r="C11" s="76" t="str">
        <f ca="1">IF(中学一覧表!D12="","",VLOOKUP(VLOOKUP(中学一覧表!D12,INDIRECT("中学"&amp;中学一覧表!C12&amp;"選手データ!A:O"),MATCH("所属",INDIRECT("中学"&amp;中学一覧表!C12&amp;"選手データ!1:1"),0),0)&amp;"中",所属csv!$A:$H,MATCH("所属コード",所属csv!$1:$1,0),0))</f>
        <v/>
      </c>
      <c r="F11" s="76" t="str">
        <f>IF(中学一覧表!D12="","",中学一覧表!D12)</f>
        <v/>
      </c>
      <c r="G11" s="76" t="str">
        <f ca="1">IF(中学一覧表!E12="","",中学一覧表!E12)</f>
        <v/>
      </c>
      <c r="H11" s="76" t="str">
        <f ca="1">IF(中学一覧表!D12="","",VLOOKUP(中学一覧表!D12,INDIRECT("中学"&amp;中学一覧表!C12&amp;"選手データ!A:O"),MATCH("ﾌﾘｶﾞﾅ(姓)",INDIRECT("中学"&amp;中学一覧表!C12&amp;"選手データ!1:1"),0),0)&amp;" "&amp;VLOOKUP(中学一覧表!D12,INDIRECT("中学"&amp;中学一覧表!C12&amp;"選手データ!A:O"),MATCH("ﾌﾘｶﾞﾅ(名)",INDIRECT("中学"&amp;中学一覧表!C12&amp;"選手データ!1:1"),0),0))</f>
        <v/>
      </c>
      <c r="I11" s="76" t="str">
        <f ca="1">IF(中学一覧表!E12="","",中学一覧表!E12)</f>
        <v/>
      </c>
      <c r="J11" s="76" t="str">
        <f ca="1">IF(中学一覧表!D12="","",VLOOKUP(中学一覧表!D12,INDIRECT("中学"&amp;中学一覧表!C12&amp;"選手データ!A:O"),MATCH("FAMILY NAME",INDIRECT("中学"&amp;中学一覧表!C12&amp;"選手データ!1:1"),0),0)&amp;" "&amp;VLOOKUP(中学一覧表!D12,INDIRECT("中学"&amp;中学一覧表!C12&amp;"選手データ!A:O"),MATCH("Firstname",INDIRECT("中学"&amp;中学一覧表!C12&amp;"選手データ!1:1"),0),0))</f>
        <v/>
      </c>
      <c r="K11" s="76" t="str">
        <f>IF(中学一覧表!D12="","","JPN")</f>
        <v/>
      </c>
      <c r="L11" s="76" t="str">
        <f>IF(中学一覧表!D12="","",IF(中学一覧表!C12="男",1,2))</f>
        <v/>
      </c>
      <c r="M11" s="76" t="str">
        <f>IF(中学一覧表!D12="","",中学一覧表!F12)</f>
        <v/>
      </c>
      <c r="N11" s="76" t="str">
        <f ca="1">IF(中学一覧表!D12="","",LEFT(VLOOKUP(中学一覧表!D12,INDIRECT("中学"&amp;中学一覧表!C12&amp;"選手データ!A:O"),MATCH("Birthday",INDIRECT("中学"&amp;中学一覧表!C12&amp;"選手データ!1:1"),0),0),4))</f>
        <v/>
      </c>
      <c r="O11" s="76" t="str">
        <f>IF(中学一覧表!D12="","","0")</f>
        <v/>
      </c>
      <c r="P11" s="76" t="str">
        <f>IF(中学一覧表!D12="","","千葉")</f>
        <v/>
      </c>
      <c r="R11" s="76" t="str">
        <f>IF(中学一覧表!G12="","",VLOOKUP(中学一覧表!G12,競技csv!$A:$O,MATCH("競技コード",競技csv!$1:$1,0),0))</f>
        <v/>
      </c>
      <c r="S11" s="76" t="str" cm="1">
        <f t="array" ref="S11">IF(中学一覧表!J12="","",中学一覧表!J12&amp;".")&amp;_xlfn.IFS(中学一覧表!K12="","",OR(VLOOKUP(R11,競技csv!$B:$O,2,0)&lt;=31,VLOOKUP(R11,競技csv!$B:$O,2,0)&gt;=100),TEXT(中学一覧表!K12,"00")&amp;".",TRUE,TEXT(中学一覧表!K12,"00")&amp;"m")&amp;IF(中学一覧表!L12="","",TEXT(中学一覧表!L12,"00"))</f>
        <v/>
      </c>
      <c r="T11" s="76" t="str">
        <f>IF(中学一覧表!G12="","","0")</f>
        <v/>
      </c>
      <c r="U11" s="76" t="str">
        <f>IF(中学一覧表!G12="","","2")</f>
        <v/>
      </c>
      <c r="V11" s="76" t="str">
        <f>IF(中学一覧表!M12="","",VLOOKUP(中学一覧表!M12,競技csv!$A:$O,MATCH("競技コード",競技csv!$1:$1,0),0))</f>
        <v/>
      </c>
      <c r="W11" s="76" t="str" cm="1">
        <f t="array" ref="W11">IF(中学一覧表!P12="","",中学一覧表!P12&amp;".")&amp;_xlfn.IFS(中学一覧表!Q12="","",OR(VLOOKUP(V11,競技csv!$B:$O,2,0)&lt;=31,VLOOKUP(V11,競技csv!$B:$O,2,0)&gt;=100),TEXT(中学一覧表!Q12,"00")&amp;".",TRUE,TEXT(中学一覧表!Q12,"00")&amp;"m")&amp;IF(中学一覧表!R12="","",TEXT(中学一覧表!R12,"00"))</f>
        <v/>
      </c>
      <c r="X11" s="76" t="str">
        <f>IF(中学一覧表!M12="","","0")</f>
        <v/>
      </c>
      <c r="Y11" s="76" t="str">
        <f>IF(中学一覧表!M12="","","2")</f>
        <v/>
      </c>
      <c r="Z11" s="76" t="str">
        <f>IF(中学一覧表!S12="","",VLOOKUP("中学"&amp;中学一覧表!C12&amp;"子4X100mR",競技csv!A:O,MATCH("競技コード",競技csv!$1:$1,0),0))</f>
        <v/>
      </c>
      <c r="AA11" s="76" t="str">
        <f>IF(中学一覧表!T12="","",中学一覧表!T12&amp;".")&amp;IF(中学一覧表!U12="","",TEXT(中学一覧表!U12,"00")&amp;".")&amp;IF(中学一覧表!V12="","",TEXT(中学一覧表!V12,"00"))</f>
        <v/>
      </c>
      <c r="AB11" s="76" t="str">
        <f>IF(中学一覧表!S12="","","0")</f>
        <v/>
      </c>
      <c r="AC11" s="76" t="str">
        <f>IF(中学一覧表!S12="","","2")</f>
        <v/>
      </c>
    </row>
    <row r="12" spans="1:37" ht="18" customHeight="1">
      <c r="A12" s="76">
        <f t="shared" si="0"/>
        <v>0</v>
      </c>
      <c r="B12" s="76" t="str">
        <f>IF(中学一覧表!D13="","",IF(中学一覧表!C13="男",10000+中学一覧表!D13,20000+中学一覧表!D13))</f>
        <v/>
      </c>
      <c r="C12" s="76" t="str">
        <f ca="1">IF(中学一覧表!D13="","",VLOOKUP(VLOOKUP(中学一覧表!D13,INDIRECT("中学"&amp;中学一覧表!C13&amp;"選手データ!A:O"),MATCH("所属",INDIRECT("中学"&amp;中学一覧表!C13&amp;"選手データ!1:1"),0),0)&amp;"中",所属csv!$A:$H,MATCH("所属コード",所属csv!$1:$1,0),0))</f>
        <v/>
      </c>
      <c r="F12" s="76" t="str">
        <f>IF(中学一覧表!D13="","",中学一覧表!D13)</f>
        <v/>
      </c>
      <c r="G12" s="76" t="str">
        <f ca="1">IF(中学一覧表!E13="","",中学一覧表!E13)</f>
        <v/>
      </c>
      <c r="H12" s="76" t="str">
        <f ca="1">IF(中学一覧表!D13="","",VLOOKUP(中学一覧表!D13,INDIRECT("中学"&amp;中学一覧表!C13&amp;"選手データ!A:O"),MATCH("ﾌﾘｶﾞﾅ(姓)",INDIRECT("中学"&amp;中学一覧表!C13&amp;"選手データ!1:1"),0),0)&amp;" "&amp;VLOOKUP(中学一覧表!D13,INDIRECT("中学"&amp;中学一覧表!C13&amp;"選手データ!A:O"),MATCH("ﾌﾘｶﾞﾅ(名)",INDIRECT("中学"&amp;中学一覧表!C13&amp;"選手データ!1:1"),0),0))</f>
        <v/>
      </c>
      <c r="I12" s="76" t="str">
        <f ca="1">IF(中学一覧表!E13="","",中学一覧表!E13)</f>
        <v/>
      </c>
      <c r="J12" s="76" t="str">
        <f ca="1">IF(中学一覧表!D13="","",VLOOKUP(中学一覧表!D13,INDIRECT("中学"&amp;中学一覧表!C13&amp;"選手データ!A:O"),MATCH("FAMILY NAME",INDIRECT("中学"&amp;中学一覧表!C13&amp;"選手データ!1:1"),0),0)&amp;" "&amp;VLOOKUP(中学一覧表!D13,INDIRECT("中学"&amp;中学一覧表!C13&amp;"選手データ!A:O"),MATCH("Firstname",INDIRECT("中学"&amp;中学一覧表!C13&amp;"選手データ!1:1"),0),0))</f>
        <v/>
      </c>
      <c r="K12" s="76" t="str">
        <f>IF(中学一覧表!D13="","","JPN")</f>
        <v/>
      </c>
      <c r="L12" s="76" t="str">
        <f>IF(中学一覧表!D13="","",IF(中学一覧表!C13="男",1,2))</f>
        <v/>
      </c>
      <c r="M12" s="76" t="str">
        <f>IF(中学一覧表!D13="","",中学一覧表!F13)</f>
        <v/>
      </c>
      <c r="N12" s="76" t="str">
        <f ca="1">IF(中学一覧表!D13="","",LEFT(VLOOKUP(中学一覧表!D13,INDIRECT("中学"&amp;中学一覧表!C13&amp;"選手データ!A:O"),MATCH("Birthday",INDIRECT("中学"&amp;中学一覧表!C13&amp;"選手データ!1:1"),0),0),4))</f>
        <v/>
      </c>
      <c r="O12" s="76" t="str">
        <f>IF(中学一覧表!D13="","","0")</f>
        <v/>
      </c>
      <c r="P12" s="76" t="str">
        <f>IF(中学一覧表!D13="","","千葉")</f>
        <v/>
      </c>
      <c r="R12" s="76" t="str">
        <f>IF(中学一覧表!G13="","",VLOOKUP(中学一覧表!G13,競技csv!$A:$O,MATCH("競技コード",競技csv!$1:$1,0),0))</f>
        <v/>
      </c>
      <c r="S12" s="76" t="str" cm="1">
        <f t="array" ref="S12">IF(中学一覧表!J13="","",中学一覧表!J13&amp;".")&amp;_xlfn.IFS(中学一覧表!K13="","",OR(VLOOKUP(R12,競技csv!$B:$O,2,0)&lt;=31,VLOOKUP(R12,競技csv!$B:$O,2,0)&gt;=100),TEXT(中学一覧表!K13,"00")&amp;".",TRUE,TEXT(中学一覧表!K13,"00")&amp;"m")&amp;IF(中学一覧表!L13="","",TEXT(中学一覧表!L13,"00"))</f>
        <v/>
      </c>
      <c r="T12" s="76" t="str">
        <f>IF(中学一覧表!G13="","","0")</f>
        <v/>
      </c>
      <c r="U12" s="76" t="str">
        <f>IF(中学一覧表!G13="","","2")</f>
        <v/>
      </c>
      <c r="V12" s="76" t="str">
        <f>IF(中学一覧表!M13="","",VLOOKUP(中学一覧表!M13,競技csv!$A:$O,MATCH("競技コード",競技csv!$1:$1,0),0))</f>
        <v/>
      </c>
      <c r="W12" s="76" t="str" cm="1">
        <f t="array" ref="W12">IF(中学一覧表!P13="","",中学一覧表!P13&amp;".")&amp;_xlfn.IFS(中学一覧表!Q13="","",OR(VLOOKUP(V12,競技csv!$B:$O,2,0)&lt;=31,VLOOKUP(V12,競技csv!$B:$O,2,0)&gt;=100),TEXT(中学一覧表!Q13,"00")&amp;".",TRUE,TEXT(中学一覧表!Q13,"00")&amp;"m")&amp;IF(中学一覧表!R13="","",TEXT(中学一覧表!R13,"00"))</f>
        <v/>
      </c>
      <c r="X12" s="76" t="str">
        <f>IF(中学一覧表!M13="","","0")</f>
        <v/>
      </c>
      <c r="Y12" s="76" t="str">
        <f>IF(中学一覧表!M13="","","2")</f>
        <v/>
      </c>
      <c r="Z12" s="76" t="str">
        <f>IF(中学一覧表!S13="","",VLOOKUP("中学"&amp;中学一覧表!C13&amp;"子4X100mR",競技csv!A:O,MATCH("競技コード",競技csv!$1:$1,0),0))</f>
        <v/>
      </c>
      <c r="AA12" s="76" t="str">
        <f>IF(中学一覧表!T13="","",中学一覧表!T13&amp;".")&amp;IF(中学一覧表!U13="","",TEXT(中学一覧表!U13,"00")&amp;".")&amp;IF(中学一覧表!V13="","",TEXT(中学一覧表!V13,"00"))</f>
        <v/>
      </c>
      <c r="AB12" s="76" t="str">
        <f>IF(中学一覧表!S13="","","0")</f>
        <v/>
      </c>
      <c r="AC12" s="76" t="str">
        <f>IF(中学一覧表!S13="","","2")</f>
        <v/>
      </c>
    </row>
    <row r="13" spans="1:37" ht="18" customHeight="1">
      <c r="A13" s="76">
        <f t="shared" si="0"/>
        <v>0</v>
      </c>
      <c r="B13" s="76" t="str">
        <f>IF(中学一覧表!D14="","",IF(中学一覧表!C14="男",10000+中学一覧表!D14,20000+中学一覧表!D14))</f>
        <v/>
      </c>
      <c r="C13" s="76" t="str">
        <f ca="1">IF(中学一覧表!D14="","",VLOOKUP(VLOOKUP(中学一覧表!D14,INDIRECT("中学"&amp;中学一覧表!C14&amp;"選手データ!A:O"),MATCH("所属",INDIRECT("中学"&amp;中学一覧表!C14&amp;"選手データ!1:1"),0),0)&amp;"中",所属csv!$A:$H,MATCH("所属コード",所属csv!$1:$1,0),0))</f>
        <v/>
      </c>
      <c r="F13" s="76" t="str">
        <f>IF(中学一覧表!D14="","",中学一覧表!D14)</f>
        <v/>
      </c>
      <c r="G13" s="76" t="str">
        <f ca="1">IF(中学一覧表!E14="","",中学一覧表!E14)</f>
        <v/>
      </c>
      <c r="H13" s="76" t="str">
        <f ca="1">IF(中学一覧表!D14="","",VLOOKUP(中学一覧表!D14,INDIRECT("中学"&amp;中学一覧表!C14&amp;"選手データ!A:O"),MATCH("ﾌﾘｶﾞﾅ(姓)",INDIRECT("中学"&amp;中学一覧表!C14&amp;"選手データ!1:1"),0),0)&amp;" "&amp;VLOOKUP(中学一覧表!D14,INDIRECT("中学"&amp;中学一覧表!C14&amp;"選手データ!A:O"),MATCH("ﾌﾘｶﾞﾅ(名)",INDIRECT("中学"&amp;中学一覧表!C14&amp;"選手データ!1:1"),0),0))</f>
        <v/>
      </c>
      <c r="I13" s="76" t="str">
        <f ca="1">IF(中学一覧表!E14="","",中学一覧表!E14)</f>
        <v/>
      </c>
      <c r="J13" s="76" t="str">
        <f ca="1">IF(中学一覧表!D14="","",VLOOKUP(中学一覧表!D14,INDIRECT("中学"&amp;中学一覧表!C14&amp;"選手データ!A:O"),MATCH("FAMILY NAME",INDIRECT("中学"&amp;中学一覧表!C14&amp;"選手データ!1:1"),0),0)&amp;" "&amp;VLOOKUP(中学一覧表!D14,INDIRECT("中学"&amp;中学一覧表!C14&amp;"選手データ!A:O"),MATCH("Firstname",INDIRECT("中学"&amp;中学一覧表!C14&amp;"選手データ!1:1"),0),0))</f>
        <v/>
      </c>
      <c r="K13" s="76" t="str">
        <f>IF(中学一覧表!D14="","","JPN")</f>
        <v/>
      </c>
      <c r="L13" s="76" t="str">
        <f>IF(中学一覧表!D14="","",IF(中学一覧表!C14="男",1,2))</f>
        <v/>
      </c>
      <c r="M13" s="76" t="str">
        <f>IF(中学一覧表!D14="","",中学一覧表!F14)</f>
        <v/>
      </c>
      <c r="N13" s="76" t="str">
        <f ca="1">IF(中学一覧表!D14="","",LEFT(VLOOKUP(中学一覧表!D14,INDIRECT("中学"&amp;中学一覧表!C14&amp;"選手データ!A:O"),MATCH("Birthday",INDIRECT("中学"&amp;中学一覧表!C14&amp;"選手データ!1:1"),0),0),4))</f>
        <v/>
      </c>
      <c r="O13" s="76" t="str">
        <f>IF(中学一覧表!D14="","","0")</f>
        <v/>
      </c>
      <c r="P13" s="76" t="str">
        <f>IF(中学一覧表!D14="","","千葉")</f>
        <v/>
      </c>
      <c r="R13" s="76" t="str">
        <f>IF(中学一覧表!G14="","",VLOOKUP(中学一覧表!G14,競技csv!$A:$O,MATCH("競技コード",競技csv!$1:$1,0),0))</f>
        <v/>
      </c>
      <c r="S13" s="76" t="str" cm="1">
        <f t="array" ref="S13">IF(中学一覧表!J14="","",中学一覧表!J14&amp;".")&amp;_xlfn.IFS(中学一覧表!K14="","",OR(VLOOKUP(R13,競技csv!$B:$O,2,0)&lt;=31,VLOOKUP(R13,競技csv!$B:$O,2,0)&gt;=100),TEXT(中学一覧表!K14,"00")&amp;".",TRUE,TEXT(中学一覧表!K14,"00")&amp;"m")&amp;IF(中学一覧表!L14="","",TEXT(中学一覧表!L14,"00"))</f>
        <v/>
      </c>
      <c r="T13" s="76" t="str">
        <f>IF(中学一覧表!G14="","","0")</f>
        <v/>
      </c>
      <c r="U13" s="76" t="str">
        <f>IF(中学一覧表!G14="","","2")</f>
        <v/>
      </c>
      <c r="V13" s="76" t="str">
        <f>IF(中学一覧表!M14="","",VLOOKUP(中学一覧表!M14,競技csv!$A:$O,MATCH("競技コード",競技csv!$1:$1,0),0))</f>
        <v/>
      </c>
      <c r="W13" s="76" t="str" cm="1">
        <f t="array" ref="W13">IF(中学一覧表!P14="","",中学一覧表!P14&amp;".")&amp;_xlfn.IFS(中学一覧表!Q14="","",OR(VLOOKUP(V13,競技csv!$B:$O,2,0)&lt;=31,VLOOKUP(V13,競技csv!$B:$O,2,0)&gt;=100),TEXT(中学一覧表!Q14,"00")&amp;".",TRUE,TEXT(中学一覧表!Q14,"00")&amp;"m")&amp;IF(中学一覧表!R14="","",TEXT(中学一覧表!R14,"00"))</f>
        <v/>
      </c>
      <c r="X13" s="76" t="str">
        <f>IF(中学一覧表!M14="","","0")</f>
        <v/>
      </c>
      <c r="Y13" s="76" t="str">
        <f>IF(中学一覧表!M14="","","2")</f>
        <v/>
      </c>
      <c r="Z13" s="76" t="str">
        <f>IF(中学一覧表!S14="","",VLOOKUP("中学"&amp;中学一覧表!C14&amp;"子4X100mR",競技csv!A:O,MATCH("競技コード",競技csv!$1:$1,0),0))</f>
        <v/>
      </c>
      <c r="AA13" s="76" t="str">
        <f>IF(中学一覧表!T14="","",中学一覧表!T14&amp;".")&amp;IF(中学一覧表!U14="","",TEXT(中学一覧表!U14,"00")&amp;".")&amp;IF(中学一覧表!V14="","",TEXT(中学一覧表!V14,"00"))</f>
        <v/>
      </c>
      <c r="AB13" s="76" t="str">
        <f>IF(中学一覧表!S14="","","0")</f>
        <v/>
      </c>
      <c r="AC13" s="76" t="str">
        <f>IF(中学一覧表!S14="","","2")</f>
        <v/>
      </c>
    </row>
    <row r="14" spans="1:37" ht="18" customHeight="1">
      <c r="A14" s="76">
        <f t="shared" si="0"/>
        <v>0</v>
      </c>
      <c r="B14" s="76" t="str">
        <f>IF(中学一覧表!D15="","",IF(中学一覧表!C15="男",10000+中学一覧表!D15,20000+中学一覧表!D15))</f>
        <v/>
      </c>
      <c r="C14" s="76" t="str">
        <f ca="1">IF(中学一覧表!D15="","",VLOOKUP(VLOOKUP(中学一覧表!D15,INDIRECT("中学"&amp;中学一覧表!C15&amp;"選手データ!A:O"),MATCH("所属",INDIRECT("中学"&amp;中学一覧表!C15&amp;"選手データ!1:1"),0),0)&amp;"中",所属csv!$A:$H,MATCH("所属コード",所属csv!$1:$1,0),0))</f>
        <v/>
      </c>
      <c r="F14" s="76" t="str">
        <f>IF(中学一覧表!D15="","",中学一覧表!D15)</f>
        <v/>
      </c>
      <c r="G14" s="76" t="str">
        <f ca="1">IF(中学一覧表!E15="","",中学一覧表!E15)</f>
        <v/>
      </c>
      <c r="H14" s="76" t="str">
        <f ca="1">IF(中学一覧表!D15="","",VLOOKUP(中学一覧表!D15,INDIRECT("中学"&amp;中学一覧表!C15&amp;"選手データ!A:O"),MATCH("ﾌﾘｶﾞﾅ(姓)",INDIRECT("中学"&amp;中学一覧表!C15&amp;"選手データ!1:1"),0),0)&amp;" "&amp;VLOOKUP(中学一覧表!D15,INDIRECT("中学"&amp;中学一覧表!C15&amp;"選手データ!A:O"),MATCH("ﾌﾘｶﾞﾅ(名)",INDIRECT("中学"&amp;中学一覧表!C15&amp;"選手データ!1:1"),0),0))</f>
        <v/>
      </c>
      <c r="I14" s="76" t="str">
        <f ca="1">IF(中学一覧表!E15="","",中学一覧表!E15)</f>
        <v/>
      </c>
      <c r="J14" s="76" t="str">
        <f ca="1">IF(中学一覧表!D15="","",VLOOKUP(中学一覧表!D15,INDIRECT("中学"&amp;中学一覧表!C15&amp;"選手データ!A:O"),MATCH("FAMILY NAME",INDIRECT("中学"&amp;中学一覧表!C15&amp;"選手データ!1:1"),0),0)&amp;" "&amp;VLOOKUP(中学一覧表!D15,INDIRECT("中学"&amp;中学一覧表!C15&amp;"選手データ!A:O"),MATCH("Firstname",INDIRECT("中学"&amp;中学一覧表!C15&amp;"選手データ!1:1"),0),0))</f>
        <v/>
      </c>
      <c r="K14" s="76" t="str">
        <f>IF(中学一覧表!D15="","","JPN")</f>
        <v/>
      </c>
      <c r="L14" s="76" t="str">
        <f>IF(中学一覧表!D15="","",IF(中学一覧表!C15="男",1,2))</f>
        <v/>
      </c>
      <c r="M14" s="76" t="str">
        <f>IF(中学一覧表!D15="","",中学一覧表!F15)</f>
        <v/>
      </c>
      <c r="N14" s="76" t="str">
        <f ca="1">IF(中学一覧表!D15="","",LEFT(VLOOKUP(中学一覧表!D15,INDIRECT("中学"&amp;中学一覧表!C15&amp;"選手データ!A:O"),MATCH("Birthday",INDIRECT("中学"&amp;中学一覧表!C15&amp;"選手データ!1:1"),0),0),4))</f>
        <v/>
      </c>
      <c r="O14" s="76" t="str">
        <f>IF(中学一覧表!D15="","","0")</f>
        <v/>
      </c>
      <c r="P14" s="76" t="str">
        <f>IF(中学一覧表!D15="","","千葉")</f>
        <v/>
      </c>
      <c r="R14" s="76" t="str">
        <f>IF(中学一覧表!G15="","",VLOOKUP(中学一覧表!G15,競技csv!$A:$O,MATCH("競技コード",競技csv!$1:$1,0),0))</f>
        <v/>
      </c>
      <c r="S14" s="76" t="str" cm="1">
        <f t="array" ref="S14">IF(中学一覧表!J15="","",中学一覧表!J15&amp;".")&amp;_xlfn.IFS(中学一覧表!K15="","",OR(VLOOKUP(R14,競技csv!$B:$O,2,0)&lt;=31,VLOOKUP(R14,競技csv!$B:$O,2,0)&gt;=100),TEXT(中学一覧表!K15,"00")&amp;".",TRUE,TEXT(中学一覧表!K15,"00")&amp;"m")&amp;IF(中学一覧表!L15="","",TEXT(中学一覧表!L15,"00"))</f>
        <v/>
      </c>
      <c r="T14" s="76" t="str">
        <f>IF(中学一覧表!G15="","","0")</f>
        <v/>
      </c>
      <c r="U14" s="76" t="str">
        <f>IF(中学一覧表!G15="","","2")</f>
        <v/>
      </c>
      <c r="V14" s="76" t="str">
        <f>IF(中学一覧表!M15="","",VLOOKUP(中学一覧表!M15,競技csv!$A:$O,MATCH("競技コード",競技csv!$1:$1,0),0))</f>
        <v/>
      </c>
      <c r="W14" s="76" t="str" cm="1">
        <f t="array" ref="W14">IF(中学一覧表!P15="","",中学一覧表!P15&amp;".")&amp;_xlfn.IFS(中学一覧表!Q15="","",OR(VLOOKUP(V14,競技csv!$B:$O,2,0)&lt;=31,VLOOKUP(V14,競技csv!$B:$O,2,0)&gt;=100),TEXT(中学一覧表!Q15,"00")&amp;".",TRUE,TEXT(中学一覧表!Q15,"00")&amp;"m")&amp;IF(中学一覧表!R15="","",TEXT(中学一覧表!R15,"00"))</f>
        <v/>
      </c>
      <c r="X14" s="76" t="str">
        <f>IF(中学一覧表!M15="","","0")</f>
        <v/>
      </c>
      <c r="Y14" s="76" t="str">
        <f>IF(中学一覧表!M15="","","2")</f>
        <v/>
      </c>
      <c r="Z14" s="76" t="str">
        <f>IF(中学一覧表!S15="","",VLOOKUP("中学"&amp;中学一覧表!C15&amp;"子4X100mR",競技csv!A:O,MATCH("競技コード",競技csv!$1:$1,0),0))</f>
        <v/>
      </c>
      <c r="AA14" s="76" t="str">
        <f>IF(中学一覧表!T15="","",中学一覧表!T15&amp;".")&amp;IF(中学一覧表!U15="","",TEXT(中学一覧表!U15,"00")&amp;".")&amp;IF(中学一覧表!V15="","",TEXT(中学一覧表!V15,"00"))</f>
        <v/>
      </c>
      <c r="AB14" s="76" t="str">
        <f>IF(中学一覧表!S15="","","0")</f>
        <v/>
      </c>
      <c r="AC14" s="76" t="str">
        <f>IF(中学一覧表!S15="","","2")</f>
        <v/>
      </c>
    </row>
    <row r="15" spans="1:37" ht="18" customHeight="1">
      <c r="A15" s="76">
        <f t="shared" si="0"/>
        <v>0</v>
      </c>
      <c r="B15" s="76" t="str">
        <f>IF(中学一覧表!D16="","",IF(中学一覧表!C16="男",10000+中学一覧表!D16,20000+中学一覧表!D16))</f>
        <v/>
      </c>
      <c r="C15" s="76" t="str">
        <f ca="1">IF(中学一覧表!D16="","",VLOOKUP(VLOOKUP(中学一覧表!D16,INDIRECT("中学"&amp;中学一覧表!C16&amp;"選手データ!A:O"),MATCH("所属",INDIRECT("中学"&amp;中学一覧表!C16&amp;"選手データ!1:1"),0),0)&amp;"中",所属csv!$A:$H,MATCH("所属コード",所属csv!$1:$1,0),0))</f>
        <v/>
      </c>
      <c r="F15" s="76" t="str">
        <f>IF(中学一覧表!D16="","",中学一覧表!D16)</f>
        <v/>
      </c>
      <c r="G15" s="76" t="str">
        <f ca="1">IF(中学一覧表!E16="","",中学一覧表!E16)</f>
        <v/>
      </c>
      <c r="H15" s="76" t="str">
        <f ca="1">IF(中学一覧表!D16="","",VLOOKUP(中学一覧表!D16,INDIRECT("中学"&amp;中学一覧表!C16&amp;"選手データ!A:O"),MATCH("ﾌﾘｶﾞﾅ(姓)",INDIRECT("中学"&amp;中学一覧表!C16&amp;"選手データ!1:1"),0),0)&amp;" "&amp;VLOOKUP(中学一覧表!D16,INDIRECT("中学"&amp;中学一覧表!C16&amp;"選手データ!A:O"),MATCH("ﾌﾘｶﾞﾅ(名)",INDIRECT("中学"&amp;中学一覧表!C16&amp;"選手データ!1:1"),0),0))</f>
        <v/>
      </c>
      <c r="I15" s="76" t="str">
        <f ca="1">IF(中学一覧表!E16="","",中学一覧表!E16)</f>
        <v/>
      </c>
      <c r="J15" s="76" t="str">
        <f ca="1">IF(中学一覧表!D16="","",VLOOKUP(中学一覧表!D16,INDIRECT("中学"&amp;中学一覧表!C16&amp;"選手データ!A:O"),MATCH("FAMILY NAME",INDIRECT("中学"&amp;中学一覧表!C16&amp;"選手データ!1:1"),0),0)&amp;" "&amp;VLOOKUP(中学一覧表!D16,INDIRECT("中学"&amp;中学一覧表!C16&amp;"選手データ!A:O"),MATCH("Firstname",INDIRECT("中学"&amp;中学一覧表!C16&amp;"選手データ!1:1"),0),0))</f>
        <v/>
      </c>
      <c r="K15" s="76" t="str">
        <f>IF(中学一覧表!D16="","","JPN")</f>
        <v/>
      </c>
      <c r="L15" s="76" t="str">
        <f>IF(中学一覧表!D16="","",IF(中学一覧表!C16="男",1,2))</f>
        <v/>
      </c>
      <c r="M15" s="76" t="str">
        <f>IF(中学一覧表!D16="","",中学一覧表!F16)</f>
        <v/>
      </c>
      <c r="N15" s="76" t="str">
        <f ca="1">IF(中学一覧表!D16="","",LEFT(VLOOKUP(中学一覧表!D16,INDIRECT("中学"&amp;中学一覧表!C16&amp;"選手データ!A:O"),MATCH("Birthday",INDIRECT("中学"&amp;中学一覧表!C16&amp;"選手データ!1:1"),0),0),4))</f>
        <v/>
      </c>
      <c r="O15" s="76" t="str">
        <f>IF(中学一覧表!D16="","","0")</f>
        <v/>
      </c>
      <c r="P15" s="76" t="str">
        <f>IF(中学一覧表!D16="","","千葉")</f>
        <v/>
      </c>
      <c r="R15" s="76" t="str">
        <f>IF(中学一覧表!G16="","",VLOOKUP(中学一覧表!G16,競技csv!$A:$O,MATCH("競技コード",競技csv!$1:$1,0),0))</f>
        <v/>
      </c>
      <c r="S15" s="76" t="str" cm="1">
        <f t="array" ref="S15">IF(中学一覧表!J16="","",中学一覧表!J16&amp;".")&amp;_xlfn.IFS(中学一覧表!K16="","",OR(VLOOKUP(R15,競技csv!$B:$O,2,0)&lt;=31,VLOOKUP(R15,競技csv!$B:$O,2,0)&gt;=100),TEXT(中学一覧表!K16,"00")&amp;".",TRUE,TEXT(中学一覧表!K16,"00")&amp;"m")&amp;IF(中学一覧表!L16="","",TEXT(中学一覧表!L16,"00"))</f>
        <v/>
      </c>
      <c r="T15" s="76" t="str">
        <f>IF(中学一覧表!G16="","","0")</f>
        <v/>
      </c>
      <c r="U15" s="76" t="str">
        <f>IF(中学一覧表!G16="","","2")</f>
        <v/>
      </c>
      <c r="V15" s="76" t="str">
        <f>IF(中学一覧表!M16="","",VLOOKUP(中学一覧表!M16,競技csv!$A:$O,MATCH("競技コード",競技csv!$1:$1,0),0))</f>
        <v/>
      </c>
      <c r="W15" s="76" t="str" cm="1">
        <f t="array" ref="W15">IF(中学一覧表!P16="","",中学一覧表!P16&amp;".")&amp;_xlfn.IFS(中学一覧表!Q16="","",OR(VLOOKUP(V15,競技csv!$B:$O,2,0)&lt;=31,VLOOKUP(V15,競技csv!$B:$O,2,0)&gt;=100),TEXT(中学一覧表!Q16,"00")&amp;".",TRUE,TEXT(中学一覧表!Q16,"00")&amp;"m")&amp;IF(中学一覧表!R16="","",TEXT(中学一覧表!R16,"00"))</f>
        <v/>
      </c>
      <c r="X15" s="76" t="str">
        <f>IF(中学一覧表!M16="","","0")</f>
        <v/>
      </c>
      <c r="Y15" s="76" t="str">
        <f>IF(中学一覧表!M16="","","2")</f>
        <v/>
      </c>
      <c r="Z15" s="76" t="str">
        <f>IF(中学一覧表!S16="","",VLOOKUP("中学"&amp;中学一覧表!C16&amp;"子4X100mR",競技csv!A:O,MATCH("競技コード",競技csv!$1:$1,0),0))</f>
        <v/>
      </c>
      <c r="AA15" s="76" t="str">
        <f>IF(中学一覧表!T16="","",中学一覧表!T16&amp;".")&amp;IF(中学一覧表!U16="","",TEXT(中学一覧表!U16,"00")&amp;".")&amp;IF(中学一覧表!V16="","",TEXT(中学一覧表!V16,"00"))</f>
        <v/>
      </c>
      <c r="AB15" s="76" t="str">
        <f>IF(中学一覧表!S16="","","0")</f>
        <v/>
      </c>
      <c r="AC15" s="76" t="str">
        <f>IF(中学一覧表!S16="","","2")</f>
        <v/>
      </c>
    </row>
    <row r="16" spans="1:37" ht="18" customHeight="1">
      <c r="A16" s="76">
        <f t="shared" si="0"/>
        <v>0</v>
      </c>
      <c r="B16" s="76" t="str">
        <f>IF(中学一覧表!D17="","",IF(中学一覧表!C17="男",10000+中学一覧表!D17,20000+中学一覧表!D17))</f>
        <v/>
      </c>
      <c r="C16" s="76" t="str">
        <f ca="1">IF(中学一覧表!D17="","",VLOOKUP(VLOOKUP(中学一覧表!D17,INDIRECT("中学"&amp;中学一覧表!C17&amp;"選手データ!A:O"),MATCH("所属",INDIRECT("中学"&amp;中学一覧表!C17&amp;"選手データ!1:1"),0),0)&amp;"中",所属csv!$A:$H,MATCH("所属コード",所属csv!$1:$1,0),0))</f>
        <v/>
      </c>
      <c r="F16" s="76" t="str">
        <f>IF(中学一覧表!D17="","",中学一覧表!D17)</f>
        <v/>
      </c>
      <c r="G16" s="76" t="str">
        <f ca="1">IF(中学一覧表!E17="","",中学一覧表!E17)</f>
        <v/>
      </c>
      <c r="H16" s="76" t="str">
        <f ca="1">IF(中学一覧表!D17="","",VLOOKUP(中学一覧表!D17,INDIRECT("中学"&amp;中学一覧表!C17&amp;"選手データ!A:O"),MATCH("ﾌﾘｶﾞﾅ(姓)",INDIRECT("中学"&amp;中学一覧表!C17&amp;"選手データ!1:1"),0),0)&amp;" "&amp;VLOOKUP(中学一覧表!D17,INDIRECT("中学"&amp;中学一覧表!C17&amp;"選手データ!A:O"),MATCH("ﾌﾘｶﾞﾅ(名)",INDIRECT("中学"&amp;中学一覧表!C17&amp;"選手データ!1:1"),0),0))</f>
        <v/>
      </c>
      <c r="I16" s="76" t="str">
        <f ca="1">IF(中学一覧表!E17="","",中学一覧表!E17)</f>
        <v/>
      </c>
      <c r="J16" s="76" t="str">
        <f ca="1">IF(中学一覧表!D17="","",VLOOKUP(中学一覧表!D17,INDIRECT("中学"&amp;中学一覧表!C17&amp;"選手データ!A:O"),MATCH("FAMILY NAME",INDIRECT("中学"&amp;中学一覧表!C17&amp;"選手データ!1:1"),0),0)&amp;" "&amp;VLOOKUP(中学一覧表!D17,INDIRECT("中学"&amp;中学一覧表!C17&amp;"選手データ!A:O"),MATCH("Firstname",INDIRECT("中学"&amp;中学一覧表!C17&amp;"選手データ!1:1"),0),0))</f>
        <v/>
      </c>
      <c r="K16" s="76" t="str">
        <f>IF(中学一覧表!D17="","","JPN")</f>
        <v/>
      </c>
      <c r="L16" s="76" t="str">
        <f>IF(中学一覧表!D17="","",IF(中学一覧表!C17="男",1,2))</f>
        <v/>
      </c>
      <c r="M16" s="76" t="str">
        <f>IF(中学一覧表!D17="","",中学一覧表!F17)</f>
        <v/>
      </c>
      <c r="N16" s="76" t="str">
        <f ca="1">IF(中学一覧表!D17="","",LEFT(VLOOKUP(中学一覧表!D17,INDIRECT("中学"&amp;中学一覧表!C17&amp;"選手データ!A:O"),MATCH("Birthday",INDIRECT("中学"&amp;中学一覧表!C17&amp;"選手データ!1:1"),0),0),4))</f>
        <v/>
      </c>
      <c r="O16" s="76" t="str">
        <f>IF(中学一覧表!D17="","","0")</f>
        <v/>
      </c>
      <c r="P16" s="76" t="str">
        <f>IF(中学一覧表!D17="","","千葉")</f>
        <v/>
      </c>
      <c r="R16" s="76" t="str">
        <f>IF(中学一覧表!G17="","",VLOOKUP(中学一覧表!G17,競技csv!$A:$O,MATCH("競技コード",競技csv!$1:$1,0),0))</f>
        <v/>
      </c>
      <c r="S16" s="76" t="str" cm="1">
        <f t="array" ref="S16">IF(中学一覧表!J17="","",中学一覧表!J17&amp;".")&amp;_xlfn.IFS(中学一覧表!K17="","",OR(VLOOKUP(R16,競技csv!$B:$O,2,0)&lt;=31,VLOOKUP(R16,競技csv!$B:$O,2,0)&gt;=100),TEXT(中学一覧表!K17,"00")&amp;".",TRUE,TEXT(中学一覧表!K17,"00")&amp;"m")&amp;IF(中学一覧表!L17="","",TEXT(中学一覧表!L17,"00"))</f>
        <v/>
      </c>
      <c r="T16" s="76" t="str">
        <f>IF(中学一覧表!G17="","","0")</f>
        <v/>
      </c>
      <c r="U16" s="76" t="str">
        <f>IF(中学一覧表!G17="","","2")</f>
        <v/>
      </c>
      <c r="V16" s="76" t="str">
        <f>IF(中学一覧表!M17="","",VLOOKUP(中学一覧表!M17,競技csv!$A:$O,MATCH("競技コード",競技csv!$1:$1,0),0))</f>
        <v/>
      </c>
      <c r="W16" s="76" t="str" cm="1">
        <f t="array" ref="W16">IF(中学一覧表!P17="","",中学一覧表!P17&amp;".")&amp;_xlfn.IFS(中学一覧表!Q17="","",OR(VLOOKUP(V16,競技csv!$B:$O,2,0)&lt;=31,VLOOKUP(V16,競技csv!$B:$O,2,0)&gt;=100),TEXT(中学一覧表!Q17,"00")&amp;".",TRUE,TEXT(中学一覧表!Q17,"00")&amp;"m")&amp;IF(中学一覧表!R17="","",TEXT(中学一覧表!R17,"00"))</f>
        <v/>
      </c>
      <c r="X16" s="76" t="str">
        <f>IF(中学一覧表!M17="","","0")</f>
        <v/>
      </c>
      <c r="Y16" s="76" t="str">
        <f>IF(中学一覧表!M17="","","2")</f>
        <v/>
      </c>
      <c r="Z16" s="76" t="str">
        <f>IF(中学一覧表!S17="","",VLOOKUP("中学"&amp;中学一覧表!C17&amp;"子4X100mR",競技csv!A:O,MATCH("競技コード",競技csv!$1:$1,0),0))</f>
        <v/>
      </c>
      <c r="AA16" s="76" t="str">
        <f>IF(中学一覧表!T17="","",中学一覧表!T17&amp;".")&amp;IF(中学一覧表!U17="","",TEXT(中学一覧表!U17,"00")&amp;".")&amp;IF(中学一覧表!V17="","",TEXT(中学一覧表!V17,"00"))</f>
        <v/>
      </c>
      <c r="AB16" s="76" t="str">
        <f>IF(中学一覧表!S17="","","0")</f>
        <v/>
      </c>
      <c r="AC16" s="76" t="str">
        <f>IF(中学一覧表!S17="","","2")</f>
        <v/>
      </c>
    </row>
    <row r="17" spans="1:29" ht="18" customHeight="1">
      <c r="A17" s="76">
        <f t="shared" si="0"/>
        <v>0</v>
      </c>
      <c r="B17" s="76" t="str">
        <f>IF(中学一覧表!D18="","",IF(中学一覧表!C18="男",10000+中学一覧表!D18,20000+中学一覧表!D18))</f>
        <v/>
      </c>
      <c r="C17" s="76" t="str">
        <f ca="1">IF(中学一覧表!D18="","",VLOOKUP(VLOOKUP(中学一覧表!D18,INDIRECT("中学"&amp;中学一覧表!C18&amp;"選手データ!A:O"),MATCH("所属",INDIRECT("中学"&amp;中学一覧表!C18&amp;"選手データ!1:1"),0),0)&amp;"中",所属csv!$A:$H,MATCH("所属コード",所属csv!$1:$1,0),0))</f>
        <v/>
      </c>
      <c r="F17" s="76" t="str">
        <f>IF(中学一覧表!D18="","",中学一覧表!D18)</f>
        <v/>
      </c>
      <c r="G17" s="76" t="str">
        <f ca="1">IF(中学一覧表!E18="","",中学一覧表!E18)</f>
        <v/>
      </c>
      <c r="H17" s="76" t="str">
        <f ca="1">IF(中学一覧表!D18="","",VLOOKUP(中学一覧表!D18,INDIRECT("中学"&amp;中学一覧表!C18&amp;"選手データ!A:O"),MATCH("ﾌﾘｶﾞﾅ(姓)",INDIRECT("中学"&amp;中学一覧表!C18&amp;"選手データ!1:1"),0),0)&amp;" "&amp;VLOOKUP(中学一覧表!D18,INDIRECT("中学"&amp;中学一覧表!C18&amp;"選手データ!A:O"),MATCH("ﾌﾘｶﾞﾅ(名)",INDIRECT("中学"&amp;中学一覧表!C18&amp;"選手データ!1:1"),0),0))</f>
        <v/>
      </c>
      <c r="I17" s="76" t="str">
        <f ca="1">IF(中学一覧表!E18="","",中学一覧表!E18)</f>
        <v/>
      </c>
      <c r="J17" s="76" t="str">
        <f ca="1">IF(中学一覧表!D18="","",VLOOKUP(中学一覧表!D18,INDIRECT("中学"&amp;中学一覧表!C18&amp;"選手データ!A:O"),MATCH("FAMILY NAME",INDIRECT("中学"&amp;中学一覧表!C18&amp;"選手データ!1:1"),0),0)&amp;" "&amp;VLOOKUP(中学一覧表!D18,INDIRECT("中学"&amp;中学一覧表!C18&amp;"選手データ!A:O"),MATCH("Firstname",INDIRECT("中学"&amp;中学一覧表!C18&amp;"選手データ!1:1"),0),0))</f>
        <v/>
      </c>
      <c r="K17" s="76" t="str">
        <f>IF(中学一覧表!D18="","","JPN")</f>
        <v/>
      </c>
      <c r="L17" s="76" t="str">
        <f>IF(中学一覧表!D18="","",IF(中学一覧表!C18="男",1,2))</f>
        <v/>
      </c>
      <c r="M17" s="76" t="str">
        <f>IF(中学一覧表!D18="","",中学一覧表!F18)</f>
        <v/>
      </c>
      <c r="N17" s="76" t="str">
        <f ca="1">IF(中学一覧表!D18="","",LEFT(VLOOKUP(中学一覧表!D18,INDIRECT("中学"&amp;中学一覧表!C18&amp;"選手データ!A:O"),MATCH("Birthday",INDIRECT("中学"&amp;中学一覧表!C18&amp;"選手データ!1:1"),0),0),4))</f>
        <v/>
      </c>
      <c r="O17" s="76" t="str">
        <f>IF(中学一覧表!D18="","","0")</f>
        <v/>
      </c>
      <c r="P17" s="76" t="str">
        <f>IF(中学一覧表!D18="","","千葉")</f>
        <v/>
      </c>
      <c r="R17" s="76" t="str">
        <f>IF(中学一覧表!G18="","",VLOOKUP(中学一覧表!G18,競技csv!$A:$O,MATCH("競技コード",競技csv!$1:$1,0),0))</f>
        <v/>
      </c>
      <c r="S17" s="76" t="str" cm="1">
        <f t="array" ref="S17">IF(中学一覧表!J18="","",中学一覧表!J18&amp;".")&amp;_xlfn.IFS(中学一覧表!K18="","",OR(VLOOKUP(R17,競技csv!$B:$O,2,0)&lt;=31,VLOOKUP(R17,競技csv!$B:$O,2,0)&gt;=100),TEXT(中学一覧表!K18,"00")&amp;".",TRUE,TEXT(中学一覧表!K18,"00")&amp;"m")&amp;IF(中学一覧表!L18="","",TEXT(中学一覧表!L18,"00"))</f>
        <v/>
      </c>
      <c r="T17" s="76" t="str">
        <f>IF(中学一覧表!G18="","","0")</f>
        <v/>
      </c>
      <c r="U17" s="76" t="str">
        <f>IF(中学一覧表!G18="","","2")</f>
        <v/>
      </c>
      <c r="V17" s="76" t="str">
        <f>IF(中学一覧表!M18="","",VLOOKUP(中学一覧表!M18,競技csv!$A:$O,MATCH("競技コード",競技csv!$1:$1,0),0))</f>
        <v/>
      </c>
      <c r="W17" s="76" t="str" cm="1">
        <f t="array" ref="W17">IF(中学一覧表!P18="","",中学一覧表!P18&amp;".")&amp;_xlfn.IFS(中学一覧表!Q18="","",OR(VLOOKUP(V17,競技csv!$B:$O,2,0)&lt;=31,VLOOKUP(V17,競技csv!$B:$O,2,0)&gt;=100),TEXT(中学一覧表!Q18,"00")&amp;".",TRUE,TEXT(中学一覧表!Q18,"00")&amp;"m")&amp;IF(中学一覧表!R18="","",TEXT(中学一覧表!R18,"00"))</f>
        <v/>
      </c>
      <c r="X17" s="76" t="str">
        <f>IF(中学一覧表!M18="","","0")</f>
        <v/>
      </c>
      <c r="Y17" s="76" t="str">
        <f>IF(中学一覧表!M18="","","2")</f>
        <v/>
      </c>
      <c r="Z17" s="76" t="str">
        <f>IF(中学一覧表!S18="","",VLOOKUP("中学"&amp;中学一覧表!C18&amp;"子4X100mR",競技csv!A:O,MATCH("競技コード",競技csv!$1:$1,0),0))</f>
        <v/>
      </c>
      <c r="AA17" s="76" t="str">
        <f>IF(中学一覧表!T18="","",中学一覧表!T18&amp;".")&amp;IF(中学一覧表!U18="","",TEXT(中学一覧表!U18,"00")&amp;".")&amp;IF(中学一覧表!V18="","",TEXT(中学一覧表!V18,"00"))</f>
        <v/>
      </c>
      <c r="AB17" s="76" t="str">
        <f>IF(中学一覧表!S18="","","0")</f>
        <v/>
      </c>
      <c r="AC17" s="76" t="str">
        <f>IF(中学一覧表!S18="","","2")</f>
        <v/>
      </c>
    </row>
    <row r="18" spans="1:29" ht="18" customHeight="1">
      <c r="A18" s="76">
        <f t="shared" si="0"/>
        <v>0</v>
      </c>
      <c r="B18" s="76" t="str">
        <f>IF(中学一覧表!D19="","",IF(中学一覧表!C19="男",10000+中学一覧表!D19,20000+中学一覧表!D19))</f>
        <v/>
      </c>
      <c r="C18" s="76" t="str">
        <f ca="1">IF(中学一覧表!D19="","",VLOOKUP(VLOOKUP(中学一覧表!D19,INDIRECT("中学"&amp;中学一覧表!C19&amp;"選手データ!A:O"),MATCH("所属",INDIRECT("中学"&amp;中学一覧表!C19&amp;"選手データ!1:1"),0),0)&amp;"中",所属csv!$A:$H,MATCH("所属コード",所属csv!$1:$1,0),0))</f>
        <v/>
      </c>
      <c r="F18" s="76" t="str">
        <f>IF(中学一覧表!D19="","",中学一覧表!D19)</f>
        <v/>
      </c>
      <c r="G18" s="76" t="str">
        <f ca="1">IF(中学一覧表!E19="","",中学一覧表!E19)</f>
        <v/>
      </c>
      <c r="H18" s="76" t="str">
        <f ca="1">IF(中学一覧表!D19="","",VLOOKUP(中学一覧表!D19,INDIRECT("中学"&amp;中学一覧表!C19&amp;"選手データ!A:O"),MATCH("ﾌﾘｶﾞﾅ(姓)",INDIRECT("中学"&amp;中学一覧表!C19&amp;"選手データ!1:1"),0),0)&amp;" "&amp;VLOOKUP(中学一覧表!D19,INDIRECT("中学"&amp;中学一覧表!C19&amp;"選手データ!A:O"),MATCH("ﾌﾘｶﾞﾅ(名)",INDIRECT("中学"&amp;中学一覧表!C19&amp;"選手データ!1:1"),0),0))</f>
        <v/>
      </c>
      <c r="I18" s="76" t="str">
        <f ca="1">IF(中学一覧表!E19="","",中学一覧表!E19)</f>
        <v/>
      </c>
      <c r="J18" s="76" t="str">
        <f ca="1">IF(中学一覧表!D19="","",VLOOKUP(中学一覧表!D19,INDIRECT("中学"&amp;中学一覧表!C19&amp;"選手データ!A:O"),MATCH("FAMILY NAME",INDIRECT("中学"&amp;中学一覧表!C19&amp;"選手データ!1:1"),0),0)&amp;" "&amp;VLOOKUP(中学一覧表!D19,INDIRECT("中学"&amp;中学一覧表!C19&amp;"選手データ!A:O"),MATCH("Firstname",INDIRECT("中学"&amp;中学一覧表!C19&amp;"選手データ!1:1"),0),0))</f>
        <v/>
      </c>
      <c r="K18" s="76" t="str">
        <f>IF(中学一覧表!D19="","","JPN")</f>
        <v/>
      </c>
      <c r="L18" s="76" t="str">
        <f>IF(中学一覧表!D19="","",IF(中学一覧表!C19="男",1,2))</f>
        <v/>
      </c>
      <c r="M18" s="76" t="str">
        <f>IF(中学一覧表!D19="","",中学一覧表!F19)</f>
        <v/>
      </c>
      <c r="N18" s="76" t="str">
        <f ca="1">IF(中学一覧表!D19="","",LEFT(VLOOKUP(中学一覧表!D19,INDIRECT("中学"&amp;中学一覧表!C19&amp;"選手データ!A:O"),MATCH("Birthday",INDIRECT("中学"&amp;中学一覧表!C19&amp;"選手データ!1:1"),0),0),4))</f>
        <v/>
      </c>
      <c r="O18" s="76" t="str">
        <f>IF(中学一覧表!D19="","","0")</f>
        <v/>
      </c>
      <c r="P18" s="76" t="str">
        <f>IF(中学一覧表!D19="","","千葉")</f>
        <v/>
      </c>
      <c r="R18" s="76" t="str">
        <f>IF(中学一覧表!G19="","",VLOOKUP(中学一覧表!G19,競技csv!$A:$O,MATCH("競技コード",競技csv!$1:$1,0),0))</f>
        <v/>
      </c>
      <c r="S18" s="76" t="str" cm="1">
        <f t="array" ref="S18">IF(中学一覧表!J19="","",中学一覧表!J19&amp;".")&amp;_xlfn.IFS(中学一覧表!K19="","",OR(VLOOKUP(R18,競技csv!$B:$O,2,0)&lt;=31,VLOOKUP(R18,競技csv!$B:$O,2,0)&gt;=100),TEXT(中学一覧表!K19,"00")&amp;".",TRUE,TEXT(中学一覧表!K19,"00")&amp;"m")&amp;IF(中学一覧表!L19="","",TEXT(中学一覧表!L19,"00"))</f>
        <v/>
      </c>
      <c r="T18" s="76" t="str">
        <f>IF(中学一覧表!G19="","","0")</f>
        <v/>
      </c>
      <c r="U18" s="76" t="str">
        <f>IF(中学一覧表!G19="","","2")</f>
        <v/>
      </c>
      <c r="V18" s="76" t="str">
        <f>IF(中学一覧表!M19="","",VLOOKUP(中学一覧表!M19,競技csv!$A:$O,MATCH("競技コード",競技csv!$1:$1,0),0))</f>
        <v/>
      </c>
      <c r="W18" s="76" t="str" cm="1">
        <f t="array" ref="W18">IF(中学一覧表!P19="","",中学一覧表!P19&amp;".")&amp;_xlfn.IFS(中学一覧表!Q19="","",OR(VLOOKUP(V18,競技csv!$B:$O,2,0)&lt;=31,VLOOKUP(V18,競技csv!$B:$O,2,0)&gt;=100),TEXT(中学一覧表!Q19,"00")&amp;".",TRUE,TEXT(中学一覧表!Q19,"00")&amp;"m")&amp;IF(中学一覧表!R19="","",TEXT(中学一覧表!R19,"00"))</f>
        <v/>
      </c>
      <c r="X18" s="76" t="str">
        <f>IF(中学一覧表!M19="","","0")</f>
        <v/>
      </c>
      <c r="Y18" s="76" t="str">
        <f>IF(中学一覧表!M19="","","2")</f>
        <v/>
      </c>
      <c r="Z18" s="76" t="str">
        <f>IF(中学一覧表!S19="","",VLOOKUP("中学"&amp;中学一覧表!C19&amp;"子4X100mR",競技csv!A:O,MATCH("競技コード",競技csv!$1:$1,0),0))</f>
        <v/>
      </c>
      <c r="AA18" s="76" t="str">
        <f>IF(中学一覧表!T19="","",中学一覧表!T19&amp;".")&amp;IF(中学一覧表!U19="","",TEXT(中学一覧表!U19,"00")&amp;".")&amp;IF(中学一覧表!V19="","",TEXT(中学一覧表!V19,"00"))</f>
        <v/>
      </c>
      <c r="AB18" s="76" t="str">
        <f>IF(中学一覧表!S19="","","0")</f>
        <v/>
      </c>
      <c r="AC18" s="76" t="str">
        <f>IF(中学一覧表!S19="","","2")</f>
        <v/>
      </c>
    </row>
    <row r="19" spans="1:29" ht="18" customHeight="1">
      <c r="A19" s="76">
        <f t="shared" si="0"/>
        <v>0</v>
      </c>
      <c r="B19" s="76" t="str">
        <f>IF(中学一覧表!D20="","",IF(中学一覧表!C20="男",10000+中学一覧表!D20,20000+中学一覧表!D20))</f>
        <v/>
      </c>
      <c r="C19" s="76" t="str">
        <f ca="1">IF(中学一覧表!D20="","",VLOOKUP(VLOOKUP(中学一覧表!D20,INDIRECT("中学"&amp;中学一覧表!C20&amp;"選手データ!A:O"),MATCH("所属",INDIRECT("中学"&amp;中学一覧表!C20&amp;"選手データ!1:1"),0),0)&amp;"中",所属csv!$A:$H,MATCH("所属コード",所属csv!$1:$1,0),0))</f>
        <v/>
      </c>
      <c r="F19" s="76" t="str">
        <f>IF(中学一覧表!D20="","",中学一覧表!D20)</f>
        <v/>
      </c>
      <c r="G19" s="76" t="str">
        <f ca="1">IF(中学一覧表!E20="","",中学一覧表!E20)</f>
        <v/>
      </c>
      <c r="H19" s="76" t="str">
        <f ca="1">IF(中学一覧表!D20="","",VLOOKUP(中学一覧表!D20,INDIRECT("中学"&amp;中学一覧表!C20&amp;"選手データ!A:O"),MATCH("ﾌﾘｶﾞﾅ(姓)",INDIRECT("中学"&amp;中学一覧表!C20&amp;"選手データ!1:1"),0),0)&amp;" "&amp;VLOOKUP(中学一覧表!D20,INDIRECT("中学"&amp;中学一覧表!C20&amp;"選手データ!A:O"),MATCH("ﾌﾘｶﾞﾅ(名)",INDIRECT("中学"&amp;中学一覧表!C20&amp;"選手データ!1:1"),0),0))</f>
        <v/>
      </c>
      <c r="I19" s="76" t="str">
        <f ca="1">IF(中学一覧表!E20="","",中学一覧表!E20)</f>
        <v/>
      </c>
      <c r="J19" s="76" t="str">
        <f ca="1">IF(中学一覧表!D20="","",VLOOKUP(中学一覧表!D20,INDIRECT("中学"&amp;中学一覧表!C20&amp;"選手データ!A:O"),MATCH("FAMILY NAME",INDIRECT("中学"&amp;中学一覧表!C20&amp;"選手データ!1:1"),0),0)&amp;" "&amp;VLOOKUP(中学一覧表!D20,INDIRECT("中学"&amp;中学一覧表!C20&amp;"選手データ!A:O"),MATCH("Firstname",INDIRECT("中学"&amp;中学一覧表!C20&amp;"選手データ!1:1"),0),0))</f>
        <v/>
      </c>
      <c r="K19" s="76" t="str">
        <f>IF(中学一覧表!D20="","","JPN")</f>
        <v/>
      </c>
      <c r="L19" s="76" t="str">
        <f>IF(中学一覧表!D20="","",IF(中学一覧表!C20="男",1,2))</f>
        <v/>
      </c>
      <c r="M19" s="76" t="str">
        <f>IF(中学一覧表!D20="","",中学一覧表!F20)</f>
        <v/>
      </c>
      <c r="N19" s="76" t="str">
        <f ca="1">IF(中学一覧表!D20="","",LEFT(VLOOKUP(中学一覧表!D20,INDIRECT("中学"&amp;中学一覧表!C20&amp;"選手データ!A:O"),MATCH("Birthday",INDIRECT("中学"&amp;中学一覧表!C20&amp;"選手データ!1:1"),0),0),4))</f>
        <v/>
      </c>
      <c r="O19" s="76" t="str">
        <f>IF(中学一覧表!D20="","","0")</f>
        <v/>
      </c>
      <c r="P19" s="76" t="str">
        <f>IF(中学一覧表!D20="","","千葉")</f>
        <v/>
      </c>
      <c r="R19" s="76" t="str">
        <f>IF(中学一覧表!G20="","",VLOOKUP(中学一覧表!G20,競技csv!$A:$O,MATCH("競技コード",競技csv!$1:$1,0),0))</f>
        <v/>
      </c>
      <c r="S19" s="76" t="str" cm="1">
        <f t="array" ref="S19">IF(中学一覧表!J20="","",中学一覧表!J20&amp;".")&amp;_xlfn.IFS(中学一覧表!K20="","",OR(VLOOKUP(R19,競技csv!$B:$O,2,0)&lt;=31,VLOOKUP(R19,競技csv!$B:$O,2,0)&gt;=100),TEXT(中学一覧表!K20,"00")&amp;".",TRUE,TEXT(中学一覧表!K20,"00")&amp;"m")&amp;IF(中学一覧表!L20="","",TEXT(中学一覧表!L20,"00"))</f>
        <v/>
      </c>
      <c r="T19" s="76" t="str">
        <f>IF(中学一覧表!G20="","","0")</f>
        <v/>
      </c>
      <c r="U19" s="76" t="str">
        <f>IF(中学一覧表!G20="","","2")</f>
        <v/>
      </c>
      <c r="V19" s="76" t="str">
        <f>IF(中学一覧表!M20="","",VLOOKUP(中学一覧表!M20,競技csv!$A:$O,MATCH("競技コード",競技csv!$1:$1,0),0))</f>
        <v/>
      </c>
      <c r="W19" s="76" t="str" cm="1">
        <f t="array" ref="W19">IF(中学一覧表!P20="","",中学一覧表!P20&amp;".")&amp;_xlfn.IFS(中学一覧表!Q20="","",OR(VLOOKUP(V19,競技csv!$B:$O,2,0)&lt;=31,VLOOKUP(V19,競技csv!$B:$O,2,0)&gt;=100),TEXT(中学一覧表!Q20,"00")&amp;".",TRUE,TEXT(中学一覧表!Q20,"00")&amp;"m")&amp;IF(中学一覧表!R20="","",TEXT(中学一覧表!R20,"00"))</f>
        <v/>
      </c>
      <c r="X19" s="76" t="str">
        <f>IF(中学一覧表!M20="","","0")</f>
        <v/>
      </c>
      <c r="Y19" s="76" t="str">
        <f>IF(中学一覧表!M20="","","2")</f>
        <v/>
      </c>
      <c r="Z19" s="76" t="str">
        <f>IF(中学一覧表!S20="","",VLOOKUP("中学"&amp;中学一覧表!C20&amp;"子4X100mR",競技csv!A:O,MATCH("競技コード",競技csv!$1:$1,0),0))</f>
        <v/>
      </c>
      <c r="AA19" s="76" t="str">
        <f>IF(中学一覧表!T20="","",中学一覧表!T20&amp;".")&amp;IF(中学一覧表!U20="","",TEXT(中学一覧表!U20,"00")&amp;".")&amp;IF(中学一覧表!V20="","",TEXT(中学一覧表!V20,"00"))</f>
        <v/>
      </c>
      <c r="AB19" s="76" t="str">
        <f>IF(中学一覧表!S20="","","0")</f>
        <v/>
      </c>
      <c r="AC19" s="76" t="str">
        <f>IF(中学一覧表!S20="","","2")</f>
        <v/>
      </c>
    </row>
    <row r="20" spans="1:29" ht="18" customHeight="1">
      <c r="A20" s="76">
        <f t="shared" si="0"/>
        <v>0</v>
      </c>
      <c r="B20" s="76" t="str">
        <f>IF(中学一覧表!D21="","",IF(中学一覧表!C21="男",10000+中学一覧表!D21,20000+中学一覧表!D21))</f>
        <v/>
      </c>
      <c r="C20" s="76" t="str">
        <f ca="1">IF(中学一覧表!D21="","",VLOOKUP(VLOOKUP(中学一覧表!D21,INDIRECT("中学"&amp;中学一覧表!C21&amp;"選手データ!A:O"),MATCH("所属",INDIRECT("中学"&amp;中学一覧表!C21&amp;"選手データ!1:1"),0),0)&amp;"中",所属csv!$A:$H,MATCH("所属コード",所属csv!$1:$1,0),0))</f>
        <v/>
      </c>
      <c r="F20" s="76" t="str">
        <f>IF(中学一覧表!D21="","",中学一覧表!D21)</f>
        <v/>
      </c>
      <c r="G20" s="76" t="str">
        <f ca="1">IF(中学一覧表!E21="","",中学一覧表!E21)</f>
        <v/>
      </c>
      <c r="H20" s="76" t="str">
        <f ca="1">IF(中学一覧表!D21="","",VLOOKUP(中学一覧表!D21,INDIRECT("中学"&amp;中学一覧表!C21&amp;"選手データ!A:O"),MATCH("ﾌﾘｶﾞﾅ(姓)",INDIRECT("中学"&amp;中学一覧表!C21&amp;"選手データ!1:1"),0),0)&amp;" "&amp;VLOOKUP(中学一覧表!D21,INDIRECT("中学"&amp;中学一覧表!C21&amp;"選手データ!A:O"),MATCH("ﾌﾘｶﾞﾅ(名)",INDIRECT("中学"&amp;中学一覧表!C21&amp;"選手データ!1:1"),0),0))</f>
        <v/>
      </c>
      <c r="I20" s="76" t="str">
        <f ca="1">IF(中学一覧表!E21="","",中学一覧表!E21)</f>
        <v/>
      </c>
      <c r="J20" s="76" t="str">
        <f ca="1">IF(中学一覧表!D21="","",VLOOKUP(中学一覧表!D21,INDIRECT("中学"&amp;中学一覧表!C21&amp;"選手データ!A:O"),MATCH("FAMILY NAME",INDIRECT("中学"&amp;中学一覧表!C21&amp;"選手データ!1:1"),0),0)&amp;" "&amp;VLOOKUP(中学一覧表!D21,INDIRECT("中学"&amp;中学一覧表!C21&amp;"選手データ!A:O"),MATCH("Firstname",INDIRECT("中学"&amp;中学一覧表!C21&amp;"選手データ!1:1"),0),0))</f>
        <v/>
      </c>
      <c r="K20" s="76" t="str">
        <f>IF(中学一覧表!D21="","","JPN")</f>
        <v/>
      </c>
      <c r="L20" s="76" t="str">
        <f>IF(中学一覧表!D21="","",IF(中学一覧表!C21="男",1,2))</f>
        <v/>
      </c>
      <c r="M20" s="76" t="str">
        <f>IF(中学一覧表!D21="","",中学一覧表!F21)</f>
        <v/>
      </c>
      <c r="N20" s="76" t="str">
        <f ca="1">IF(中学一覧表!D21="","",LEFT(VLOOKUP(中学一覧表!D21,INDIRECT("中学"&amp;中学一覧表!C21&amp;"選手データ!A:O"),MATCH("Birthday",INDIRECT("中学"&amp;中学一覧表!C21&amp;"選手データ!1:1"),0),0),4))</f>
        <v/>
      </c>
      <c r="O20" s="76" t="str">
        <f>IF(中学一覧表!D21="","","0")</f>
        <v/>
      </c>
      <c r="P20" s="76" t="str">
        <f>IF(中学一覧表!D21="","","千葉")</f>
        <v/>
      </c>
      <c r="R20" s="76" t="str">
        <f>IF(中学一覧表!G21="","",VLOOKUP(中学一覧表!G21,競技csv!$A:$O,MATCH("競技コード",競技csv!$1:$1,0),0))</f>
        <v/>
      </c>
      <c r="S20" s="76" t="str" cm="1">
        <f t="array" ref="S20">IF(中学一覧表!J21="","",中学一覧表!J21&amp;".")&amp;_xlfn.IFS(中学一覧表!K21="","",OR(VLOOKUP(R20,競技csv!$B:$O,2,0)&lt;=31,VLOOKUP(R20,競技csv!$B:$O,2,0)&gt;=100),TEXT(中学一覧表!K21,"00")&amp;".",TRUE,TEXT(中学一覧表!K21,"00")&amp;"m")&amp;IF(中学一覧表!L21="","",TEXT(中学一覧表!L21,"00"))</f>
        <v/>
      </c>
      <c r="T20" s="76" t="str">
        <f>IF(中学一覧表!G21="","","0")</f>
        <v/>
      </c>
      <c r="U20" s="76" t="str">
        <f>IF(中学一覧表!G21="","","2")</f>
        <v/>
      </c>
      <c r="V20" s="76" t="str">
        <f>IF(中学一覧表!M21="","",VLOOKUP(中学一覧表!M21,競技csv!$A:$O,MATCH("競技コード",競技csv!$1:$1,0),0))</f>
        <v/>
      </c>
      <c r="W20" s="76" t="str" cm="1">
        <f t="array" ref="W20">IF(中学一覧表!P21="","",中学一覧表!P21&amp;".")&amp;_xlfn.IFS(中学一覧表!Q21="","",OR(VLOOKUP(V20,競技csv!$B:$O,2,0)&lt;=31,VLOOKUP(V20,競技csv!$B:$O,2,0)&gt;=100),TEXT(中学一覧表!Q21,"00")&amp;".",TRUE,TEXT(中学一覧表!Q21,"00")&amp;"m")&amp;IF(中学一覧表!R21="","",TEXT(中学一覧表!R21,"00"))</f>
        <v/>
      </c>
      <c r="X20" s="76" t="str">
        <f>IF(中学一覧表!M21="","","0")</f>
        <v/>
      </c>
      <c r="Y20" s="76" t="str">
        <f>IF(中学一覧表!M21="","","2")</f>
        <v/>
      </c>
      <c r="Z20" s="76" t="str">
        <f>IF(中学一覧表!S21="","",VLOOKUP("中学"&amp;中学一覧表!C21&amp;"子4X100mR",競技csv!A:O,MATCH("競技コード",競技csv!$1:$1,0),0))</f>
        <v/>
      </c>
      <c r="AA20" s="76" t="str">
        <f>IF(中学一覧表!T21="","",中学一覧表!T21&amp;".")&amp;IF(中学一覧表!U21="","",TEXT(中学一覧表!U21,"00")&amp;".")&amp;IF(中学一覧表!V21="","",TEXT(中学一覧表!V21,"00"))</f>
        <v/>
      </c>
      <c r="AB20" s="76" t="str">
        <f>IF(中学一覧表!S21="","","0")</f>
        <v/>
      </c>
      <c r="AC20" s="76" t="str">
        <f>IF(中学一覧表!S21="","","2")</f>
        <v/>
      </c>
    </row>
    <row r="21" spans="1:29" ht="18" customHeight="1">
      <c r="A21" s="76">
        <f t="shared" si="0"/>
        <v>0</v>
      </c>
      <c r="B21" s="76" t="str">
        <f>IF(中学一覧表!D22="","",IF(中学一覧表!C22="男",10000+中学一覧表!D22,20000+中学一覧表!D22))</f>
        <v/>
      </c>
      <c r="C21" s="76" t="str">
        <f ca="1">IF(中学一覧表!D22="","",VLOOKUP(VLOOKUP(中学一覧表!D22,INDIRECT("中学"&amp;中学一覧表!C22&amp;"選手データ!A:O"),MATCH("所属",INDIRECT("中学"&amp;中学一覧表!C22&amp;"選手データ!1:1"),0),0)&amp;"中",所属csv!$A:$H,MATCH("所属コード",所属csv!$1:$1,0),0))</f>
        <v/>
      </c>
      <c r="F21" s="76" t="str">
        <f>IF(中学一覧表!D22="","",中学一覧表!D22)</f>
        <v/>
      </c>
      <c r="G21" s="76" t="str">
        <f ca="1">IF(中学一覧表!E22="","",中学一覧表!E22)</f>
        <v/>
      </c>
      <c r="H21" s="76" t="str">
        <f ca="1">IF(中学一覧表!D22="","",VLOOKUP(中学一覧表!D22,INDIRECT("中学"&amp;中学一覧表!C22&amp;"選手データ!A:O"),MATCH("ﾌﾘｶﾞﾅ(姓)",INDIRECT("中学"&amp;中学一覧表!C22&amp;"選手データ!1:1"),0),0)&amp;" "&amp;VLOOKUP(中学一覧表!D22,INDIRECT("中学"&amp;中学一覧表!C22&amp;"選手データ!A:O"),MATCH("ﾌﾘｶﾞﾅ(名)",INDIRECT("中学"&amp;中学一覧表!C22&amp;"選手データ!1:1"),0),0))</f>
        <v/>
      </c>
      <c r="I21" s="76" t="str">
        <f ca="1">IF(中学一覧表!E22="","",中学一覧表!E22)</f>
        <v/>
      </c>
      <c r="J21" s="76" t="str">
        <f ca="1">IF(中学一覧表!D22="","",VLOOKUP(中学一覧表!D22,INDIRECT("中学"&amp;中学一覧表!C22&amp;"選手データ!A:O"),MATCH("FAMILY NAME",INDIRECT("中学"&amp;中学一覧表!C22&amp;"選手データ!1:1"),0),0)&amp;" "&amp;VLOOKUP(中学一覧表!D22,INDIRECT("中学"&amp;中学一覧表!C22&amp;"選手データ!A:O"),MATCH("Firstname",INDIRECT("中学"&amp;中学一覧表!C22&amp;"選手データ!1:1"),0),0))</f>
        <v/>
      </c>
      <c r="K21" s="76" t="str">
        <f>IF(中学一覧表!D22="","","JPN")</f>
        <v/>
      </c>
      <c r="L21" s="76" t="str">
        <f>IF(中学一覧表!D22="","",IF(中学一覧表!C22="男",1,2))</f>
        <v/>
      </c>
      <c r="M21" s="76" t="str">
        <f>IF(中学一覧表!D22="","",中学一覧表!F22)</f>
        <v/>
      </c>
      <c r="N21" s="76" t="str">
        <f ca="1">IF(中学一覧表!D22="","",LEFT(VLOOKUP(中学一覧表!D22,INDIRECT("中学"&amp;中学一覧表!C22&amp;"選手データ!A:O"),MATCH("Birthday",INDIRECT("中学"&amp;中学一覧表!C22&amp;"選手データ!1:1"),0),0),4))</f>
        <v/>
      </c>
      <c r="O21" s="76" t="str">
        <f>IF(中学一覧表!D22="","","0")</f>
        <v/>
      </c>
      <c r="P21" s="76" t="str">
        <f>IF(中学一覧表!D22="","","千葉")</f>
        <v/>
      </c>
      <c r="R21" s="76" t="str">
        <f>IF(中学一覧表!G22="","",VLOOKUP(中学一覧表!G22,競技csv!$A:$O,MATCH("競技コード",競技csv!$1:$1,0),0))</f>
        <v/>
      </c>
      <c r="S21" s="76" t="str" cm="1">
        <f t="array" ref="S21">IF(中学一覧表!J22="","",中学一覧表!J22&amp;".")&amp;_xlfn.IFS(中学一覧表!K22="","",OR(VLOOKUP(R21,競技csv!$B:$O,2,0)&lt;=31,VLOOKUP(R21,競技csv!$B:$O,2,0)&gt;=100),TEXT(中学一覧表!K22,"00")&amp;".",TRUE,TEXT(中学一覧表!K22,"00")&amp;"m")&amp;IF(中学一覧表!L22="","",TEXT(中学一覧表!L22,"00"))</f>
        <v/>
      </c>
      <c r="T21" s="76" t="str">
        <f>IF(中学一覧表!G22="","","0")</f>
        <v/>
      </c>
      <c r="U21" s="76" t="str">
        <f>IF(中学一覧表!G22="","","2")</f>
        <v/>
      </c>
      <c r="V21" s="76" t="str">
        <f>IF(中学一覧表!M22="","",VLOOKUP(中学一覧表!M22,競技csv!$A:$O,MATCH("競技コード",競技csv!$1:$1,0),0))</f>
        <v/>
      </c>
      <c r="W21" s="76" t="str" cm="1">
        <f t="array" ref="W21">IF(中学一覧表!P22="","",中学一覧表!P22&amp;".")&amp;_xlfn.IFS(中学一覧表!Q22="","",OR(VLOOKUP(V21,競技csv!$B:$O,2,0)&lt;=31,VLOOKUP(V21,競技csv!$B:$O,2,0)&gt;=100),TEXT(中学一覧表!Q22,"00")&amp;".",TRUE,TEXT(中学一覧表!Q22,"00")&amp;"m")&amp;IF(中学一覧表!R22="","",TEXT(中学一覧表!R22,"00"))</f>
        <v/>
      </c>
      <c r="X21" s="76" t="str">
        <f>IF(中学一覧表!M22="","","0")</f>
        <v/>
      </c>
      <c r="Y21" s="76" t="str">
        <f>IF(中学一覧表!M22="","","2")</f>
        <v/>
      </c>
      <c r="Z21" s="76" t="str">
        <f>IF(中学一覧表!S22="","",VLOOKUP("中学"&amp;中学一覧表!C22&amp;"子4X100mR",競技csv!A:O,MATCH("競技コード",競技csv!$1:$1,0),0))</f>
        <v/>
      </c>
      <c r="AA21" s="76" t="str">
        <f>IF(中学一覧表!T22="","",中学一覧表!T22&amp;".")&amp;IF(中学一覧表!U22="","",TEXT(中学一覧表!U22,"00")&amp;".")&amp;IF(中学一覧表!V22="","",TEXT(中学一覧表!V22,"00"))</f>
        <v/>
      </c>
      <c r="AB21" s="76" t="str">
        <f>IF(中学一覧表!S22="","","0")</f>
        <v/>
      </c>
      <c r="AC21" s="76" t="str">
        <f>IF(中学一覧表!S22="","","2")</f>
        <v/>
      </c>
    </row>
    <row r="22" spans="1:29" ht="18" customHeight="1">
      <c r="A22" s="76">
        <f t="shared" si="0"/>
        <v>0</v>
      </c>
      <c r="B22" s="76" t="str">
        <f>IF(中学一覧表!D23="","",IF(中学一覧表!C23="男",10000+中学一覧表!D23,20000+中学一覧表!D23))</f>
        <v/>
      </c>
      <c r="C22" s="76" t="str">
        <f ca="1">IF(中学一覧表!D23="","",VLOOKUP(VLOOKUP(中学一覧表!D23,INDIRECT("中学"&amp;中学一覧表!C23&amp;"選手データ!A:O"),MATCH("所属",INDIRECT("中学"&amp;中学一覧表!C23&amp;"選手データ!1:1"),0),0)&amp;"中",所属csv!$A:$H,MATCH("所属コード",所属csv!$1:$1,0),0))</f>
        <v/>
      </c>
      <c r="F22" s="76" t="str">
        <f>IF(中学一覧表!D23="","",中学一覧表!D23)</f>
        <v/>
      </c>
      <c r="G22" s="76" t="str">
        <f ca="1">IF(中学一覧表!E23="","",中学一覧表!E23)</f>
        <v/>
      </c>
      <c r="H22" s="76" t="str">
        <f ca="1">IF(中学一覧表!D23="","",VLOOKUP(中学一覧表!D23,INDIRECT("中学"&amp;中学一覧表!C23&amp;"選手データ!A:O"),MATCH("ﾌﾘｶﾞﾅ(姓)",INDIRECT("中学"&amp;中学一覧表!C23&amp;"選手データ!1:1"),0),0)&amp;" "&amp;VLOOKUP(中学一覧表!D23,INDIRECT("中学"&amp;中学一覧表!C23&amp;"選手データ!A:O"),MATCH("ﾌﾘｶﾞﾅ(名)",INDIRECT("中学"&amp;中学一覧表!C23&amp;"選手データ!1:1"),0),0))</f>
        <v/>
      </c>
      <c r="I22" s="76" t="str">
        <f ca="1">IF(中学一覧表!E23="","",中学一覧表!E23)</f>
        <v/>
      </c>
      <c r="J22" s="76" t="str">
        <f ca="1">IF(中学一覧表!D23="","",VLOOKUP(中学一覧表!D23,INDIRECT("中学"&amp;中学一覧表!C23&amp;"選手データ!A:O"),MATCH("FAMILY NAME",INDIRECT("中学"&amp;中学一覧表!C23&amp;"選手データ!1:1"),0),0)&amp;" "&amp;VLOOKUP(中学一覧表!D23,INDIRECT("中学"&amp;中学一覧表!C23&amp;"選手データ!A:O"),MATCH("Firstname",INDIRECT("中学"&amp;中学一覧表!C23&amp;"選手データ!1:1"),0),0))</f>
        <v/>
      </c>
      <c r="K22" s="76" t="str">
        <f>IF(中学一覧表!D23="","","JPN")</f>
        <v/>
      </c>
      <c r="L22" s="76" t="str">
        <f>IF(中学一覧表!D23="","",IF(中学一覧表!C23="男",1,2))</f>
        <v/>
      </c>
      <c r="M22" s="76" t="str">
        <f>IF(中学一覧表!D23="","",中学一覧表!F23)</f>
        <v/>
      </c>
      <c r="N22" s="76" t="str">
        <f ca="1">IF(中学一覧表!D23="","",LEFT(VLOOKUP(中学一覧表!D23,INDIRECT("中学"&amp;中学一覧表!C23&amp;"選手データ!A:O"),MATCH("Birthday",INDIRECT("中学"&amp;中学一覧表!C23&amp;"選手データ!1:1"),0),0),4))</f>
        <v/>
      </c>
      <c r="O22" s="76" t="str">
        <f>IF(中学一覧表!D23="","","0")</f>
        <v/>
      </c>
      <c r="P22" s="76" t="str">
        <f>IF(中学一覧表!D23="","","千葉")</f>
        <v/>
      </c>
      <c r="R22" s="76" t="str">
        <f>IF(中学一覧表!G23="","",VLOOKUP(中学一覧表!G23,競技csv!$A:$O,MATCH("競技コード",競技csv!$1:$1,0),0))</f>
        <v/>
      </c>
      <c r="S22" s="76" t="str" cm="1">
        <f t="array" ref="S22">IF(中学一覧表!J23="","",中学一覧表!J23&amp;".")&amp;_xlfn.IFS(中学一覧表!K23="","",OR(VLOOKUP(R22,競技csv!$B:$O,2,0)&lt;=31,VLOOKUP(R22,競技csv!$B:$O,2,0)&gt;=100),TEXT(中学一覧表!K23,"00")&amp;".",TRUE,TEXT(中学一覧表!K23,"00")&amp;"m")&amp;IF(中学一覧表!L23="","",TEXT(中学一覧表!L23,"00"))</f>
        <v/>
      </c>
      <c r="T22" s="76" t="str">
        <f>IF(中学一覧表!G23="","","0")</f>
        <v/>
      </c>
      <c r="U22" s="76" t="str">
        <f>IF(中学一覧表!G23="","","2")</f>
        <v/>
      </c>
      <c r="V22" s="76" t="str">
        <f>IF(中学一覧表!M23="","",VLOOKUP(中学一覧表!M23,競技csv!$A:$O,MATCH("競技コード",競技csv!$1:$1,0),0))</f>
        <v/>
      </c>
      <c r="W22" s="76" t="str" cm="1">
        <f t="array" ref="W22">IF(中学一覧表!P23="","",中学一覧表!P23&amp;".")&amp;_xlfn.IFS(中学一覧表!Q23="","",OR(VLOOKUP(V22,競技csv!$B:$O,2,0)&lt;=31,VLOOKUP(V22,競技csv!$B:$O,2,0)&gt;=100),TEXT(中学一覧表!Q23,"00")&amp;".",TRUE,TEXT(中学一覧表!Q23,"00")&amp;"m")&amp;IF(中学一覧表!R23="","",TEXT(中学一覧表!R23,"00"))</f>
        <v/>
      </c>
      <c r="X22" s="76" t="str">
        <f>IF(中学一覧表!M23="","","0")</f>
        <v/>
      </c>
      <c r="Y22" s="76" t="str">
        <f>IF(中学一覧表!M23="","","2")</f>
        <v/>
      </c>
      <c r="Z22" s="76" t="str">
        <f>IF(中学一覧表!S23="","",VLOOKUP("中学"&amp;中学一覧表!C23&amp;"子4X100mR",競技csv!A:O,MATCH("競技コード",競技csv!$1:$1,0),0))</f>
        <v/>
      </c>
      <c r="AA22" s="76" t="str">
        <f>IF(中学一覧表!T23="","",中学一覧表!T23&amp;".")&amp;IF(中学一覧表!U23="","",TEXT(中学一覧表!U23,"00")&amp;".")&amp;IF(中学一覧表!V23="","",TEXT(中学一覧表!V23,"00"))</f>
        <v/>
      </c>
      <c r="AB22" s="76" t="str">
        <f>IF(中学一覧表!S23="","","0")</f>
        <v/>
      </c>
      <c r="AC22" s="76" t="str">
        <f>IF(中学一覧表!S23="","","2")</f>
        <v/>
      </c>
    </row>
    <row r="23" spans="1:29" ht="18" customHeight="1">
      <c r="A23" s="76">
        <f t="shared" si="0"/>
        <v>0</v>
      </c>
      <c r="B23" s="76" t="str">
        <f>IF(中学一覧表!D24="","",IF(中学一覧表!C24="男",10000+中学一覧表!D24,20000+中学一覧表!D24))</f>
        <v/>
      </c>
      <c r="C23" s="76" t="str">
        <f ca="1">IF(中学一覧表!D24="","",VLOOKUP(VLOOKUP(中学一覧表!D24,INDIRECT("中学"&amp;中学一覧表!C24&amp;"選手データ!A:O"),MATCH("所属",INDIRECT("中学"&amp;中学一覧表!C24&amp;"選手データ!1:1"),0),0)&amp;"中",所属csv!$A:$H,MATCH("所属コード",所属csv!$1:$1,0),0))</f>
        <v/>
      </c>
      <c r="F23" s="76" t="str">
        <f>IF(中学一覧表!D24="","",中学一覧表!D24)</f>
        <v/>
      </c>
      <c r="G23" s="76" t="str">
        <f ca="1">IF(中学一覧表!E24="","",中学一覧表!E24)</f>
        <v/>
      </c>
      <c r="H23" s="76" t="str">
        <f ca="1">IF(中学一覧表!D24="","",VLOOKUP(中学一覧表!D24,INDIRECT("中学"&amp;中学一覧表!C24&amp;"選手データ!A:O"),MATCH("ﾌﾘｶﾞﾅ(姓)",INDIRECT("中学"&amp;中学一覧表!C24&amp;"選手データ!1:1"),0),0)&amp;" "&amp;VLOOKUP(中学一覧表!D24,INDIRECT("中学"&amp;中学一覧表!C24&amp;"選手データ!A:O"),MATCH("ﾌﾘｶﾞﾅ(名)",INDIRECT("中学"&amp;中学一覧表!C24&amp;"選手データ!1:1"),0),0))</f>
        <v/>
      </c>
      <c r="I23" s="76" t="str">
        <f ca="1">IF(中学一覧表!E24="","",中学一覧表!E24)</f>
        <v/>
      </c>
      <c r="J23" s="76" t="str">
        <f ca="1">IF(中学一覧表!D24="","",VLOOKUP(中学一覧表!D24,INDIRECT("中学"&amp;中学一覧表!C24&amp;"選手データ!A:O"),MATCH("FAMILY NAME",INDIRECT("中学"&amp;中学一覧表!C24&amp;"選手データ!1:1"),0),0)&amp;" "&amp;VLOOKUP(中学一覧表!D24,INDIRECT("中学"&amp;中学一覧表!C24&amp;"選手データ!A:O"),MATCH("Firstname",INDIRECT("中学"&amp;中学一覧表!C24&amp;"選手データ!1:1"),0),0))</f>
        <v/>
      </c>
      <c r="K23" s="76" t="str">
        <f>IF(中学一覧表!D24="","","JPN")</f>
        <v/>
      </c>
      <c r="L23" s="76" t="str">
        <f>IF(中学一覧表!D24="","",IF(中学一覧表!C24="男",1,2))</f>
        <v/>
      </c>
      <c r="M23" s="76" t="str">
        <f>IF(中学一覧表!D24="","",中学一覧表!F24)</f>
        <v/>
      </c>
      <c r="N23" s="76" t="str">
        <f ca="1">IF(中学一覧表!D24="","",LEFT(VLOOKUP(中学一覧表!D24,INDIRECT("中学"&amp;中学一覧表!C24&amp;"選手データ!A:O"),MATCH("Birthday",INDIRECT("中学"&amp;中学一覧表!C24&amp;"選手データ!1:1"),0),0),4))</f>
        <v/>
      </c>
      <c r="O23" s="76" t="str">
        <f>IF(中学一覧表!D24="","","0")</f>
        <v/>
      </c>
      <c r="P23" s="76" t="str">
        <f>IF(中学一覧表!D24="","","千葉")</f>
        <v/>
      </c>
      <c r="R23" s="76" t="str">
        <f>IF(中学一覧表!G24="","",VLOOKUP(中学一覧表!G24,競技csv!$A:$O,MATCH("競技コード",競技csv!$1:$1,0),0))</f>
        <v/>
      </c>
      <c r="S23" s="76" t="str" cm="1">
        <f t="array" ref="S23">IF(中学一覧表!J24="","",中学一覧表!J24&amp;".")&amp;_xlfn.IFS(中学一覧表!K24="","",OR(VLOOKUP(R23,競技csv!$B:$O,2,0)&lt;=31,VLOOKUP(R23,競技csv!$B:$O,2,0)&gt;=100),TEXT(中学一覧表!K24,"00")&amp;".",TRUE,TEXT(中学一覧表!K24,"00")&amp;"m")&amp;IF(中学一覧表!L24="","",TEXT(中学一覧表!L24,"00"))</f>
        <v/>
      </c>
      <c r="T23" s="76" t="str">
        <f>IF(中学一覧表!G24="","","0")</f>
        <v/>
      </c>
      <c r="U23" s="76" t="str">
        <f>IF(中学一覧表!G24="","","2")</f>
        <v/>
      </c>
      <c r="V23" s="76" t="str">
        <f>IF(中学一覧表!M24="","",VLOOKUP(中学一覧表!M24,競技csv!$A:$O,MATCH("競技コード",競技csv!$1:$1,0),0))</f>
        <v/>
      </c>
      <c r="W23" s="76" t="str" cm="1">
        <f t="array" ref="W23">IF(中学一覧表!P24="","",中学一覧表!P24&amp;".")&amp;_xlfn.IFS(中学一覧表!Q24="","",OR(VLOOKUP(V23,競技csv!$B:$O,2,0)&lt;=31,VLOOKUP(V23,競技csv!$B:$O,2,0)&gt;=100),TEXT(中学一覧表!Q24,"00")&amp;".",TRUE,TEXT(中学一覧表!Q24,"00")&amp;"m")&amp;IF(中学一覧表!R24="","",TEXT(中学一覧表!R24,"00"))</f>
        <v/>
      </c>
      <c r="X23" s="76" t="str">
        <f>IF(中学一覧表!M24="","","0")</f>
        <v/>
      </c>
      <c r="Y23" s="76" t="str">
        <f>IF(中学一覧表!M24="","","2")</f>
        <v/>
      </c>
      <c r="Z23" s="76" t="str">
        <f>IF(中学一覧表!S24="","",VLOOKUP("中学"&amp;中学一覧表!C24&amp;"子4X100mR",競技csv!A:O,MATCH("競技コード",競技csv!$1:$1,0),0))</f>
        <v/>
      </c>
      <c r="AA23" s="76" t="str">
        <f>IF(中学一覧表!T24="","",中学一覧表!T24&amp;".")&amp;IF(中学一覧表!U24="","",TEXT(中学一覧表!U24,"00")&amp;".")&amp;IF(中学一覧表!V24="","",TEXT(中学一覧表!V24,"00"))</f>
        <v/>
      </c>
      <c r="AB23" s="76" t="str">
        <f>IF(中学一覧表!S24="","","0")</f>
        <v/>
      </c>
      <c r="AC23" s="76" t="str">
        <f>IF(中学一覧表!S24="","","2")</f>
        <v/>
      </c>
    </row>
    <row r="24" spans="1:29" ht="18" customHeight="1">
      <c r="A24" s="76">
        <f t="shared" si="0"/>
        <v>0</v>
      </c>
      <c r="B24" s="76" t="str">
        <f>IF(中学一覧表!D25="","",IF(中学一覧表!C25="男",10000+中学一覧表!D25,20000+中学一覧表!D25))</f>
        <v/>
      </c>
      <c r="C24" s="76" t="str">
        <f ca="1">IF(中学一覧表!D25="","",VLOOKUP(VLOOKUP(中学一覧表!D25,INDIRECT("中学"&amp;中学一覧表!C25&amp;"選手データ!A:O"),MATCH("所属",INDIRECT("中学"&amp;中学一覧表!C25&amp;"選手データ!1:1"),0),0)&amp;"中",所属csv!$A:$H,MATCH("所属コード",所属csv!$1:$1,0),0))</f>
        <v/>
      </c>
      <c r="F24" s="76" t="str">
        <f>IF(中学一覧表!D25="","",中学一覧表!D25)</f>
        <v/>
      </c>
      <c r="G24" s="76" t="str">
        <f ca="1">IF(中学一覧表!E25="","",中学一覧表!E25)</f>
        <v/>
      </c>
      <c r="H24" s="76" t="str">
        <f ca="1">IF(中学一覧表!D25="","",VLOOKUP(中学一覧表!D25,INDIRECT("中学"&amp;中学一覧表!C25&amp;"選手データ!A:O"),MATCH("ﾌﾘｶﾞﾅ(姓)",INDIRECT("中学"&amp;中学一覧表!C25&amp;"選手データ!1:1"),0),0)&amp;" "&amp;VLOOKUP(中学一覧表!D25,INDIRECT("中学"&amp;中学一覧表!C25&amp;"選手データ!A:O"),MATCH("ﾌﾘｶﾞﾅ(名)",INDIRECT("中学"&amp;中学一覧表!C25&amp;"選手データ!1:1"),0),0))</f>
        <v/>
      </c>
      <c r="I24" s="76" t="str">
        <f ca="1">IF(中学一覧表!E25="","",中学一覧表!E25)</f>
        <v/>
      </c>
      <c r="J24" s="76" t="str">
        <f ca="1">IF(中学一覧表!D25="","",VLOOKUP(中学一覧表!D25,INDIRECT("中学"&amp;中学一覧表!C25&amp;"選手データ!A:O"),MATCH("FAMILY NAME",INDIRECT("中学"&amp;中学一覧表!C25&amp;"選手データ!1:1"),0),0)&amp;" "&amp;VLOOKUP(中学一覧表!D25,INDIRECT("中学"&amp;中学一覧表!C25&amp;"選手データ!A:O"),MATCH("Firstname",INDIRECT("中学"&amp;中学一覧表!C25&amp;"選手データ!1:1"),0),0))</f>
        <v/>
      </c>
      <c r="K24" s="76" t="str">
        <f>IF(中学一覧表!D25="","","JPN")</f>
        <v/>
      </c>
      <c r="L24" s="76" t="str">
        <f>IF(中学一覧表!D25="","",IF(中学一覧表!C25="男",1,2))</f>
        <v/>
      </c>
      <c r="M24" s="76" t="str">
        <f>IF(中学一覧表!D25="","",中学一覧表!F25)</f>
        <v/>
      </c>
      <c r="N24" s="76" t="str">
        <f ca="1">IF(中学一覧表!D25="","",LEFT(VLOOKUP(中学一覧表!D25,INDIRECT("中学"&amp;中学一覧表!C25&amp;"選手データ!A:O"),MATCH("Birthday",INDIRECT("中学"&amp;中学一覧表!C25&amp;"選手データ!1:1"),0),0),4))</f>
        <v/>
      </c>
      <c r="O24" s="76" t="str">
        <f>IF(中学一覧表!D25="","","0")</f>
        <v/>
      </c>
      <c r="P24" s="76" t="str">
        <f>IF(中学一覧表!D25="","","千葉")</f>
        <v/>
      </c>
      <c r="R24" s="76" t="str">
        <f>IF(中学一覧表!G25="","",VLOOKUP(中学一覧表!G25,競技csv!$A:$O,MATCH("競技コード",競技csv!$1:$1,0),0))</f>
        <v/>
      </c>
      <c r="S24" s="76" t="str" cm="1">
        <f t="array" ref="S24">IF(中学一覧表!J25="","",中学一覧表!J25&amp;".")&amp;_xlfn.IFS(中学一覧表!K25="","",OR(VLOOKUP(R24,競技csv!$B:$O,2,0)&lt;=31,VLOOKUP(R24,競技csv!$B:$O,2,0)&gt;=100),TEXT(中学一覧表!K25,"00")&amp;".",TRUE,TEXT(中学一覧表!K25,"00")&amp;"m")&amp;IF(中学一覧表!L25="","",TEXT(中学一覧表!L25,"00"))</f>
        <v/>
      </c>
      <c r="T24" s="76" t="str">
        <f>IF(中学一覧表!G25="","","0")</f>
        <v/>
      </c>
      <c r="U24" s="76" t="str">
        <f>IF(中学一覧表!G25="","","2")</f>
        <v/>
      </c>
      <c r="V24" s="76" t="str">
        <f>IF(中学一覧表!M25="","",VLOOKUP(中学一覧表!M25,競技csv!$A:$O,MATCH("競技コード",競技csv!$1:$1,0),0))</f>
        <v/>
      </c>
      <c r="W24" s="76" t="str" cm="1">
        <f t="array" ref="W24">IF(中学一覧表!P25="","",中学一覧表!P25&amp;".")&amp;_xlfn.IFS(中学一覧表!Q25="","",OR(VLOOKUP(V24,競技csv!$B:$O,2,0)&lt;=31,VLOOKUP(V24,競技csv!$B:$O,2,0)&gt;=100),TEXT(中学一覧表!Q25,"00")&amp;".",TRUE,TEXT(中学一覧表!Q25,"00")&amp;"m")&amp;IF(中学一覧表!R25="","",TEXT(中学一覧表!R25,"00"))</f>
        <v/>
      </c>
      <c r="X24" s="76" t="str">
        <f>IF(中学一覧表!M25="","","0")</f>
        <v/>
      </c>
      <c r="Y24" s="76" t="str">
        <f>IF(中学一覧表!M25="","","2")</f>
        <v/>
      </c>
      <c r="Z24" s="76" t="str">
        <f>IF(中学一覧表!S25="","",VLOOKUP("中学"&amp;中学一覧表!C25&amp;"子4X100mR",競技csv!A:O,MATCH("競技コード",競技csv!$1:$1,0),0))</f>
        <v/>
      </c>
      <c r="AA24" s="76" t="str">
        <f>IF(中学一覧表!T25="","",中学一覧表!T25&amp;".")&amp;IF(中学一覧表!U25="","",TEXT(中学一覧表!U25,"00")&amp;".")&amp;IF(中学一覧表!V25="","",TEXT(中学一覧表!V25,"00"))</f>
        <v/>
      </c>
      <c r="AB24" s="76" t="str">
        <f>IF(中学一覧表!S25="","","0")</f>
        <v/>
      </c>
      <c r="AC24" s="76" t="str">
        <f>IF(中学一覧表!S25="","","2")</f>
        <v/>
      </c>
    </row>
    <row r="25" spans="1:29" ht="18" customHeight="1">
      <c r="A25" s="76">
        <f t="shared" si="0"/>
        <v>0</v>
      </c>
      <c r="B25" s="76" t="str">
        <f>IF(中学一覧表!D26="","",IF(中学一覧表!C26="男",10000+中学一覧表!D26,20000+中学一覧表!D26))</f>
        <v/>
      </c>
      <c r="C25" s="76" t="str">
        <f ca="1">IF(中学一覧表!D26="","",VLOOKUP(VLOOKUP(中学一覧表!D26,INDIRECT("中学"&amp;中学一覧表!C26&amp;"選手データ!A:O"),MATCH("所属",INDIRECT("中学"&amp;中学一覧表!C26&amp;"選手データ!1:1"),0),0)&amp;"中",所属csv!$A:$H,MATCH("所属コード",所属csv!$1:$1,0),0))</f>
        <v/>
      </c>
      <c r="F25" s="76" t="str">
        <f>IF(中学一覧表!D26="","",中学一覧表!D26)</f>
        <v/>
      </c>
      <c r="G25" s="76" t="str">
        <f ca="1">IF(中学一覧表!E26="","",中学一覧表!E26)</f>
        <v/>
      </c>
      <c r="H25" s="76" t="str">
        <f ca="1">IF(中学一覧表!D26="","",VLOOKUP(中学一覧表!D26,INDIRECT("中学"&amp;中学一覧表!C26&amp;"選手データ!A:O"),MATCH("ﾌﾘｶﾞﾅ(姓)",INDIRECT("中学"&amp;中学一覧表!C26&amp;"選手データ!1:1"),0),0)&amp;" "&amp;VLOOKUP(中学一覧表!D26,INDIRECT("中学"&amp;中学一覧表!C26&amp;"選手データ!A:O"),MATCH("ﾌﾘｶﾞﾅ(名)",INDIRECT("中学"&amp;中学一覧表!C26&amp;"選手データ!1:1"),0),0))</f>
        <v/>
      </c>
      <c r="I25" s="76" t="str">
        <f ca="1">IF(中学一覧表!E26="","",中学一覧表!E26)</f>
        <v/>
      </c>
      <c r="J25" s="76" t="str">
        <f ca="1">IF(中学一覧表!D26="","",VLOOKUP(中学一覧表!D26,INDIRECT("中学"&amp;中学一覧表!C26&amp;"選手データ!A:O"),MATCH("FAMILY NAME",INDIRECT("中学"&amp;中学一覧表!C26&amp;"選手データ!1:1"),0),0)&amp;" "&amp;VLOOKUP(中学一覧表!D26,INDIRECT("中学"&amp;中学一覧表!C26&amp;"選手データ!A:O"),MATCH("Firstname",INDIRECT("中学"&amp;中学一覧表!C26&amp;"選手データ!1:1"),0),0))</f>
        <v/>
      </c>
      <c r="K25" s="76" t="str">
        <f>IF(中学一覧表!D26="","","JPN")</f>
        <v/>
      </c>
      <c r="L25" s="76" t="str">
        <f>IF(中学一覧表!D26="","",IF(中学一覧表!C26="男",1,2))</f>
        <v/>
      </c>
      <c r="M25" s="76" t="str">
        <f>IF(中学一覧表!D26="","",中学一覧表!F26)</f>
        <v/>
      </c>
      <c r="N25" s="76" t="str">
        <f ca="1">IF(中学一覧表!D26="","",LEFT(VLOOKUP(中学一覧表!D26,INDIRECT("中学"&amp;中学一覧表!C26&amp;"選手データ!A:O"),MATCH("Birthday",INDIRECT("中学"&amp;中学一覧表!C26&amp;"選手データ!1:1"),0),0),4))</f>
        <v/>
      </c>
      <c r="O25" s="76" t="str">
        <f>IF(中学一覧表!D26="","","0")</f>
        <v/>
      </c>
      <c r="P25" s="76" t="str">
        <f>IF(中学一覧表!D26="","","千葉")</f>
        <v/>
      </c>
      <c r="R25" s="76" t="str">
        <f>IF(中学一覧表!G26="","",VLOOKUP(中学一覧表!G26,競技csv!$A:$O,MATCH("競技コード",競技csv!$1:$1,0),0))</f>
        <v/>
      </c>
      <c r="S25" s="76" t="str" cm="1">
        <f t="array" ref="S25">IF(中学一覧表!J26="","",中学一覧表!J26&amp;".")&amp;_xlfn.IFS(中学一覧表!K26="","",OR(VLOOKUP(R25,競技csv!$B:$O,2,0)&lt;=31,VLOOKUP(R25,競技csv!$B:$O,2,0)&gt;=100),TEXT(中学一覧表!K26,"00")&amp;".",TRUE,TEXT(中学一覧表!K26,"00")&amp;"m")&amp;IF(中学一覧表!L26="","",TEXT(中学一覧表!L26,"00"))</f>
        <v/>
      </c>
      <c r="T25" s="76" t="str">
        <f>IF(中学一覧表!G26="","","0")</f>
        <v/>
      </c>
      <c r="U25" s="76" t="str">
        <f>IF(中学一覧表!G26="","","2")</f>
        <v/>
      </c>
      <c r="V25" s="76" t="str">
        <f>IF(中学一覧表!M26="","",VLOOKUP(中学一覧表!M26,競技csv!$A:$O,MATCH("競技コード",競技csv!$1:$1,0),0))</f>
        <v/>
      </c>
      <c r="W25" s="76" t="str" cm="1">
        <f t="array" ref="W25">IF(中学一覧表!P26="","",中学一覧表!P26&amp;".")&amp;_xlfn.IFS(中学一覧表!Q26="","",OR(VLOOKUP(V25,競技csv!$B:$O,2,0)&lt;=31,VLOOKUP(V25,競技csv!$B:$O,2,0)&gt;=100),TEXT(中学一覧表!Q26,"00")&amp;".",TRUE,TEXT(中学一覧表!Q26,"00")&amp;"m")&amp;IF(中学一覧表!R26="","",TEXT(中学一覧表!R26,"00"))</f>
        <v/>
      </c>
      <c r="X25" s="76" t="str">
        <f>IF(中学一覧表!M26="","","0")</f>
        <v/>
      </c>
      <c r="Y25" s="76" t="str">
        <f>IF(中学一覧表!M26="","","2")</f>
        <v/>
      </c>
      <c r="Z25" s="76" t="str">
        <f>IF(中学一覧表!S26="","",VLOOKUP("中学"&amp;中学一覧表!C26&amp;"子4X100mR",競技csv!A:O,MATCH("競技コード",競技csv!$1:$1,0),0))</f>
        <v/>
      </c>
      <c r="AA25" s="76" t="str">
        <f>IF(中学一覧表!T26="","",中学一覧表!T26&amp;".")&amp;IF(中学一覧表!U26="","",TEXT(中学一覧表!U26,"00")&amp;".")&amp;IF(中学一覧表!V26="","",TEXT(中学一覧表!V26,"00"))</f>
        <v/>
      </c>
      <c r="AB25" s="76" t="str">
        <f>IF(中学一覧表!S26="","","0")</f>
        <v/>
      </c>
      <c r="AC25" s="76" t="str">
        <f>IF(中学一覧表!S26="","","2")</f>
        <v/>
      </c>
    </row>
    <row r="26" spans="1:29" ht="18" customHeight="1">
      <c r="A26" s="76">
        <f t="shared" si="0"/>
        <v>0</v>
      </c>
      <c r="B26" s="76" t="str">
        <f>IF(中学一覧表!D27="","",IF(中学一覧表!C27="男",10000+中学一覧表!D27,20000+中学一覧表!D27))</f>
        <v/>
      </c>
      <c r="C26" s="76" t="str">
        <f ca="1">IF(中学一覧表!D27="","",VLOOKUP(VLOOKUP(中学一覧表!D27,INDIRECT("中学"&amp;中学一覧表!C27&amp;"選手データ!A:O"),MATCH("所属",INDIRECT("中学"&amp;中学一覧表!C27&amp;"選手データ!1:1"),0),0)&amp;"中",所属csv!$A:$H,MATCH("所属コード",所属csv!$1:$1,0),0))</f>
        <v/>
      </c>
      <c r="F26" s="76" t="str">
        <f>IF(中学一覧表!D27="","",中学一覧表!D27)</f>
        <v/>
      </c>
      <c r="G26" s="76" t="str">
        <f ca="1">IF(中学一覧表!E27="","",中学一覧表!E27)</f>
        <v/>
      </c>
      <c r="H26" s="76" t="str">
        <f ca="1">IF(中学一覧表!D27="","",VLOOKUP(中学一覧表!D27,INDIRECT("中学"&amp;中学一覧表!C27&amp;"選手データ!A:O"),MATCH("ﾌﾘｶﾞﾅ(姓)",INDIRECT("中学"&amp;中学一覧表!C27&amp;"選手データ!1:1"),0),0)&amp;" "&amp;VLOOKUP(中学一覧表!D27,INDIRECT("中学"&amp;中学一覧表!C27&amp;"選手データ!A:O"),MATCH("ﾌﾘｶﾞﾅ(名)",INDIRECT("中学"&amp;中学一覧表!C27&amp;"選手データ!1:1"),0),0))</f>
        <v/>
      </c>
      <c r="I26" s="76" t="str">
        <f ca="1">IF(中学一覧表!E27="","",中学一覧表!E27)</f>
        <v/>
      </c>
      <c r="J26" s="76" t="str">
        <f ca="1">IF(中学一覧表!D27="","",VLOOKUP(中学一覧表!D27,INDIRECT("中学"&amp;中学一覧表!C27&amp;"選手データ!A:O"),MATCH("FAMILY NAME",INDIRECT("中学"&amp;中学一覧表!C27&amp;"選手データ!1:1"),0),0)&amp;" "&amp;VLOOKUP(中学一覧表!D27,INDIRECT("中学"&amp;中学一覧表!C27&amp;"選手データ!A:O"),MATCH("Firstname",INDIRECT("中学"&amp;中学一覧表!C27&amp;"選手データ!1:1"),0),0))</f>
        <v/>
      </c>
      <c r="K26" s="76" t="str">
        <f>IF(中学一覧表!D27="","","JPN")</f>
        <v/>
      </c>
      <c r="L26" s="76" t="str">
        <f>IF(中学一覧表!D27="","",IF(中学一覧表!C27="男",1,2))</f>
        <v/>
      </c>
      <c r="M26" s="76" t="str">
        <f>IF(中学一覧表!D27="","",中学一覧表!F27)</f>
        <v/>
      </c>
      <c r="N26" s="76" t="str">
        <f ca="1">IF(中学一覧表!D27="","",LEFT(VLOOKUP(中学一覧表!D27,INDIRECT("中学"&amp;中学一覧表!C27&amp;"選手データ!A:O"),MATCH("Birthday",INDIRECT("中学"&amp;中学一覧表!C27&amp;"選手データ!1:1"),0),0),4))</f>
        <v/>
      </c>
      <c r="O26" s="76" t="str">
        <f>IF(中学一覧表!D27="","","0")</f>
        <v/>
      </c>
      <c r="P26" s="76" t="str">
        <f>IF(中学一覧表!D27="","","千葉")</f>
        <v/>
      </c>
      <c r="R26" s="76" t="str">
        <f>IF(中学一覧表!G27="","",VLOOKUP(中学一覧表!G27,競技csv!$A:$O,MATCH("競技コード",競技csv!$1:$1,0),0))</f>
        <v/>
      </c>
      <c r="S26" s="76" t="str" cm="1">
        <f t="array" ref="S26">IF(中学一覧表!J27="","",中学一覧表!J27&amp;".")&amp;_xlfn.IFS(中学一覧表!K27="","",OR(VLOOKUP(R26,競技csv!$B:$O,2,0)&lt;=31,VLOOKUP(R26,競技csv!$B:$O,2,0)&gt;=100),TEXT(中学一覧表!K27,"00")&amp;".",TRUE,TEXT(中学一覧表!K27,"00")&amp;"m")&amp;IF(中学一覧表!L27="","",TEXT(中学一覧表!L27,"00"))</f>
        <v/>
      </c>
      <c r="T26" s="76" t="str">
        <f>IF(中学一覧表!G27="","","0")</f>
        <v/>
      </c>
      <c r="U26" s="76" t="str">
        <f>IF(中学一覧表!G27="","","2")</f>
        <v/>
      </c>
      <c r="V26" s="76" t="str">
        <f>IF(中学一覧表!M27="","",VLOOKUP(中学一覧表!M27,競技csv!$A:$O,MATCH("競技コード",競技csv!$1:$1,0),0))</f>
        <v/>
      </c>
      <c r="W26" s="76" t="str" cm="1">
        <f t="array" ref="W26">IF(中学一覧表!P27="","",中学一覧表!P27&amp;".")&amp;_xlfn.IFS(中学一覧表!Q27="","",OR(VLOOKUP(V26,競技csv!$B:$O,2,0)&lt;=31,VLOOKUP(V26,競技csv!$B:$O,2,0)&gt;=100),TEXT(中学一覧表!Q27,"00")&amp;".",TRUE,TEXT(中学一覧表!Q27,"00")&amp;"m")&amp;IF(中学一覧表!R27="","",TEXT(中学一覧表!R27,"00"))</f>
        <v/>
      </c>
      <c r="X26" s="76" t="str">
        <f>IF(中学一覧表!M27="","","0")</f>
        <v/>
      </c>
      <c r="Y26" s="76" t="str">
        <f>IF(中学一覧表!M27="","","2")</f>
        <v/>
      </c>
      <c r="Z26" s="76" t="str">
        <f>IF(中学一覧表!S27="","",VLOOKUP("中学"&amp;中学一覧表!C27&amp;"子4X100mR",競技csv!A:O,MATCH("競技コード",競技csv!$1:$1,0),0))</f>
        <v/>
      </c>
      <c r="AA26" s="76" t="str">
        <f>IF(中学一覧表!T27="","",中学一覧表!T27&amp;".")&amp;IF(中学一覧表!U27="","",TEXT(中学一覧表!U27,"00")&amp;".")&amp;IF(中学一覧表!V27="","",TEXT(中学一覧表!V27,"00"))</f>
        <v/>
      </c>
      <c r="AB26" s="76" t="str">
        <f>IF(中学一覧表!S27="","","0")</f>
        <v/>
      </c>
      <c r="AC26" s="76" t="str">
        <f>IF(中学一覧表!S27="","","2")</f>
        <v/>
      </c>
    </row>
    <row r="27" spans="1:29" ht="18" customHeight="1">
      <c r="A27" s="76">
        <f t="shared" si="0"/>
        <v>0</v>
      </c>
      <c r="B27" s="76" t="str">
        <f>IF(中学一覧表!D28="","",IF(中学一覧表!C28="男",10000+中学一覧表!D28,20000+中学一覧表!D28))</f>
        <v/>
      </c>
      <c r="C27" s="76" t="str">
        <f ca="1">IF(中学一覧表!D28="","",VLOOKUP(VLOOKUP(中学一覧表!D28,INDIRECT("中学"&amp;中学一覧表!C28&amp;"選手データ!A:O"),MATCH("所属",INDIRECT("中学"&amp;中学一覧表!C28&amp;"選手データ!1:1"),0),0)&amp;"中",所属csv!$A:$H,MATCH("所属コード",所属csv!$1:$1,0),0))</f>
        <v/>
      </c>
      <c r="F27" s="76" t="str">
        <f>IF(中学一覧表!D28="","",中学一覧表!D28)</f>
        <v/>
      </c>
      <c r="G27" s="76" t="str">
        <f ca="1">IF(中学一覧表!E28="","",中学一覧表!E28)</f>
        <v/>
      </c>
      <c r="H27" s="76" t="str">
        <f ca="1">IF(中学一覧表!D28="","",VLOOKUP(中学一覧表!D28,INDIRECT("中学"&amp;中学一覧表!C28&amp;"選手データ!A:O"),MATCH("ﾌﾘｶﾞﾅ(姓)",INDIRECT("中学"&amp;中学一覧表!C28&amp;"選手データ!1:1"),0),0)&amp;" "&amp;VLOOKUP(中学一覧表!D28,INDIRECT("中学"&amp;中学一覧表!C28&amp;"選手データ!A:O"),MATCH("ﾌﾘｶﾞﾅ(名)",INDIRECT("中学"&amp;中学一覧表!C28&amp;"選手データ!1:1"),0),0))</f>
        <v/>
      </c>
      <c r="I27" s="76" t="str">
        <f ca="1">IF(中学一覧表!E28="","",中学一覧表!E28)</f>
        <v/>
      </c>
      <c r="J27" s="76" t="str">
        <f ca="1">IF(中学一覧表!D28="","",VLOOKUP(中学一覧表!D28,INDIRECT("中学"&amp;中学一覧表!C28&amp;"選手データ!A:O"),MATCH("FAMILY NAME",INDIRECT("中学"&amp;中学一覧表!C28&amp;"選手データ!1:1"),0),0)&amp;" "&amp;VLOOKUP(中学一覧表!D28,INDIRECT("中学"&amp;中学一覧表!C28&amp;"選手データ!A:O"),MATCH("Firstname",INDIRECT("中学"&amp;中学一覧表!C28&amp;"選手データ!1:1"),0),0))</f>
        <v/>
      </c>
      <c r="K27" s="76" t="str">
        <f>IF(中学一覧表!D28="","","JPN")</f>
        <v/>
      </c>
      <c r="L27" s="76" t="str">
        <f>IF(中学一覧表!D28="","",IF(中学一覧表!C28="男",1,2))</f>
        <v/>
      </c>
      <c r="M27" s="76" t="str">
        <f>IF(中学一覧表!D28="","",中学一覧表!F28)</f>
        <v/>
      </c>
      <c r="N27" s="76" t="str">
        <f ca="1">IF(中学一覧表!D28="","",LEFT(VLOOKUP(中学一覧表!D28,INDIRECT("中学"&amp;中学一覧表!C28&amp;"選手データ!A:O"),MATCH("Birthday",INDIRECT("中学"&amp;中学一覧表!C28&amp;"選手データ!1:1"),0),0),4))</f>
        <v/>
      </c>
      <c r="O27" s="76" t="str">
        <f>IF(中学一覧表!D28="","","0")</f>
        <v/>
      </c>
      <c r="P27" s="76" t="str">
        <f>IF(中学一覧表!D28="","","千葉")</f>
        <v/>
      </c>
      <c r="R27" s="76" t="str">
        <f>IF(中学一覧表!G28="","",VLOOKUP(中学一覧表!G28,競技csv!$A:$O,MATCH("競技コード",競技csv!$1:$1,0),0))</f>
        <v/>
      </c>
      <c r="S27" s="76" t="str" cm="1">
        <f t="array" ref="S27">IF(中学一覧表!J28="","",中学一覧表!J28&amp;".")&amp;_xlfn.IFS(中学一覧表!K28="","",OR(VLOOKUP(R27,競技csv!$B:$O,2,0)&lt;=31,VLOOKUP(R27,競技csv!$B:$O,2,0)&gt;=100),TEXT(中学一覧表!K28,"00")&amp;".",TRUE,TEXT(中学一覧表!K28,"00")&amp;"m")&amp;IF(中学一覧表!L28="","",TEXT(中学一覧表!L28,"00"))</f>
        <v/>
      </c>
      <c r="T27" s="76" t="str">
        <f>IF(中学一覧表!G28="","","0")</f>
        <v/>
      </c>
      <c r="U27" s="76" t="str">
        <f>IF(中学一覧表!G28="","","2")</f>
        <v/>
      </c>
      <c r="V27" s="76" t="str">
        <f>IF(中学一覧表!M28="","",VLOOKUP(中学一覧表!M28,競技csv!$A:$O,MATCH("競技コード",競技csv!$1:$1,0),0))</f>
        <v/>
      </c>
      <c r="W27" s="76" t="str" cm="1">
        <f t="array" ref="W27">IF(中学一覧表!P28="","",中学一覧表!P28&amp;".")&amp;_xlfn.IFS(中学一覧表!Q28="","",OR(VLOOKUP(V27,競技csv!$B:$O,2,0)&lt;=31,VLOOKUP(V27,競技csv!$B:$O,2,0)&gt;=100),TEXT(中学一覧表!Q28,"00")&amp;".",TRUE,TEXT(中学一覧表!Q28,"00")&amp;"m")&amp;IF(中学一覧表!R28="","",TEXT(中学一覧表!R28,"00"))</f>
        <v/>
      </c>
      <c r="X27" s="76" t="str">
        <f>IF(中学一覧表!M28="","","0")</f>
        <v/>
      </c>
      <c r="Y27" s="76" t="str">
        <f>IF(中学一覧表!M28="","","2")</f>
        <v/>
      </c>
      <c r="Z27" s="76" t="str">
        <f>IF(中学一覧表!S28="","",VLOOKUP("中学"&amp;中学一覧表!C28&amp;"子4X100mR",競技csv!A:O,MATCH("競技コード",競技csv!$1:$1,0),0))</f>
        <v/>
      </c>
      <c r="AA27" s="76" t="str">
        <f>IF(中学一覧表!T28="","",中学一覧表!T28&amp;".")&amp;IF(中学一覧表!U28="","",TEXT(中学一覧表!U28,"00")&amp;".")&amp;IF(中学一覧表!V28="","",TEXT(中学一覧表!V28,"00"))</f>
        <v/>
      </c>
      <c r="AB27" s="76" t="str">
        <f>IF(中学一覧表!S28="","","0")</f>
        <v/>
      </c>
      <c r="AC27" s="76" t="str">
        <f>IF(中学一覧表!S28="","","2")</f>
        <v/>
      </c>
    </row>
    <row r="28" spans="1:29" ht="18" customHeight="1">
      <c r="A28" s="76">
        <f t="shared" si="0"/>
        <v>0</v>
      </c>
      <c r="B28" s="76" t="str">
        <f>IF(中学一覧表!D29="","",IF(中学一覧表!C29="男",10000+中学一覧表!D29,20000+中学一覧表!D29))</f>
        <v/>
      </c>
      <c r="C28" s="76" t="str">
        <f ca="1">IF(中学一覧表!D29="","",VLOOKUP(VLOOKUP(中学一覧表!D29,INDIRECT("中学"&amp;中学一覧表!C29&amp;"選手データ!A:O"),MATCH("所属",INDIRECT("中学"&amp;中学一覧表!C29&amp;"選手データ!1:1"),0),0)&amp;"中",所属csv!$A:$H,MATCH("所属コード",所属csv!$1:$1,0),0))</f>
        <v/>
      </c>
      <c r="F28" s="76" t="str">
        <f>IF(中学一覧表!D29="","",中学一覧表!D29)</f>
        <v/>
      </c>
      <c r="G28" s="76" t="str">
        <f ca="1">IF(中学一覧表!E29="","",中学一覧表!E29)</f>
        <v/>
      </c>
      <c r="H28" s="76" t="str">
        <f ca="1">IF(中学一覧表!D29="","",VLOOKUP(中学一覧表!D29,INDIRECT("中学"&amp;中学一覧表!C29&amp;"選手データ!A:O"),MATCH("ﾌﾘｶﾞﾅ(姓)",INDIRECT("中学"&amp;中学一覧表!C29&amp;"選手データ!1:1"),0),0)&amp;" "&amp;VLOOKUP(中学一覧表!D29,INDIRECT("中学"&amp;中学一覧表!C29&amp;"選手データ!A:O"),MATCH("ﾌﾘｶﾞﾅ(名)",INDIRECT("中学"&amp;中学一覧表!C29&amp;"選手データ!1:1"),0),0))</f>
        <v/>
      </c>
      <c r="I28" s="76" t="str">
        <f ca="1">IF(中学一覧表!E29="","",中学一覧表!E29)</f>
        <v/>
      </c>
      <c r="J28" s="76" t="str">
        <f ca="1">IF(中学一覧表!D29="","",VLOOKUP(中学一覧表!D29,INDIRECT("中学"&amp;中学一覧表!C29&amp;"選手データ!A:O"),MATCH("FAMILY NAME",INDIRECT("中学"&amp;中学一覧表!C29&amp;"選手データ!1:1"),0),0)&amp;" "&amp;VLOOKUP(中学一覧表!D29,INDIRECT("中学"&amp;中学一覧表!C29&amp;"選手データ!A:O"),MATCH("Firstname",INDIRECT("中学"&amp;中学一覧表!C29&amp;"選手データ!1:1"),0),0))</f>
        <v/>
      </c>
      <c r="K28" s="76" t="str">
        <f>IF(中学一覧表!D29="","","JPN")</f>
        <v/>
      </c>
      <c r="L28" s="76" t="str">
        <f>IF(中学一覧表!D29="","",IF(中学一覧表!C29="男",1,2))</f>
        <v/>
      </c>
      <c r="M28" s="76" t="str">
        <f>IF(中学一覧表!D29="","",中学一覧表!F29)</f>
        <v/>
      </c>
      <c r="N28" s="76" t="str">
        <f ca="1">IF(中学一覧表!D29="","",LEFT(VLOOKUP(中学一覧表!D29,INDIRECT("中学"&amp;中学一覧表!C29&amp;"選手データ!A:O"),MATCH("Birthday",INDIRECT("中学"&amp;中学一覧表!C29&amp;"選手データ!1:1"),0),0),4))</f>
        <v/>
      </c>
      <c r="O28" s="76" t="str">
        <f>IF(中学一覧表!D29="","","0")</f>
        <v/>
      </c>
      <c r="P28" s="76" t="str">
        <f>IF(中学一覧表!D29="","","千葉")</f>
        <v/>
      </c>
      <c r="R28" s="76" t="str">
        <f>IF(中学一覧表!G29="","",VLOOKUP(中学一覧表!G29,競技csv!$A:$O,MATCH("競技コード",競技csv!$1:$1,0),0))</f>
        <v/>
      </c>
      <c r="S28" s="76" t="str" cm="1">
        <f t="array" ref="S28">IF(中学一覧表!J29="","",中学一覧表!J29&amp;".")&amp;_xlfn.IFS(中学一覧表!K29="","",OR(VLOOKUP(R28,競技csv!$B:$O,2,0)&lt;=31,VLOOKUP(R28,競技csv!$B:$O,2,0)&gt;=100),TEXT(中学一覧表!K29,"00")&amp;".",TRUE,TEXT(中学一覧表!K29,"00")&amp;"m")&amp;IF(中学一覧表!L29="","",TEXT(中学一覧表!L29,"00"))</f>
        <v/>
      </c>
      <c r="T28" s="76" t="str">
        <f>IF(中学一覧表!G29="","","0")</f>
        <v/>
      </c>
      <c r="U28" s="76" t="str">
        <f>IF(中学一覧表!G29="","","2")</f>
        <v/>
      </c>
      <c r="V28" s="76" t="str">
        <f>IF(中学一覧表!M29="","",VLOOKUP(中学一覧表!M29,競技csv!$A:$O,MATCH("競技コード",競技csv!$1:$1,0),0))</f>
        <v/>
      </c>
      <c r="W28" s="76" t="str" cm="1">
        <f t="array" ref="W28">IF(中学一覧表!P29="","",中学一覧表!P29&amp;".")&amp;_xlfn.IFS(中学一覧表!Q29="","",OR(VLOOKUP(V28,競技csv!$B:$O,2,0)&lt;=31,VLOOKUP(V28,競技csv!$B:$O,2,0)&gt;=100),TEXT(中学一覧表!Q29,"00")&amp;".",TRUE,TEXT(中学一覧表!Q29,"00")&amp;"m")&amp;IF(中学一覧表!R29="","",TEXT(中学一覧表!R29,"00"))</f>
        <v/>
      </c>
      <c r="X28" s="76" t="str">
        <f>IF(中学一覧表!M29="","","0")</f>
        <v/>
      </c>
      <c r="Y28" s="76" t="str">
        <f>IF(中学一覧表!M29="","","2")</f>
        <v/>
      </c>
      <c r="Z28" s="76" t="str">
        <f>IF(中学一覧表!S29="","",VLOOKUP("中学"&amp;中学一覧表!C29&amp;"子4X100mR",競技csv!A:O,MATCH("競技コード",競技csv!$1:$1,0),0))</f>
        <v/>
      </c>
      <c r="AA28" s="76" t="str">
        <f>IF(中学一覧表!T29="","",中学一覧表!T29&amp;".")&amp;IF(中学一覧表!U29="","",TEXT(中学一覧表!U29,"00")&amp;".")&amp;IF(中学一覧表!V29="","",TEXT(中学一覧表!V29,"00"))</f>
        <v/>
      </c>
      <c r="AB28" s="76" t="str">
        <f>IF(中学一覧表!S29="","","0")</f>
        <v/>
      </c>
      <c r="AC28" s="76" t="str">
        <f>IF(中学一覧表!S29="","","2")</f>
        <v/>
      </c>
    </row>
    <row r="29" spans="1:29" ht="18" customHeight="1">
      <c r="A29" s="76">
        <f t="shared" si="0"/>
        <v>0</v>
      </c>
      <c r="B29" s="76" t="str">
        <f>IF(中学一覧表!D30="","",IF(中学一覧表!C30="男",10000+中学一覧表!D30,20000+中学一覧表!D30))</f>
        <v/>
      </c>
      <c r="C29" s="76" t="str">
        <f ca="1">IF(中学一覧表!D30="","",VLOOKUP(VLOOKUP(中学一覧表!D30,INDIRECT("中学"&amp;中学一覧表!C30&amp;"選手データ!A:O"),MATCH("所属",INDIRECT("中学"&amp;中学一覧表!C30&amp;"選手データ!1:1"),0),0)&amp;"中",所属csv!$A:$H,MATCH("所属コード",所属csv!$1:$1,0),0))</f>
        <v/>
      </c>
      <c r="F29" s="76" t="str">
        <f>IF(中学一覧表!D30="","",中学一覧表!D30)</f>
        <v/>
      </c>
      <c r="G29" s="76" t="str">
        <f ca="1">IF(中学一覧表!E30="","",中学一覧表!E30)</f>
        <v/>
      </c>
      <c r="H29" s="76" t="str">
        <f ca="1">IF(中学一覧表!D30="","",VLOOKUP(中学一覧表!D30,INDIRECT("中学"&amp;中学一覧表!C30&amp;"選手データ!A:O"),MATCH("ﾌﾘｶﾞﾅ(姓)",INDIRECT("中学"&amp;中学一覧表!C30&amp;"選手データ!1:1"),0),0)&amp;" "&amp;VLOOKUP(中学一覧表!D30,INDIRECT("中学"&amp;中学一覧表!C30&amp;"選手データ!A:O"),MATCH("ﾌﾘｶﾞﾅ(名)",INDIRECT("中学"&amp;中学一覧表!C30&amp;"選手データ!1:1"),0),0))</f>
        <v/>
      </c>
      <c r="I29" s="76" t="str">
        <f ca="1">IF(中学一覧表!E30="","",中学一覧表!E30)</f>
        <v/>
      </c>
      <c r="J29" s="76" t="str">
        <f ca="1">IF(中学一覧表!D30="","",VLOOKUP(中学一覧表!D30,INDIRECT("中学"&amp;中学一覧表!C30&amp;"選手データ!A:O"),MATCH("FAMILY NAME",INDIRECT("中学"&amp;中学一覧表!C30&amp;"選手データ!1:1"),0),0)&amp;" "&amp;VLOOKUP(中学一覧表!D30,INDIRECT("中学"&amp;中学一覧表!C30&amp;"選手データ!A:O"),MATCH("Firstname",INDIRECT("中学"&amp;中学一覧表!C30&amp;"選手データ!1:1"),0),0))</f>
        <v/>
      </c>
      <c r="K29" s="76" t="str">
        <f>IF(中学一覧表!D30="","","JPN")</f>
        <v/>
      </c>
      <c r="L29" s="76" t="str">
        <f>IF(中学一覧表!D30="","",IF(中学一覧表!C30="男",1,2))</f>
        <v/>
      </c>
      <c r="M29" s="76" t="str">
        <f>IF(中学一覧表!D30="","",中学一覧表!F30)</f>
        <v/>
      </c>
      <c r="N29" s="76" t="str">
        <f ca="1">IF(中学一覧表!D30="","",LEFT(VLOOKUP(中学一覧表!D30,INDIRECT("中学"&amp;中学一覧表!C30&amp;"選手データ!A:O"),MATCH("Birthday",INDIRECT("中学"&amp;中学一覧表!C30&amp;"選手データ!1:1"),0),0),4))</f>
        <v/>
      </c>
      <c r="O29" s="76" t="str">
        <f>IF(中学一覧表!D30="","","0")</f>
        <v/>
      </c>
      <c r="P29" s="76" t="str">
        <f>IF(中学一覧表!D30="","","千葉")</f>
        <v/>
      </c>
      <c r="R29" s="76" t="str">
        <f>IF(中学一覧表!G30="","",VLOOKUP(中学一覧表!G30,競技csv!$A:$O,MATCH("競技コード",競技csv!$1:$1,0),0))</f>
        <v/>
      </c>
      <c r="S29" s="76" t="str" cm="1">
        <f t="array" ref="S29">IF(中学一覧表!J30="","",中学一覧表!J30&amp;".")&amp;_xlfn.IFS(中学一覧表!K30="","",OR(VLOOKUP(R29,競技csv!$B:$O,2,0)&lt;=31,VLOOKUP(R29,競技csv!$B:$O,2,0)&gt;=100),TEXT(中学一覧表!K30,"00")&amp;".",TRUE,TEXT(中学一覧表!K30,"00")&amp;"m")&amp;IF(中学一覧表!L30="","",TEXT(中学一覧表!L30,"00"))</f>
        <v/>
      </c>
      <c r="T29" s="76" t="str">
        <f>IF(中学一覧表!G30="","","0")</f>
        <v/>
      </c>
      <c r="U29" s="76" t="str">
        <f>IF(中学一覧表!G30="","","2")</f>
        <v/>
      </c>
      <c r="V29" s="76" t="str">
        <f>IF(中学一覧表!M30="","",VLOOKUP(中学一覧表!M30,競技csv!$A:$O,MATCH("競技コード",競技csv!$1:$1,0),0))</f>
        <v/>
      </c>
      <c r="W29" s="76" t="str" cm="1">
        <f t="array" ref="W29">IF(中学一覧表!P30="","",中学一覧表!P30&amp;".")&amp;_xlfn.IFS(中学一覧表!Q30="","",OR(VLOOKUP(V29,競技csv!$B:$O,2,0)&lt;=31,VLOOKUP(V29,競技csv!$B:$O,2,0)&gt;=100),TEXT(中学一覧表!Q30,"00")&amp;".",TRUE,TEXT(中学一覧表!Q30,"00")&amp;"m")&amp;IF(中学一覧表!R30="","",TEXT(中学一覧表!R30,"00"))</f>
        <v/>
      </c>
      <c r="X29" s="76" t="str">
        <f>IF(中学一覧表!M30="","","0")</f>
        <v/>
      </c>
      <c r="Y29" s="76" t="str">
        <f>IF(中学一覧表!M30="","","2")</f>
        <v/>
      </c>
      <c r="Z29" s="76" t="str">
        <f>IF(中学一覧表!S30="","",VLOOKUP("中学"&amp;中学一覧表!C30&amp;"子4X100mR",競技csv!A:O,MATCH("競技コード",競技csv!$1:$1,0),0))</f>
        <v/>
      </c>
      <c r="AA29" s="76" t="str">
        <f>IF(中学一覧表!T30="","",中学一覧表!T30&amp;".")&amp;IF(中学一覧表!U30="","",TEXT(中学一覧表!U30,"00")&amp;".")&amp;IF(中学一覧表!V30="","",TEXT(中学一覧表!V30,"00"))</f>
        <v/>
      </c>
      <c r="AB29" s="76" t="str">
        <f>IF(中学一覧表!S30="","","0")</f>
        <v/>
      </c>
      <c r="AC29" s="76" t="str">
        <f>IF(中学一覧表!S30="","","2")</f>
        <v/>
      </c>
    </row>
    <row r="30" spans="1:29" ht="18" customHeight="1">
      <c r="A30" s="76">
        <f t="shared" si="0"/>
        <v>0</v>
      </c>
      <c r="B30" s="76" t="str">
        <f>IF(中学一覧表!D31="","",IF(中学一覧表!C31="男",10000+中学一覧表!D31,20000+中学一覧表!D31))</f>
        <v/>
      </c>
      <c r="C30" s="76" t="str">
        <f ca="1">IF(中学一覧表!D31="","",VLOOKUP(VLOOKUP(中学一覧表!D31,INDIRECT("中学"&amp;中学一覧表!C31&amp;"選手データ!A:O"),MATCH("所属",INDIRECT("中学"&amp;中学一覧表!C31&amp;"選手データ!1:1"),0),0)&amp;"中",所属csv!$A:$H,MATCH("所属コード",所属csv!$1:$1,0),0))</f>
        <v/>
      </c>
      <c r="F30" s="76" t="str">
        <f>IF(中学一覧表!D31="","",中学一覧表!D31)</f>
        <v/>
      </c>
      <c r="G30" s="76" t="str">
        <f ca="1">IF(中学一覧表!E31="","",中学一覧表!E31)</f>
        <v/>
      </c>
      <c r="H30" s="76" t="str">
        <f ca="1">IF(中学一覧表!D31="","",VLOOKUP(中学一覧表!D31,INDIRECT("中学"&amp;中学一覧表!C31&amp;"選手データ!A:O"),MATCH("ﾌﾘｶﾞﾅ(姓)",INDIRECT("中学"&amp;中学一覧表!C31&amp;"選手データ!1:1"),0),0)&amp;" "&amp;VLOOKUP(中学一覧表!D31,INDIRECT("中学"&amp;中学一覧表!C31&amp;"選手データ!A:O"),MATCH("ﾌﾘｶﾞﾅ(名)",INDIRECT("中学"&amp;中学一覧表!C31&amp;"選手データ!1:1"),0),0))</f>
        <v/>
      </c>
      <c r="I30" s="76" t="str">
        <f ca="1">IF(中学一覧表!E31="","",中学一覧表!E31)</f>
        <v/>
      </c>
      <c r="J30" s="76" t="str">
        <f ca="1">IF(中学一覧表!D31="","",VLOOKUP(中学一覧表!D31,INDIRECT("中学"&amp;中学一覧表!C31&amp;"選手データ!A:O"),MATCH("FAMILY NAME",INDIRECT("中学"&amp;中学一覧表!C31&amp;"選手データ!1:1"),0),0)&amp;" "&amp;VLOOKUP(中学一覧表!D31,INDIRECT("中学"&amp;中学一覧表!C31&amp;"選手データ!A:O"),MATCH("Firstname",INDIRECT("中学"&amp;中学一覧表!C31&amp;"選手データ!1:1"),0),0))</f>
        <v/>
      </c>
      <c r="K30" s="76" t="str">
        <f>IF(中学一覧表!D31="","","JPN")</f>
        <v/>
      </c>
      <c r="L30" s="76" t="str">
        <f>IF(中学一覧表!D31="","",IF(中学一覧表!C31="男",1,2))</f>
        <v/>
      </c>
      <c r="M30" s="76" t="str">
        <f>IF(中学一覧表!D31="","",中学一覧表!F31)</f>
        <v/>
      </c>
      <c r="N30" s="76" t="str">
        <f ca="1">IF(中学一覧表!D31="","",LEFT(VLOOKUP(中学一覧表!D31,INDIRECT("中学"&amp;中学一覧表!C31&amp;"選手データ!A:O"),MATCH("Birthday",INDIRECT("中学"&amp;中学一覧表!C31&amp;"選手データ!1:1"),0),0),4))</f>
        <v/>
      </c>
      <c r="O30" s="76" t="str">
        <f>IF(中学一覧表!D31="","","0")</f>
        <v/>
      </c>
      <c r="P30" s="76" t="str">
        <f>IF(中学一覧表!D31="","","千葉")</f>
        <v/>
      </c>
      <c r="R30" s="76" t="str">
        <f>IF(中学一覧表!G31="","",VLOOKUP(中学一覧表!G31,競技csv!$A:$O,MATCH("競技コード",競技csv!$1:$1,0),0))</f>
        <v/>
      </c>
      <c r="S30" s="76" t="str" cm="1">
        <f t="array" ref="S30">IF(中学一覧表!J31="","",中学一覧表!J31&amp;".")&amp;_xlfn.IFS(中学一覧表!K31="","",OR(VLOOKUP(R30,競技csv!$B:$O,2,0)&lt;=31,VLOOKUP(R30,競技csv!$B:$O,2,0)&gt;=100),TEXT(中学一覧表!K31,"00")&amp;".",TRUE,TEXT(中学一覧表!K31,"00")&amp;"m")&amp;IF(中学一覧表!L31="","",TEXT(中学一覧表!L31,"00"))</f>
        <v/>
      </c>
      <c r="T30" s="76" t="str">
        <f>IF(中学一覧表!G31="","","0")</f>
        <v/>
      </c>
      <c r="U30" s="76" t="str">
        <f>IF(中学一覧表!G31="","","2")</f>
        <v/>
      </c>
      <c r="V30" s="76" t="str">
        <f>IF(中学一覧表!M31="","",VLOOKUP(中学一覧表!M31,競技csv!$A:$O,MATCH("競技コード",競技csv!$1:$1,0),0))</f>
        <v/>
      </c>
      <c r="W30" s="76" t="str" cm="1">
        <f t="array" ref="W30">IF(中学一覧表!P31="","",中学一覧表!P31&amp;".")&amp;_xlfn.IFS(中学一覧表!Q31="","",OR(VLOOKUP(V30,競技csv!$B:$O,2,0)&lt;=31,VLOOKUP(V30,競技csv!$B:$O,2,0)&gt;=100),TEXT(中学一覧表!Q31,"00")&amp;".",TRUE,TEXT(中学一覧表!Q31,"00")&amp;"m")&amp;IF(中学一覧表!R31="","",TEXT(中学一覧表!R31,"00"))</f>
        <v/>
      </c>
      <c r="X30" s="76" t="str">
        <f>IF(中学一覧表!M31="","","0")</f>
        <v/>
      </c>
      <c r="Y30" s="76" t="str">
        <f>IF(中学一覧表!M31="","","2")</f>
        <v/>
      </c>
      <c r="Z30" s="76" t="str">
        <f>IF(中学一覧表!S31="","",VLOOKUP("中学"&amp;中学一覧表!C31&amp;"子4X100mR",競技csv!A:O,MATCH("競技コード",競技csv!$1:$1,0),0))</f>
        <v/>
      </c>
      <c r="AA30" s="76" t="str">
        <f>IF(中学一覧表!T31="","",中学一覧表!T31&amp;".")&amp;IF(中学一覧表!U31="","",TEXT(中学一覧表!U31,"00")&amp;".")&amp;IF(中学一覧表!V31="","",TEXT(中学一覧表!V31,"00"))</f>
        <v/>
      </c>
      <c r="AB30" s="76" t="str">
        <f>IF(中学一覧表!S31="","","0")</f>
        <v/>
      </c>
      <c r="AC30" s="76" t="str">
        <f>IF(中学一覧表!S31="","","2")</f>
        <v/>
      </c>
    </row>
    <row r="31" spans="1:29" ht="18" customHeight="1">
      <c r="A31" s="76">
        <f t="shared" si="0"/>
        <v>0</v>
      </c>
      <c r="B31" s="76" t="str">
        <f>IF(中学一覧表!D32="","",IF(中学一覧表!C32="男",10000+中学一覧表!D32,20000+中学一覧表!D32))</f>
        <v/>
      </c>
      <c r="C31" s="76" t="str">
        <f ca="1">IF(中学一覧表!D32="","",VLOOKUP(VLOOKUP(中学一覧表!D32,INDIRECT("中学"&amp;中学一覧表!C32&amp;"選手データ!A:O"),MATCH("所属",INDIRECT("中学"&amp;中学一覧表!C32&amp;"選手データ!1:1"),0),0)&amp;"中",所属csv!$A:$H,MATCH("所属コード",所属csv!$1:$1,0),0))</f>
        <v/>
      </c>
      <c r="F31" s="76" t="str">
        <f>IF(中学一覧表!D32="","",中学一覧表!D32)</f>
        <v/>
      </c>
      <c r="G31" s="76" t="str">
        <f ca="1">IF(中学一覧表!E32="","",中学一覧表!E32)</f>
        <v/>
      </c>
      <c r="H31" s="76" t="str">
        <f ca="1">IF(中学一覧表!D32="","",VLOOKUP(中学一覧表!D32,INDIRECT("中学"&amp;中学一覧表!C32&amp;"選手データ!A:O"),MATCH("ﾌﾘｶﾞﾅ(姓)",INDIRECT("中学"&amp;中学一覧表!C32&amp;"選手データ!1:1"),0),0)&amp;" "&amp;VLOOKUP(中学一覧表!D32,INDIRECT("中学"&amp;中学一覧表!C32&amp;"選手データ!A:O"),MATCH("ﾌﾘｶﾞﾅ(名)",INDIRECT("中学"&amp;中学一覧表!C32&amp;"選手データ!1:1"),0),0))</f>
        <v/>
      </c>
      <c r="I31" s="76" t="str">
        <f ca="1">IF(中学一覧表!E32="","",中学一覧表!E32)</f>
        <v/>
      </c>
      <c r="J31" s="76" t="str">
        <f ca="1">IF(中学一覧表!D32="","",VLOOKUP(中学一覧表!D32,INDIRECT("中学"&amp;中学一覧表!C32&amp;"選手データ!A:O"),MATCH("FAMILY NAME",INDIRECT("中学"&amp;中学一覧表!C32&amp;"選手データ!1:1"),0),0)&amp;" "&amp;VLOOKUP(中学一覧表!D32,INDIRECT("中学"&amp;中学一覧表!C32&amp;"選手データ!A:O"),MATCH("Firstname",INDIRECT("中学"&amp;中学一覧表!C32&amp;"選手データ!1:1"),0),0))</f>
        <v/>
      </c>
      <c r="K31" s="76" t="str">
        <f>IF(中学一覧表!D32="","","JPN")</f>
        <v/>
      </c>
      <c r="L31" s="76" t="str">
        <f>IF(中学一覧表!D32="","",IF(中学一覧表!C32="男",1,2))</f>
        <v/>
      </c>
      <c r="M31" s="76" t="str">
        <f>IF(中学一覧表!D32="","",中学一覧表!F32)</f>
        <v/>
      </c>
      <c r="N31" s="76" t="str">
        <f ca="1">IF(中学一覧表!D32="","",LEFT(VLOOKUP(中学一覧表!D32,INDIRECT("中学"&amp;中学一覧表!C32&amp;"選手データ!A:O"),MATCH("Birthday",INDIRECT("中学"&amp;中学一覧表!C32&amp;"選手データ!1:1"),0),0),4))</f>
        <v/>
      </c>
      <c r="O31" s="76" t="str">
        <f>IF(中学一覧表!D32="","","0")</f>
        <v/>
      </c>
      <c r="P31" s="76" t="str">
        <f>IF(中学一覧表!D32="","","千葉")</f>
        <v/>
      </c>
      <c r="R31" s="76" t="str">
        <f>IF(中学一覧表!G32="","",VLOOKUP(中学一覧表!G32,競技csv!$A:$O,MATCH("競技コード",競技csv!$1:$1,0),0))</f>
        <v/>
      </c>
      <c r="S31" s="76" t="str" cm="1">
        <f t="array" ref="S31">IF(中学一覧表!J32="","",中学一覧表!J32&amp;".")&amp;_xlfn.IFS(中学一覧表!K32="","",OR(VLOOKUP(R31,競技csv!$B:$O,2,0)&lt;=31,VLOOKUP(R31,競技csv!$B:$O,2,0)&gt;=100),TEXT(中学一覧表!K32,"00")&amp;".",TRUE,TEXT(中学一覧表!K32,"00")&amp;"m")&amp;IF(中学一覧表!L32="","",TEXT(中学一覧表!L32,"00"))</f>
        <v/>
      </c>
      <c r="T31" s="76" t="str">
        <f>IF(中学一覧表!G32="","","0")</f>
        <v/>
      </c>
      <c r="U31" s="76" t="str">
        <f>IF(中学一覧表!G32="","","2")</f>
        <v/>
      </c>
      <c r="V31" s="76" t="str">
        <f>IF(中学一覧表!M32="","",VLOOKUP(中学一覧表!M32,競技csv!$A:$O,MATCH("競技コード",競技csv!$1:$1,0),0))</f>
        <v/>
      </c>
      <c r="W31" s="76" t="str" cm="1">
        <f t="array" ref="W31">IF(中学一覧表!P32="","",中学一覧表!P32&amp;".")&amp;_xlfn.IFS(中学一覧表!Q32="","",OR(VLOOKUP(V31,競技csv!$B:$O,2,0)&lt;=31,VLOOKUP(V31,競技csv!$B:$O,2,0)&gt;=100),TEXT(中学一覧表!Q32,"00")&amp;".",TRUE,TEXT(中学一覧表!Q32,"00")&amp;"m")&amp;IF(中学一覧表!R32="","",TEXT(中学一覧表!R32,"00"))</f>
        <v/>
      </c>
      <c r="X31" s="76" t="str">
        <f>IF(中学一覧表!M32="","","0")</f>
        <v/>
      </c>
      <c r="Y31" s="76" t="str">
        <f>IF(中学一覧表!M32="","","2")</f>
        <v/>
      </c>
      <c r="Z31" s="76" t="str">
        <f>IF(中学一覧表!S32="","",VLOOKUP("中学"&amp;中学一覧表!C32&amp;"子4X100mR",競技csv!A:O,MATCH("競技コード",競技csv!$1:$1,0),0))</f>
        <v/>
      </c>
      <c r="AA31" s="76" t="str">
        <f>IF(中学一覧表!T32="","",中学一覧表!T32&amp;".")&amp;IF(中学一覧表!U32="","",TEXT(中学一覧表!U32,"00")&amp;".")&amp;IF(中学一覧表!V32="","",TEXT(中学一覧表!V32,"00"))</f>
        <v/>
      </c>
      <c r="AB31" s="76" t="str">
        <f>IF(中学一覧表!S32="","","0")</f>
        <v/>
      </c>
      <c r="AC31" s="76" t="str">
        <f>IF(中学一覧表!S32="","","2")</f>
        <v/>
      </c>
    </row>
    <row r="32" spans="1:29" ht="18" customHeight="1">
      <c r="A32" s="76">
        <f t="shared" si="0"/>
        <v>0</v>
      </c>
      <c r="B32" s="76" t="str">
        <f>IF(中学一覧表!D33="","",IF(中学一覧表!C33="男",10000+中学一覧表!D33,20000+中学一覧表!D33))</f>
        <v/>
      </c>
      <c r="C32" s="76" t="str">
        <f ca="1">IF(中学一覧表!D33="","",VLOOKUP(VLOOKUP(中学一覧表!D33,INDIRECT("中学"&amp;中学一覧表!C33&amp;"選手データ!A:O"),MATCH("所属",INDIRECT("中学"&amp;中学一覧表!C33&amp;"選手データ!1:1"),0),0)&amp;"中",所属csv!$A:$H,MATCH("所属コード",所属csv!$1:$1,0),0))</f>
        <v/>
      </c>
      <c r="F32" s="76" t="str">
        <f>IF(中学一覧表!D33="","",中学一覧表!D33)</f>
        <v/>
      </c>
      <c r="G32" s="76" t="str">
        <f ca="1">IF(中学一覧表!E33="","",中学一覧表!E33)</f>
        <v/>
      </c>
      <c r="H32" s="76" t="str">
        <f ca="1">IF(中学一覧表!D33="","",VLOOKUP(中学一覧表!D33,INDIRECT("中学"&amp;中学一覧表!C33&amp;"選手データ!A:O"),MATCH("ﾌﾘｶﾞﾅ(姓)",INDIRECT("中学"&amp;中学一覧表!C33&amp;"選手データ!1:1"),0),0)&amp;" "&amp;VLOOKUP(中学一覧表!D33,INDIRECT("中学"&amp;中学一覧表!C33&amp;"選手データ!A:O"),MATCH("ﾌﾘｶﾞﾅ(名)",INDIRECT("中学"&amp;中学一覧表!C33&amp;"選手データ!1:1"),0),0))</f>
        <v/>
      </c>
      <c r="I32" s="76" t="str">
        <f ca="1">IF(中学一覧表!E33="","",中学一覧表!E33)</f>
        <v/>
      </c>
      <c r="J32" s="76" t="str">
        <f ca="1">IF(中学一覧表!D33="","",VLOOKUP(中学一覧表!D33,INDIRECT("中学"&amp;中学一覧表!C33&amp;"選手データ!A:O"),MATCH("FAMILY NAME",INDIRECT("中学"&amp;中学一覧表!C33&amp;"選手データ!1:1"),0),0)&amp;" "&amp;VLOOKUP(中学一覧表!D33,INDIRECT("中学"&amp;中学一覧表!C33&amp;"選手データ!A:O"),MATCH("Firstname",INDIRECT("中学"&amp;中学一覧表!C33&amp;"選手データ!1:1"),0),0))</f>
        <v/>
      </c>
      <c r="K32" s="76" t="str">
        <f>IF(中学一覧表!D33="","","JPN")</f>
        <v/>
      </c>
      <c r="L32" s="76" t="str">
        <f>IF(中学一覧表!D33="","",IF(中学一覧表!C33="男",1,2))</f>
        <v/>
      </c>
      <c r="M32" s="76" t="str">
        <f>IF(中学一覧表!D33="","",中学一覧表!F33)</f>
        <v/>
      </c>
      <c r="N32" s="76" t="str">
        <f ca="1">IF(中学一覧表!D33="","",LEFT(VLOOKUP(中学一覧表!D33,INDIRECT("中学"&amp;中学一覧表!C33&amp;"選手データ!A:O"),MATCH("Birthday",INDIRECT("中学"&amp;中学一覧表!C33&amp;"選手データ!1:1"),0),0),4))</f>
        <v/>
      </c>
      <c r="O32" s="76" t="str">
        <f>IF(中学一覧表!D33="","","0")</f>
        <v/>
      </c>
      <c r="P32" s="76" t="str">
        <f>IF(中学一覧表!D33="","","千葉")</f>
        <v/>
      </c>
      <c r="R32" s="76" t="str">
        <f>IF(中学一覧表!G33="","",VLOOKUP(中学一覧表!G33,競技csv!$A:$O,MATCH("競技コード",競技csv!$1:$1,0),0))</f>
        <v/>
      </c>
      <c r="S32" s="76" t="str" cm="1">
        <f t="array" ref="S32">IF(中学一覧表!J33="","",中学一覧表!J33&amp;".")&amp;_xlfn.IFS(中学一覧表!K33="","",OR(VLOOKUP(R32,競技csv!$B:$O,2,0)&lt;=31,VLOOKUP(R32,競技csv!$B:$O,2,0)&gt;=100),TEXT(中学一覧表!K33,"00")&amp;".",TRUE,TEXT(中学一覧表!K33,"00")&amp;"m")&amp;IF(中学一覧表!L33="","",TEXT(中学一覧表!L33,"00"))</f>
        <v/>
      </c>
      <c r="T32" s="76" t="str">
        <f>IF(中学一覧表!G33="","","0")</f>
        <v/>
      </c>
      <c r="U32" s="76" t="str">
        <f>IF(中学一覧表!G33="","","2")</f>
        <v/>
      </c>
      <c r="V32" s="76" t="str">
        <f>IF(中学一覧表!M33="","",VLOOKUP(中学一覧表!M33,競技csv!$A:$O,MATCH("競技コード",競技csv!$1:$1,0),0))</f>
        <v/>
      </c>
      <c r="W32" s="76" t="str" cm="1">
        <f t="array" ref="W32">IF(中学一覧表!P33="","",中学一覧表!P33&amp;".")&amp;_xlfn.IFS(中学一覧表!Q33="","",OR(VLOOKUP(V32,競技csv!$B:$O,2,0)&lt;=31,VLOOKUP(V32,競技csv!$B:$O,2,0)&gt;=100),TEXT(中学一覧表!Q33,"00")&amp;".",TRUE,TEXT(中学一覧表!Q33,"00")&amp;"m")&amp;IF(中学一覧表!R33="","",TEXT(中学一覧表!R33,"00"))</f>
        <v/>
      </c>
      <c r="X32" s="76" t="str">
        <f>IF(中学一覧表!M33="","","0")</f>
        <v/>
      </c>
      <c r="Y32" s="76" t="str">
        <f>IF(中学一覧表!M33="","","2")</f>
        <v/>
      </c>
      <c r="Z32" s="76" t="str">
        <f>IF(中学一覧表!S33="","",VLOOKUP("中学"&amp;中学一覧表!C33&amp;"子4X100mR",競技csv!A:O,MATCH("競技コード",競技csv!$1:$1,0),0))</f>
        <v/>
      </c>
      <c r="AA32" s="76" t="str">
        <f>IF(中学一覧表!T33="","",中学一覧表!T33&amp;".")&amp;IF(中学一覧表!U33="","",TEXT(中学一覧表!U33,"00")&amp;".")&amp;IF(中学一覧表!V33="","",TEXT(中学一覧表!V33,"00"))</f>
        <v/>
      </c>
      <c r="AB32" s="76" t="str">
        <f>IF(中学一覧表!S33="","","0")</f>
        <v/>
      </c>
      <c r="AC32" s="76" t="str">
        <f>IF(中学一覧表!S33="","","2")</f>
        <v/>
      </c>
    </row>
    <row r="33" spans="1:29" ht="18" customHeight="1">
      <c r="A33" s="76">
        <f t="shared" si="0"/>
        <v>0</v>
      </c>
      <c r="B33" s="76" t="str">
        <f>IF(中学一覧表!D34="","",IF(中学一覧表!C34="男",10000+中学一覧表!D34,20000+中学一覧表!D34))</f>
        <v/>
      </c>
      <c r="C33" s="76" t="str">
        <f ca="1">IF(中学一覧表!D34="","",VLOOKUP(VLOOKUP(中学一覧表!D34,INDIRECT("中学"&amp;中学一覧表!C34&amp;"選手データ!A:O"),MATCH("所属",INDIRECT("中学"&amp;中学一覧表!C34&amp;"選手データ!1:1"),0),0)&amp;"中",所属csv!$A:$H,MATCH("所属コード",所属csv!$1:$1,0),0))</f>
        <v/>
      </c>
      <c r="F33" s="76" t="str">
        <f>IF(中学一覧表!D34="","",中学一覧表!D34)</f>
        <v/>
      </c>
      <c r="G33" s="76" t="str">
        <f ca="1">IF(中学一覧表!E34="","",中学一覧表!E34)</f>
        <v/>
      </c>
      <c r="H33" s="76" t="str">
        <f ca="1">IF(中学一覧表!D34="","",VLOOKUP(中学一覧表!D34,INDIRECT("中学"&amp;中学一覧表!C34&amp;"選手データ!A:O"),MATCH("ﾌﾘｶﾞﾅ(姓)",INDIRECT("中学"&amp;中学一覧表!C34&amp;"選手データ!1:1"),0),0)&amp;" "&amp;VLOOKUP(中学一覧表!D34,INDIRECT("中学"&amp;中学一覧表!C34&amp;"選手データ!A:O"),MATCH("ﾌﾘｶﾞﾅ(名)",INDIRECT("中学"&amp;中学一覧表!C34&amp;"選手データ!1:1"),0),0))</f>
        <v/>
      </c>
      <c r="I33" s="76" t="str">
        <f ca="1">IF(中学一覧表!E34="","",中学一覧表!E34)</f>
        <v/>
      </c>
      <c r="J33" s="76" t="str">
        <f ca="1">IF(中学一覧表!D34="","",VLOOKUP(中学一覧表!D34,INDIRECT("中学"&amp;中学一覧表!C34&amp;"選手データ!A:O"),MATCH("FAMILY NAME",INDIRECT("中学"&amp;中学一覧表!C34&amp;"選手データ!1:1"),0),0)&amp;" "&amp;VLOOKUP(中学一覧表!D34,INDIRECT("中学"&amp;中学一覧表!C34&amp;"選手データ!A:O"),MATCH("Firstname",INDIRECT("中学"&amp;中学一覧表!C34&amp;"選手データ!1:1"),0),0))</f>
        <v/>
      </c>
      <c r="K33" s="76" t="str">
        <f>IF(中学一覧表!D34="","","JPN")</f>
        <v/>
      </c>
      <c r="L33" s="76" t="str">
        <f>IF(中学一覧表!D34="","",IF(中学一覧表!C34="男",1,2))</f>
        <v/>
      </c>
      <c r="M33" s="76" t="str">
        <f>IF(中学一覧表!D34="","",中学一覧表!F34)</f>
        <v/>
      </c>
      <c r="N33" s="76" t="str">
        <f ca="1">IF(中学一覧表!D34="","",LEFT(VLOOKUP(中学一覧表!D34,INDIRECT("中学"&amp;中学一覧表!C34&amp;"選手データ!A:O"),MATCH("Birthday",INDIRECT("中学"&amp;中学一覧表!C34&amp;"選手データ!1:1"),0),0),4))</f>
        <v/>
      </c>
      <c r="O33" s="76" t="str">
        <f>IF(中学一覧表!D34="","","0")</f>
        <v/>
      </c>
      <c r="P33" s="76" t="str">
        <f>IF(中学一覧表!D34="","","千葉")</f>
        <v/>
      </c>
      <c r="R33" s="76" t="str">
        <f>IF(中学一覧表!G34="","",VLOOKUP(中学一覧表!G34,競技csv!$A:$O,MATCH("競技コード",競技csv!$1:$1,0),0))</f>
        <v/>
      </c>
      <c r="S33" s="76" t="str" cm="1">
        <f t="array" ref="S33">IF(中学一覧表!J34="","",中学一覧表!J34&amp;".")&amp;_xlfn.IFS(中学一覧表!K34="","",OR(VLOOKUP(R33,競技csv!$B:$O,2,0)&lt;=31,VLOOKUP(R33,競技csv!$B:$O,2,0)&gt;=100),TEXT(中学一覧表!K34,"00")&amp;".",TRUE,TEXT(中学一覧表!K34,"00")&amp;"m")&amp;IF(中学一覧表!L34="","",TEXT(中学一覧表!L34,"00"))</f>
        <v/>
      </c>
      <c r="T33" s="76" t="str">
        <f>IF(中学一覧表!G34="","","0")</f>
        <v/>
      </c>
      <c r="U33" s="76" t="str">
        <f>IF(中学一覧表!G34="","","2")</f>
        <v/>
      </c>
      <c r="V33" s="76" t="str">
        <f>IF(中学一覧表!M34="","",VLOOKUP(中学一覧表!M34,競技csv!$A:$O,MATCH("競技コード",競技csv!$1:$1,0),0))</f>
        <v/>
      </c>
      <c r="W33" s="76" t="str" cm="1">
        <f t="array" ref="W33">IF(中学一覧表!P34="","",中学一覧表!P34&amp;".")&amp;_xlfn.IFS(中学一覧表!Q34="","",OR(VLOOKUP(V33,競技csv!$B:$O,2,0)&lt;=31,VLOOKUP(V33,競技csv!$B:$O,2,0)&gt;=100),TEXT(中学一覧表!Q34,"00")&amp;".",TRUE,TEXT(中学一覧表!Q34,"00")&amp;"m")&amp;IF(中学一覧表!R34="","",TEXT(中学一覧表!R34,"00"))</f>
        <v/>
      </c>
      <c r="X33" s="76" t="str">
        <f>IF(中学一覧表!M34="","","0")</f>
        <v/>
      </c>
      <c r="Y33" s="76" t="str">
        <f>IF(中学一覧表!M34="","","2")</f>
        <v/>
      </c>
      <c r="Z33" s="76" t="str">
        <f>IF(中学一覧表!S34="","",VLOOKUP("中学"&amp;中学一覧表!C34&amp;"子4X100mR",競技csv!A:O,MATCH("競技コード",競技csv!$1:$1,0),0))</f>
        <v/>
      </c>
      <c r="AA33" s="76" t="str">
        <f>IF(中学一覧表!T34="","",中学一覧表!T34&amp;".")&amp;IF(中学一覧表!U34="","",TEXT(中学一覧表!U34,"00")&amp;".")&amp;IF(中学一覧表!V34="","",TEXT(中学一覧表!V34,"00"))</f>
        <v/>
      </c>
      <c r="AB33" s="76" t="str">
        <f>IF(中学一覧表!S34="","","0")</f>
        <v/>
      </c>
      <c r="AC33" s="76" t="str">
        <f>IF(中学一覧表!S34="","","2")</f>
        <v/>
      </c>
    </row>
    <row r="34" spans="1:29" ht="18" customHeight="1">
      <c r="A34" s="76">
        <f t="shared" si="0"/>
        <v>0</v>
      </c>
      <c r="B34" s="76" t="str">
        <f>IF(中学一覧表!D35="","",IF(中学一覧表!C35="男",10000+中学一覧表!D35,20000+中学一覧表!D35))</f>
        <v/>
      </c>
      <c r="C34" s="76" t="str">
        <f ca="1">IF(中学一覧表!D35="","",VLOOKUP(VLOOKUP(中学一覧表!D35,INDIRECT("中学"&amp;中学一覧表!C35&amp;"選手データ!A:O"),MATCH("所属",INDIRECT("中学"&amp;中学一覧表!C35&amp;"選手データ!1:1"),0),0)&amp;"中",所属csv!$A:$H,MATCH("所属コード",所属csv!$1:$1,0),0))</f>
        <v/>
      </c>
      <c r="F34" s="76" t="str">
        <f>IF(中学一覧表!D35="","",中学一覧表!D35)</f>
        <v/>
      </c>
      <c r="G34" s="76" t="str">
        <f ca="1">IF(中学一覧表!E35="","",中学一覧表!E35)</f>
        <v/>
      </c>
      <c r="H34" s="76" t="str">
        <f ca="1">IF(中学一覧表!D35="","",VLOOKUP(中学一覧表!D35,INDIRECT("中学"&amp;中学一覧表!C35&amp;"選手データ!A:O"),MATCH("ﾌﾘｶﾞﾅ(姓)",INDIRECT("中学"&amp;中学一覧表!C35&amp;"選手データ!1:1"),0),0)&amp;" "&amp;VLOOKUP(中学一覧表!D35,INDIRECT("中学"&amp;中学一覧表!C35&amp;"選手データ!A:O"),MATCH("ﾌﾘｶﾞﾅ(名)",INDIRECT("中学"&amp;中学一覧表!C35&amp;"選手データ!1:1"),0),0))</f>
        <v/>
      </c>
      <c r="I34" s="76" t="str">
        <f ca="1">IF(中学一覧表!E35="","",中学一覧表!E35)</f>
        <v/>
      </c>
      <c r="J34" s="76" t="str">
        <f ca="1">IF(中学一覧表!D35="","",VLOOKUP(中学一覧表!D35,INDIRECT("中学"&amp;中学一覧表!C35&amp;"選手データ!A:O"),MATCH("FAMILY NAME",INDIRECT("中学"&amp;中学一覧表!C35&amp;"選手データ!1:1"),0),0)&amp;" "&amp;VLOOKUP(中学一覧表!D35,INDIRECT("中学"&amp;中学一覧表!C35&amp;"選手データ!A:O"),MATCH("Firstname",INDIRECT("中学"&amp;中学一覧表!C35&amp;"選手データ!1:1"),0),0))</f>
        <v/>
      </c>
      <c r="K34" s="76" t="str">
        <f>IF(中学一覧表!D35="","","JPN")</f>
        <v/>
      </c>
      <c r="L34" s="76" t="str">
        <f>IF(中学一覧表!D35="","",IF(中学一覧表!C35="男",1,2))</f>
        <v/>
      </c>
      <c r="M34" s="76" t="str">
        <f>IF(中学一覧表!D35="","",中学一覧表!F35)</f>
        <v/>
      </c>
      <c r="N34" s="76" t="str">
        <f ca="1">IF(中学一覧表!D35="","",LEFT(VLOOKUP(中学一覧表!D35,INDIRECT("中学"&amp;中学一覧表!C35&amp;"選手データ!A:O"),MATCH("Birthday",INDIRECT("中学"&amp;中学一覧表!C35&amp;"選手データ!1:1"),0),0),4))</f>
        <v/>
      </c>
      <c r="O34" s="76" t="str">
        <f>IF(中学一覧表!D35="","","0")</f>
        <v/>
      </c>
      <c r="P34" s="76" t="str">
        <f>IF(中学一覧表!D35="","","千葉")</f>
        <v/>
      </c>
      <c r="R34" s="76" t="str">
        <f>IF(中学一覧表!G35="","",VLOOKUP(中学一覧表!G35,競技csv!$A:$O,MATCH("競技コード",競技csv!$1:$1,0),0))</f>
        <v/>
      </c>
      <c r="S34" s="76" t="str" cm="1">
        <f t="array" ref="S34">IF(中学一覧表!J35="","",中学一覧表!J35&amp;".")&amp;_xlfn.IFS(中学一覧表!K35="","",OR(VLOOKUP(R34,競技csv!$B:$O,2,0)&lt;=31,VLOOKUP(R34,競技csv!$B:$O,2,0)&gt;=100),TEXT(中学一覧表!K35,"00")&amp;".",TRUE,TEXT(中学一覧表!K35,"00")&amp;"m")&amp;IF(中学一覧表!L35="","",TEXT(中学一覧表!L35,"00"))</f>
        <v/>
      </c>
      <c r="T34" s="76" t="str">
        <f>IF(中学一覧表!G35="","","0")</f>
        <v/>
      </c>
      <c r="U34" s="76" t="str">
        <f>IF(中学一覧表!G35="","","2")</f>
        <v/>
      </c>
      <c r="V34" s="76" t="str">
        <f>IF(中学一覧表!M35="","",VLOOKUP(中学一覧表!M35,競技csv!$A:$O,MATCH("競技コード",競技csv!$1:$1,0),0))</f>
        <v/>
      </c>
      <c r="W34" s="76" t="str" cm="1">
        <f t="array" ref="W34">IF(中学一覧表!P35="","",中学一覧表!P35&amp;".")&amp;_xlfn.IFS(中学一覧表!Q35="","",OR(VLOOKUP(V34,競技csv!$B:$O,2,0)&lt;=31,VLOOKUP(V34,競技csv!$B:$O,2,0)&gt;=100),TEXT(中学一覧表!Q35,"00")&amp;".",TRUE,TEXT(中学一覧表!Q35,"00")&amp;"m")&amp;IF(中学一覧表!R35="","",TEXT(中学一覧表!R35,"00"))</f>
        <v/>
      </c>
      <c r="X34" s="76" t="str">
        <f>IF(中学一覧表!M35="","","0")</f>
        <v/>
      </c>
      <c r="Y34" s="76" t="str">
        <f>IF(中学一覧表!M35="","","2")</f>
        <v/>
      </c>
      <c r="Z34" s="76" t="str">
        <f>IF(中学一覧表!S35="","",VLOOKUP("中学"&amp;中学一覧表!C35&amp;"子4X100mR",競技csv!A:O,MATCH("競技コード",競技csv!$1:$1,0),0))</f>
        <v/>
      </c>
      <c r="AA34" s="76" t="str">
        <f>IF(中学一覧表!T35="","",中学一覧表!T35&amp;".")&amp;IF(中学一覧表!U35="","",TEXT(中学一覧表!U35,"00")&amp;".")&amp;IF(中学一覧表!V35="","",TEXT(中学一覧表!V35,"00"))</f>
        <v/>
      </c>
      <c r="AB34" s="76" t="str">
        <f>IF(中学一覧表!S35="","","0")</f>
        <v/>
      </c>
      <c r="AC34" s="76" t="str">
        <f>IF(中学一覧表!S35="","","2")</f>
        <v/>
      </c>
    </row>
    <row r="35" spans="1:29" ht="18" customHeight="1">
      <c r="A35" s="76">
        <f t="shared" si="0"/>
        <v>0</v>
      </c>
      <c r="B35" s="76" t="str">
        <f>IF(中学一覧表!D36="","",IF(中学一覧表!C36="男",10000+中学一覧表!D36,20000+中学一覧表!D36))</f>
        <v/>
      </c>
      <c r="C35" s="76" t="str">
        <f ca="1">IF(中学一覧表!D36="","",VLOOKUP(VLOOKUP(中学一覧表!D36,INDIRECT("中学"&amp;中学一覧表!C36&amp;"選手データ!A:O"),MATCH("所属",INDIRECT("中学"&amp;中学一覧表!C36&amp;"選手データ!1:1"),0),0)&amp;"中",所属csv!$A:$H,MATCH("所属コード",所属csv!$1:$1,0),0))</f>
        <v/>
      </c>
      <c r="F35" s="76" t="str">
        <f>IF(中学一覧表!D36="","",中学一覧表!D36)</f>
        <v/>
      </c>
      <c r="G35" s="76" t="str">
        <f ca="1">IF(中学一覧表!E36="","",中学一覧表!E36)</f>
        <v/>
      </c>
      <c r="H35" s="76" t="str">
        <f ca="1">IF(中学一覧表!D36="","",VLOOKUP(中学一覧表!D36,INDIRECT("中学"&amp;中学一覧表!C36&amp;"選手データ!A:O"),MATCH("ﾌﾘｶﾞﾅ(姓)",INDIRECT("中学"&amp;中学一覧表!C36&amp;"選手データ!1:1"),0),0)&amp;" "&amp;VLOOKUP(中学一覧表!D36,INDIRECT("中学"&amp;中学一覧表!C36&amp;"選手データ!A:O"),MATCH("ﾌﾘｶﾞﾅ(名)",INDIRECT("中学"&amp;中学一覧表!C36&amp;"選手データ!1:1"),0),0))</f>
        <v/>
      </c>
      <c r="I35" s="76" t="str">
        <f ca="1">IF(中学一覧表!E36="","",中学一覧表!E36)</f>
        <v/>
      </c>
      <c r="J35" s="76" t="str">
        <f ca="1">IF(中学一覧表!D36="","",VLOOKUP(中学一覧表!D36,INDIRECT("中学"&amp;中学一覧表!C36&amp;"選手データ!A:O"),MATCH("FAMILY NAME",INDIRECT("中学"&amp;中学一覧表!C36&amp;"選手データ!1:1"),0),0)&amp;" "&amp;VLOOKUP(中学一覧表!D36,INDIRECT("中学"&amp;中学一覧表!C36&amp;"選手データ!A:O"),MATCH("Firstname",INDIRECT("中学"&amp;中学一覧表!C36&amp;"選手データ!1:1"),0),0))</f>
        <v/>
      </c>
      <c r="K35" s="76" t="str">
        <f>IF(中学一覧表!D36="","","JPN")</f>
        <v/>
      </c>
      <c r="L35" s="76" t="str">
        <f>IF(中学一覧表!D36="","",IF(中学一覧表!C36="男",1,2))</f>
        <v/>
      </c>
      <c r="M35" s="76" t="str">
        <f>IF(中学一覧表!D36="","",中学一覧表!F36)</f>
        <v/>
      </c>
      <c r="N35" s="76" t="str">
        <f ca="1">IF(中学一覧表!D36="","",LEFT(VLOOKUP(中学一覧表!D36,INDIRECT("中学"&amp;中学一覧表!C36&amp;"選手データ!A:O"),MATCH("Birthday",INDIRECT("中学"&amp;中学一覧表!C36&amp;"選手データ!1:1"),0),0),4))</f>
        <v/>
      </c>
      <c r="O35" s="76" t="str">
        <f>IF(中学一覧表!D36="","","0")</f>
        <v/>
      </c>
      <c r="P35" s="76" t="str">
        <f>IF(中学一覧表!D36="","","千葉")</f>
        <v/>
      </c>
      <c r="R35" s="76" t="str">
        <f>IF(中学一覧表!G36="","",VLOOKUP(中学一覧表!G36,競技csv!$A:$O,MATCH("競技コード",競技csv!$1:$1,0),0))</f>
        <v/>
      </c>
      <c r="S35" s="76" t="str" cm="1">
        <f t="array" ref="S35">IF(中学一覧表!J36="","",中学一覧表!J36&amp;".")&amp;_xlfn.IFS(中学一覧表!K36="","",OR(VLOOKUP(R35,競技csv!$B:$O,2,0)&lt;=31,VLOOKUP(R35,競技csv!$B:$O,2,0)&gt;=100),TEXT(中学一覧表!K36,"00")&amp;".",TRUE,TEXT(中学一覧表!K36,"00")&amp;"m")&amp;IF(中学一覧表!L36="","",TEXT(中学一覧表!L36,"00"))</f>
        <v/>
      </c>
      <c r="T35" s="76" t="str">
        <f>IF(中学一覧表!G36="","","0")</f>
        <v/>
      </c>
      <c r="U35" s="76" t="str">
        <f>IF(中学一覧表!G36="","","2")</f>
        <v/>
      </c>
      <c r="V35" s="76" t="str">
        <f>IF(中学一覧表!M36="","",VLOOKUP(中学一覧表!M36,競技csv!$A:$O,MATCH("競技コード",競技csv!$1:$1,0),0))</f>
        <v/>
      </c>
      <c r="W35" s="76" t="str" cm="1">
        <f t="array" ref="W35">IF(中学一覧表!P36="","",中学一覧表!P36&amp;".")&amp;_xlfn.IFS(中学一覧表!Q36="","",OR(VLOOKUP(V35,競技csv!$B:$O,2,0)&lt;=31,VLOOKUP(V35,競技csv!$B:$O,2,0)&gt;=100),TEXT(中学一覧表!Q36,"00")&amp;".",TRUE,TEXT(中学一覧表!Q36,"00")&amp;"m")&amp;IF(中学一覧表!R36="","",TEXT(中学一覧表!R36,"00"))</f>
        <v/>
      </c>
      <c r="X35" s="76" t="str">
        <f>IF(中学一覧表!M36="","","0")</f>
        <v/>
      </c>
      <c r="Y35" s="76" t="str">
        <f>IF(中学一覧表!M36="","","2")</f>
        <v/>
      </c>
      <c r="Z35" s="76" t="str">
        <f>IF(中学一覧表!S36="","",VLOOKUP("中学"&amp;中学一覧表!C36&amp;"子4X100mR",競技csv!A:O,MATCH("競技コード",競技csv!$1:$1,0),0))</f>
        <v/>
      </c>
      <c r="AA35" s="76" t="str">
        <f>IF(中学一覧表!T36="","",中学一覧表!T36&amp;".")&amp;IF(中学一覧表!U36="","",TEXT(中学一覧表!U36,"00")&amp;".")&amp;IF(中学一覧表!V36="","",TEXT(中学一覧表!V36,"00"))</f>
        <v/>
      </c>
      <c r="AB35" s="76" t="str">
        <f>IF(中学一覧表!S36="","","0")</f>
        <v/>
      </c>
      <c r="AC35" s="76" t="str">
        <f>IF(中学一覧表!S36="","","2")</f>
        <v/>
      </c>
    </row>
    <row r="36" spans="1:29" ht="18" customHeight="1">
      <c r="A36" s="76">
        <f t="shared" si="0"/>
        <v>0</v>
      </c>
      <c r="B36" s="76" t="str">
        <f>IF(中学一覧表!D37="","",IF(中学一覧表!C37="男",10000+中学一覧表!D37,20000+中学一覧表!D37))</f>
        <v/>
      </c>
      <c r="C36" s="76" t="str">
        <f ca="1">IF(中学一覧表!D37="","",VLOOKUP(VLOOKUP(中学一覧表!D37,INDIRECT("中学"&amp;中学一覧表!C37&amp;"選手データ!A:O"),MATCH("所属",INDIRECT("中学"&amp;中学一覧表!C37&amp;"選手データ!1:1"),0),0)&amp;"中",所属csv!$A:$H,MATCH("所属コード",所属csv!$1:$1,0),0))</f>
        <v/>
      </c>
      <c r="F36" s="76" t="str">
        <f>IF(中学一覧表!D37="","",中学一覧表!D37)</f>
        <v/>
      </c>
      <c r="G36" s="76" t="str">
        <f ca="1">IF(中学一覧表!E37="","",中学一覧表!E37)</f>
        <v/>
      </c>
      <c r="H36" s="76" t="str">
        <f ca="1">IF(中学一覧表!D37="","",VLOOKUP(中学一覧表!D37,INDIRECT("中学"&amp;中学一覧表!C37&amp;"選手データ!A:O"),MATCH("ﾌﾘｶﾞﾅ(姓)",INDIRECT("中学"&amp;中学一覧表!C37&amp;"選手データ!1:1"),0),0)&amp;" "&amp;VLOOKUP(中学一覧表!D37,INDIRECT("中学"&amp;中学一覧表!C37&amp;"選手データ!A:O"),MATCH("ﾌﾘｶﾞﾅ(名)",INDIRECT("中学"&amp;中学一覧表!C37&amp;"選手データ!1:1"),0),0))</f>
        <v/>
      </c>
      <c r="I36" s="76" t="str">
        <f ca="1">IF(中学一覧表!E37="","",中学一覧表!E37)</f>
        <v/>
      </c>
      <c r="J36" s="76" t="str">
        <f ca="1">IF(中学一覧表!D37="","",VLOOKUP(中学一覧表!D37,INDIRECT("中学"&amp;中学一覧表!C37&amp;"選手データ!A:O"),MATCH("FAMILY NAME",INDIRECT("中学"&amp;中学一覧表!C37&amp;"選手データ!1:1"),0),0)&amp;" "&amp;VLOOKUP(中学一覧表!D37,INDIRECT("中学"&amp;中学一覧表!C37&amp;"選手データ!A:O"),MATCH("Firstname",INDIRECT("中学"&amp;中学一覧表!C37&amp;"選手データ!1:1"),0),0))</f>
        <v/>
      </c>
      <c r="K36" s="76" t="str">
        <f>IF(中学一覧表!D37="","","JPN")</f>
        <v/>
      </c>
      <c r="L36" s="76" t="str">
        <f>IF(中学一覧表!D37="","",IF(中学一覧表!C37="男",1,2))</f>
        <v/>
      </c>
      <c r="M36" s="76" t="str">
        <f>IF(中学一覧表!D37="","",中学一覧表!F37)</f>
        <v/>
      </c>
      <c r="N36" s="76" t="str">
        <f ca="1">IF(中学一覧表!D37="","",LEFT(VLOOKUP(中学一覧表!D37,INDIRECT("中学"&amp;中学一覧表!C37&amp;"選手データ!A:O"),MATCH("Birthday",INDIRECT("中学"&amp;中学一覧表!C37&amp;"選手データ!1:1"),0),0),4))</f>
        <v/>
      </c>
      <c r="O36" s="76" t="str">
        <f>IF(中学一覧表!D37="","","0")</f>
        <v/>
      </c>
      <c r="P36" s="76" t="str">
        <f>IF(中学一覧表!D37="","","千葉")</f>
        <v/>
      </c>
      <c r="R36" s="76" t="str">
        <f>IF(中学一覧表!G37="","",VLOOKUP(中学一覧表!G37,競技csv!$A:$O,MATCH("競技コード",競技csv!$1:$1,0),0))</f>
        <v/>
      </c>
      <c r="S36" s="76" t="str" cm="1">
        <f t="array" ref="S36">IF(中学一覧表!J37="","",中学一覧表!J37&amp;".")&amp;_xlfn.IFS(中学一覧表!K37="","",OR(VLOOKUP(R36,競技csv!$B:$O,2,0)&lt;=31,VLOOKUP(R36,競技csv!$B:$O,2,0)&gt;=100),TEXT(中学一覧表!K37,"00")&amp;".",TRUE,TEXT(中学一覧表!K37,"00")&amp;"m")&amp;IF(中学一覧表!L37="","",TEXT(中学一覧表!L37,"00"))</f>
        <v/>
      </c>
      <c r="T36" s="76" t="str">
        <f>IF(中学一覧表!G37="","","0")</f>
        <v/>
      </c>
      <c r="U36" s="76" t="str">
        <f>IF(中学一覧表!G37="","","2")</f>
        <v/>
      </c>
      <c r="V36" s="76" t="str">
        <f>IF(中学一覧表!M37="","",VLOOKUP(中学一覧表!M37,競技csv!$A:$O,MATCH("競技コード",競技csv!$1:$1,0),0))</f>
        <v/>
      </c>
      <c r="W36" s="76" t="str" cm="1">
        <f t="array" ref="W36">IF(中学一覧表!P37="","",中学一覧表!P37&amp;".")&amp;_xlfn.IFS(中学一覧表!Q37="","",OR(VLOOKUP(V36,競技csv!$B:$O,2,0)&lt;=31,VLOOKUP(V36,競技csv!$B:$O,2,0)&gt;=100),TEXT(中学一覧表!Q37,"00")&amp;".",TRUE,TEXT(中学一覧表!Q37,"00")&amp;"m")&amp;IF(中学一覧表!R37="","",TEXT(中学一覧表!R37,"00"))</f>
        <v/>
      </c>
      <c r="X36" s="76" t="str">
        <f>IF(中学一覧表!M37="","","0")</f>
        <v/>
      </c>
      <c r="Y36" s="76" t="str">
        <f>IF(中学一覧表!M37="","","2")</f>
        <v/>
      </c>
      <c r="Z36" s="76" t="str">
        <f>IF(中学一覧表!S37="","",VLOOKUP("中学"&amp;中学一覧表!C37&amp;"子4X100mR",競技csv!A:O,MATCH("競技コード",競技csv!$1:$1,0),0))</f>
        <v/>
      </c>
      <c r="AA36" s="76" t="str">
        <f>IF(中学一覧表!T37="","",中学一覧表!T37&amp;".")&amp;IF(中学一覧表!U37="","",TEXT(中学一覧表!U37,"00")&amp;".")&amp;IF(中学一覧表!V37="","",TEXT(中学一覧表!V37,"00"))</f>
        <v/>
      </c>
      <c r="AB36" s="76" t="str">
        <f>IF(中学一覧表!S37="","","0")</f>
        <v/>
      </c>
      <c r="AC36" s="76" t="str">
        <f>IF(中学一覧表!S37="","","2")</f>
        <v/>
      </c>
    </row>
    <row r="37" spans="1:29" ht="18" customHeight="1">
      <c r="A37" s="76">
        <f t="shared" si="0"/>
        <v>0</v>
      </c>
      <c r="B37" s="76" t="str">
        <f>IF(中学一覧表!D38="","",IF(中学一覧表!C38="男",10000+中学一覧表!D38,20000+中学一覧表!D38))</f>
        <v/>
      </c>
      <c r="C37" s="76" t="str">
        <f ca="1">IF(中学一覧表!D38="","",VLOOKUP(VLOOKUP(中学一覧表!D38,INDIRECT("中学"&amp;中学一覧表!C38&amp;"選手データ!A:O"),MATCH("所属",INDIRECT("中学"&amp;中学一覧表!C38&amp;"選手データ!1:1"),0),0)&amp;"中",所属csv!$A:$H,MATCH("所属コード",所属csv!$1:$1,0),0))</f>
        <v/>
      </c>
      <c r="F37" s="76" t="str">
        <f>IF(中学一覧表!D38="","",中学一覧表!D38)</f>
        <v/>
      </c>
      <c r="G37" s="76" t="str">
        <f ca="1">IF(中学一覧表!E38="","",中学一覧表!E38)</f>
        <v/>
      </c>
      <c r="H37" s="76" t="str">
        <f ca="1">IF(中学一覧表!D38="","",VLOOKUP(中学一覧表!D38,INDIRECT("中学"&amp;中学一覧表!C38&amp;"選手データ!A:O"),MATCH("ﾌﾘｶﾞﾅ(姓)",INDIRECT("中学"&amp;中学一覧表!C38&amp;"選手データ!1:1"),0),0)&amp;" "&amp;VLOOKUP(中学一覧表!D38,INDIRECT("中学"&amp;中学一覧表!C38&amp;"選手データ!A:O"),MATCH("ﾌﾘｶﾞﾅ(名)",INDIRECT("中学"&amp;中学一覧表!C38&amp;"選手データ!1:1"),0),0))</f>
        <v/>
      </c>
      <c r="I37" s="76" t="str">
        <f ca="1">IF(中学一覧表!E38="","",中学一覧表!E38)</f>
        <v/>
      </c>
      <c r="J37" s="76" t="str">
        <f ca="1">IF(中学一覧表!D38="","",VLOOKUP(中学一覧表!D38,INDIRECT("中学"&amp;中学一覧表!C38&amp;"選手データ!A:O"),MATCH("FAMILY NAME",INDIRECT("中学"&amp;中学一覧表!C38&amp;"選手データ!1:1"),0),0)&amp;" "&amp;VLOOKUP(中学一覧表!D38,INDIRECT("中学"&amp;中学一覧表!C38&amp;"選手データ!A:O"),MATCH("Firstname",INDIRECT("中学"&amp;中学一覧表!C38&amp;"選手データ!1:1"),0),0))</f>
        <v/>
      </c>
      <c r="K37" s="76" t="str">
        <f>IF(中学一覧表!D38="","","JPN")</f>
        <v/>
      </c>
      <c r="L37" s="76" t="str">
        <f>IF(中学一覧表!D38="","",IF(中学一覧表!C38="男",1,2))</f>
        <v/>
      </c>
      <c r="M37" s="76" t="str">
        <f>IF(中学一覧表!D38="","",中学一覧表!F38)</f>
        <v/>
      </c>
      <c r="N37" s="76" t="str">
        <f ca="1">IF(中学一覧表!D38="","",LEFT(VLOOKUP(中学一覧表!D38,INDIRECT("中学"&amp;中学一覧表!C38&amp;"選手データ!A:O"),MATCH("Birthday",INDIRECT("中学"&amp;中学一覧表!C38&amp;"選手データ!1:1"),0),0),4))</f>
        <v/>
      </c>
      <c r="O37" s="76" t="str">
        <f>IF(中学一覧表!D38="","","0")</f>
        <v/>
      </c>
      <c r="P37" s="76" t="str">
        <f>IF(中学一覧表!D38="","","千葉")</f>
        <v/>
      </c>
      <c r="R37" s="76" t="str">
        <f>IF(中学一覧表!G38="","",VLOOKUP(中学一覧表!G38,競技csv!$A:$O,MATCH("競技コード",競技csv!$1:$1,0),0))</f>
        <v/>
      </c>
      <c r="S37" s="76" t="str" cm="1">
        <f t="array" ref="S37">IF(中学一覧表!J38="","",中学一覧表!J38&amp;".")&amp;_xlfn.IFS(中学一覧表!K38="","",OR(VLOOKUP(R37,競技csv!$B:$O,2,0)&lt;=31,VLOOKUP(R37,競技csv!$B:$O,2,0)&gt;=100),TEXT(中学一覧表!K38,"00")&amp;".",TRUE,TEXT(中学一覧表!K38,"00")&amp;"m")&amp;IF(中学一覧表!L38="","",TEXT(中学一覧表!L38,"00"))</f>
        <v/>
      </c>
      <c r="T37" s="76" t="str">
        <f>IF(中学一覧表!G38="","","0")</f>
        <v/>
      </c>
      <c r="U37" s="76" t="str">
        <f>IF(中学一覧表!G38="","","2")</f>
        <v/>
      </c>
      <c r="V37" s="76" t="str">
        <f>IF(中学一覧表!M38="","",VLOOKUP(中学一覧表!M38,競技csv!$A:$O,MATCH("競技コード",競技csv!$1:$1,0),0))</f>
        <v/>
      </c>
      <c r="W37" s="76" t="str" cm="1">
        <f t="array" ref="W37">IF(中学一覧表!P38="","",中学一覧表!P38&amp;".")&amp;_xlfn.IFS(中学一覧表!Q38="","",OR(VLOOKUP(V37,競技csv!$B:$O,2,0)&lt;=31,VLOOKUP(V37,競技csv!$B:$O,2,0)&gt;=100),TEXT(中学一覧表!Q38,"00")&amp;".",TRUE,TEXT(中学一覧表!Q38,"00")&amp;"m")&amp;IF(中学一覧表!R38="","",TEXT(中学一覧表!R38,"00"))</f>
        <v/>
      </c>
      <c r="X37" s="76" t="str">
        <f>IF(中学一覧表!M38="","","0")</f>
        <v/>
      </c>
      <c r="Y37" s="76" t="str">
        <f>IF(中学一覧表!M38="","","2")</f>
        <v/>
      </c>
      <c r="Z37" s="76" t="str">
        <f>IF(中学一覧表!S38="","",VLOOKUP("中学"&amp;中学一覧表!C38&amp;"子4X100mR",競技csv!A:O,MATCH("競技コード",競技csv!$1:$1,0),0))</f>
        <v/>
      </c>
      <c r="AA37" s="76" t="str">
        <f>IF(中学一覧表!T38="","",中学一覧表!T38&amp;".")&amp;IF(中学一覧表!U38="","",TEXT(中学一覧表!U38,"00")&amp;".")&amp;IF(中学一覧表!V38="","",TEXT(中学一覧表!V38,"00"))</f>
        <v/>
      </c>
      <c r="AB37" s="76" t="str">
        <f>IF(中学一覧表!S38="","","0")</f>
        <v/>
      </c>
      <c r="AC37" s="76" t="str">
        <f>IF(中学一覧表!S38="","","2")</f>
        <v/>
      </c>
    </row>
    <row r="38" spans="1:29" ht="18" customHeight="1">
      <c r="A38" s="76">
        <f t="shared" si="0"/>
        <v>0</v>
      </c>
      <c r="B38" s="76" t="str">
        <f>IF(中学一覧表!D39="","",IF(中学一覧表!C39="男",10000+中学一覧表!D39,20000+中学一覧表!D39))</f>
        <v/>
      </c>
      <c r="C38" s="76" t="str">
        <f ca="1">IF(中学一覧表!D39="","",VLOOKUP(VLOOKUP(中学一覧表!D39,INDIRECT("中学"&amp;中学一覧表!C39&amp;"選手データ!A:O"),MATCH("所属",INDIRECT("中学"&amp;中学一覧表!C39&amp;"選手データ!1:1"),0),0)&amp;"中",所属csv!$A:$H,MATCH("所属コード",所属csv!$1:$1,0),0))</f>
        <v/>
      </c>
      <c r="F38" s="76" t="str">
        <f>IF(中学一覧表!D39="","",中学一覧表!D39)</f>
        <v/>
      </c>
      <c r="G38" s="76" t="str">
        <f ca="1">IF(中学一覧表!E39="","",中学一覧表!E39)</f>
        <v/>
      </c>
      <c r="H38" s="76" t="str">
        <f ca="1">IF(中学一覧表!D39="","",VLOOKUP(中学一覧表!D39,INDIRECT("中学"&amp;中学一覧表!C39&amp;"選手データ!A:O"),MATCH("ﾌﾘｶﾞﾅ(姓)",INDIRECT("中学"&amp;中学一覧表!C39&amp;"選手データ!1:1"),0),0)&amp;" "&amp;VLOOKUP(中学一覧表!D39,INDIRECT("中学"&amp;中学一覧表!C39&amp;"選手データ!A:O"),MATCH("ﾌﾘｶﾞﾅ(名)",INDIRECT("中学"&amp;中学一覧表!C39&amp;"選手データ!1:1"),0),0))</f>
        <v/>
      </c>
      <c r="I38" s="76" t="str">
        <f ca="1">IF(中学一覧表!E39="","",中学一覧表!E39)</f>
        <v/>
      </c>
      <c r="J38" s="76" t="str">
        <f ca="1">IF(中学一覧表!D39="","",VLOOKUP(中学一覧表!D39,INDIRECT("中学"&amp;中学一覧表!C39&amp;"選手データ!A:O"),MATCH("FAMILY NAME",INDIRECT("中学"&amp;中学一覧表!C39&amp;"選手データ!1:1"),0),0)&amp;" "&amp;VLOOKUP(中学一覧表!D39,INDIRECT("中学"&amp;中学一覧表!C39&amp;"選手データ!A:O"),MATCH("Firstname",INDIRECT("中学"&amp;中学一覧表!C39&amp;"選手データ!1:1"),0),0))</f>
        <v/>
      </c>
      <c r="K38" s="76" t="str">
        <f>IF(中学一覧表!D39="","","JPN")</f>
        <v/>
      </c>
      <c r="L38" s="76" t="str">
        <f>IF(中学一覧表!D39="","",IF(中学一覧表!C39="男",1,2))</f>
        <v/>
      </c>
      <c r="M38" s="76" t="str">
        <f>IF(中学一覧表!D39="","",中学一覧表!F39)</f>
        <v/>
      </c>
      <c r="N38" s="76" t="str">
        <f ca="1">IF(中学一覧表!D39="","",LEFT(VLOOKUP(中学一覧表!D39,INDIRECT("中学"&amp;中学一覧表!C39&amp;"選手データ!A:O"),MATCH("Birthday",INDIRECT("中学"&amp;中学一覧表!C39&amp;"選手データ!1:1"),0),0),4))</f>
        <v/>
      </c>
      <c r="O38" s="76" t="str">
        <f>IF(中学一覧表!D39="","","0")</f>
        <v/>
      </c>
      <c r="P38" s="76" t="str">
        <f>IF(中学一覧表!D39="","","千葉")</f>
        <v/>
      </c>
      <c r="R38" s="76" t="str">
        <f>IF(中学一覧表!G39="","",VLOOKUP(中学一覧表!G39,競技csv!$A:$O,MATCH("競技コード",競技csv!$1:$1,0),0))</f>
        <v/>
      </c>
      <c r="S38" s="76" t="str" cm="1">
        <f t="array" ref="S38">IF(中学一覧表!J39="","",中学一覧表!J39&amp;".")&amp;_xlfn.IFS(中学一覧表!K39="","",OR(VLOOKUP(R38,競技csv!$B:$O,2,0)&lt;=31,VLOOKUP(R38,競技csv!$B:$O,2,0)&gt;=100),TEXT(中学一覧表!K39,"00")&amp;".",TRUE,TEXT(中学一覧表!K39,"00")&amp;"m")&amp;IF(中学一覧表!L39="","",TEXT(中学一覧表!L39,"00"))</f>
        <v/>
      </c>
      <c r="T38" s="76" t="str">
        <f>IF(中学一覧表!G39="","","0")</f>
        <v/>
      </c>
      <c r="U38" s="76" t="str">
        <f>IF(中学一覧表!G39="","","2")</f>
        <v/>
      </c>
      <c r="V38" s="76" t="str">
        <f>IF(中学一覧表!M39="","",VLOOKUP(中学一覧表!M39,競技csv!$A:$O,MATCH("競技コード",競技csv!$1:$1,0),0))</f>
        <v/>
      </c>
      <c r="W38" s="76" t="str" cm="1">
        <f t="array" ref="W38">IF(中学一覧表!P39="","",中学一覧表!P39&amp;".")&amp;_xlfn.IFS(中学一覧表!Q39="","",OR(VLOOKUP(V38,競技csv!$B:$O,2,0)&lt;=31,VLOOKUP(V38,競技csv!$B:$O,2,0)&gt;=100),TEXT(中学一覧表!Q39,"00")&amp;".",TRUE,TEXT(中学一覧表!Q39,"00")&amp;"m")&amp;IF(中学一覧表!R39="","",TEXT(中学一覧表!R39,"00"))</f>
        <v/>
      </c>
      <c r="X38" s="76" t="str">
        <f>IF(中学一覧表!M39="","","0")</f>
        <v/>
      </c>
      <c r="Y38" s="76" t="str">
        <f>IF(中学一覧表!M39="","","2")</f>
        <v/>
      </c>
      <c r="Z38" s="76" t="str">
        <f>IF(中学一覧表!S39="","",VLOOKUP("中学"&amp;中学一覧表!C39&amp;"子4X100mR",競技csv!A:O,MATCH("競技コード",競技csv!$1:$1,0),0))</f>
        <v/>
      </c>
      <c r="AA38" s="76" t="str">
        <f>IF(中学一覧表!T39="","",中学一覧表!T39&amp;".")&amp;IF(中学一覧表!U39="","",TEXT(中学一覧表!U39,"00")&amp;".")&amp;IF(中学一覧表!V39="","",TEXT(中学一覧表!V39,"00"))</f>
        <v/>
      </c>
      <c r="AB38" s="76" t="str">
        <f>IF(中学一覧表!S39="","","0")</f>
        <v/>
      </c>
      <c r="AC38" s="76" t="str">
        <f>IF(中学一覧表!S39="","","2")</f>
        <v/>
      </c>
    </row>
    <row r="39" spans="1:29" ht="18" customHeight="1">
      <c r="A39" s="76">
        <f t="shared" si="0"/>
        <v>0</v>
      </c>
      <c r="B39" s="76" t="str">
        <f>IF(中学一覧表!D40="","",IF(中学一覧表!C40="男",10000+中学一覧表!D40,20000+中学一覧表!D40))</f>
        <v/>
      </c>
      <c r="C39" s="76" t="str">
        <f ca="1">IF(中学一覧表!D40="","",VLOOKUP(VLOOKUP(中学一覧表!D40,INDIRECT("中学"&amp;中学一覧表!C40&amp;"選手データ!A:O"),MATCH("所属",INDIRECT("中学"&amp;中学一覧表!C40&amp;"選手データ!1:1"),0),0)&amp;"中",所属csv!$A:$H,MATCH("所属コード",所属csv!$1:$1,0),0))</f>
        <v/>
      </c>
      <c r="F39" s="76" t="str">
        <f>IF(中学一覧表!D40="","",中学一覧表!D40)</f>
        <v/>
      </c>
      <c r="G39" s="76" t="str">
        <f ca="1">IF(中学一覧表!E40="","",中学一覧表!E40)</f>
        <v/>
      </c>
      <c r="H39" s="76" t="str">
        <f ca="1">IF(中学一覧表!D40="","",VLOOKUP(中学一覧表!D40,INDIRECT("中学"&amp;中学一覧表!C40&amp;"選手データ!A:O"),MATCH("ﾌﾘｶﾞﾅ(姓)",INDIRECT("中学"&amp;中学一覧表!C40&amp;"選手データ!1:1"),0),0)&amp;" "&amp;VLOOKUP(中学一覧表!D40,INDIRECT("中学"&amp;中学一覧表!C40&amp;"選手データ!A:O"),MATCH("ﾌﾘｶﾞﾅ(名)",INDIRECT("中学"&amp;中学一覧表!C40&amp;"選手データ!1:1"),0),0))</f>
        <v/>
      </c>
      <c r="I39" s="76" t="str">
        <f ca="1">IF(中学一覧表!E40="","",中学一覧表!E40)</f>
        <v/>
      </c>
      <c r="J39" s="76" t="str">
        <f ca="1">IF(中学一覧表!D40="","",VLOOKUP(中学一覧表!D40,INDIRECT("中学"&amp;中学一覧表!C40&amp;"選手データ!A:O"),MATCH("FAMILY NAME",INDIRECT("中学"&amp;中学一覧表!C40&amp;"選手データ!1:1"),0),0)&amp;" "&amp;VLOOKUP(中学一覧表!D40,INDIRECT("中学"&amp;中学一覧表!C40&amp;"選手データ!A:O"),MATCH("Firstname",INDIRECT("中学"&amp;中学一覧表!C40&amp;"選手データ!1:1"),0),0))</f>
        <v/>
      </c>
      <c r="K39" s="76" t="str">
        <f>IF(中学一覧表!D40="","","JPN")</f>
        <v/>
      </c>
      <c r="L39" s="76" t="str">
        <f>IF(中学一覧表!D40="","",IF(中学一覧表!C40="男",1,2))</f>
        <v/>
      </c>
      <c r="M39" s="76" t="str">
        <f>IF(中学一覧表!D40="","",中学一覧表!F40)</f>
        <v/>
      </c>
      <c r="N39" s="76" t="str">
        <f ca="1">IF(中学一覧表!D40="","",LEFT(VLOOKUP(中学一覧表!D40,INDIRECT("中学"&amp;中学一覧表!C40&amp;"選手データ!A:O"),MATCH("Birthday",INDIRECT("中学"&amp;中学一覧表!C40&amp;"選手データ!1:1"),0),0),4))</f>
        <v/>
      </c>
      <c r="O39" s="76" t="str">
        <f>IF(中学一覧表!D40="","","0")</f>
        <v/>
      </c>
      <c r="P39" s="76" t="str">
        <f>IF(中学一覧表!D40="","","千葉")</f>
        <v/>
      </c>
      <c r="R39" s="76" t="str">
        <f>IF(中学一覧表!G40="","",VLOOKUP(中学一覧表!G40,競技csv!$A:$O,MATCH("競技コード",競技csv!$1:$1,0),0))</f>
        <v/>
      </c>
      <c r="S39" s="76" t="str" cm="1">
        <f t="array" ref="S39">IF(中学一覧表!J40="","",中学一覧表!J40&amp;".")&amp;_xlfn.IFS(中学一覧表!K40="","",OR(VLOOKUP(R39,競技csv!$B:$O,2,0)&lt;=31,VLOOKUP(R39,競技csv!$B:$O,2,0)&gt;=100),TEXT(中学一覧表!K40,"00")&amp;".",TRUE,TEXT(中学一覧表!K40,"00")&amp;"m")&amp;IF(中学一覧表!L40="","",TEXT(中学一覧表!L40,"00"))</f>
        <v/>
      </c>
      <c r="T39" s="76" t="str">
        <f>IF(中学一覧表!G40="","","0")</f>
        <v/>
      </c>
      <c r="U39" s="76" t="str">
        <f>IF(中学一覧表!G40="","","2")</f>
        <v/>
      </c>
      <c r="V39" s="76" t="str">
        <f>IF(中学一覧表!M40="","",VLOOKUP(中学一覧表!M40,競技csv!$A:$O,MATCH("競技コード",競技csv!$1:$1,0),0))</f>
        <v/>
      </c>
      <c r="W39" s="76" t="str" cm="1">
        <f t="array" ref="W39">IF(中学一覧表!P40="","",中学一覧表!P40&amp;".")&amp;_xlfn.IFS(中学一覧表!Q40="","",OR(VLOOKUP(V39,競技csv!$B:$O,2,0)&lt;=31,VLOOKUP(V39,競技csv!$B:$O,2,0)&gt;=100),TEXT(中学一覧表!Q40,"00")&amp;".",TRUE,TEXT(中学一覧表!Q40,"00")&amp;"m")&amp;IF(中学一覧表!R40="","",TEXT(中学一覧表!R40,"00"))</f>
        <v/>
      </c>
      <c r="X39" s="76" t="str">
        <f>IF(中学一覧表!M40="","","0")</f>
        <v/>
      </c>
      <c r="Y39" s="76" t="str">
        <f>IF(中学一覧表!M40="","","2")</f>
        <v/>
      </c>
      <c r="Z39" s="76" t="str">
        <f>IF(中学一覧表!S40="","",VLOOKUP("中学"&amp;中学一覧表!C40&amp;"子4X100mR",競技csv!A:O,MATCH("競技コード",競技csv!$1:$1,0),0))</f>
        <v/>
      </c>
      <c r="AA39" s="76" t="str">
        <f>IF(中学一覧表!T40="","",中学一覧表!T40&amp;".")&amp;IF(中学一覧表!U40="","",TEXT(中学一覧表!U40,"00")&amp;".")&amp;IF(中学一覧表!V40="","",TEXT(中学一覧表!V40,"00"))</f>
        <v/>
      </c>
      <c r="AB39" s="76" t="str">
        <f>IF(中学一覧表!S40="","","0")</f>
        <v/>
      </c>
      <c r="AC39" s="76" t="str">
        <f>IF(中学一覧表!S40="","","2")</f>
        <v/>
      </c>
    </row>
    <row r="40" spans="1:29" ht="18" customHeight="1">
      <c r="A40" s="76">
        <f t="shared" si="0"/>
        <v>0</v>
      </c>
      <c r="B40" s="76" t="str">
        <f>IF(中学一覧表!D41="","",IF(中学一覧表!C41="男",10000+中学一覧表!D41,20000+中学一覧表!D41))</f>
        <v/>
      </c>
      <c r="C40" s="76" t="str">
        <f ca="1">IF(中学一覧表!D41="","",VLOOKUP(VLOOKUP(中学一覧表!D41,INDIRECT("中学"&amp;中学一覧表!C41&amp;"選手データ!A:O"),MATCH("所属",INDIRECT("中学"&amp;中学一覧表!C41&amp;"選手データ!1:1"),0),0)&amp;"中",所属csv!$A:$H,MATCH("所属コード",所属csv!$1:$1,0),0))</f>
        <v/>
      </c>
      <c r="F40" s="76" t="str">
        <f>IF(中学一覧表!D41="","",中学一覧表!D41)</f>
        <v/>
      </c>
      <c r="G40" s="76" t="str">
        <f ca="1">IF(中学一覧表!E41="","",中学一覧表!E41)</f>
        <v/>
      </c>
      <c r="H40" s="76" t="str">
        <f ca="1">IF(中学一覧表!D41="","",VLOOKUP(中学一覧表!D41,INDIRECT("中学"&amp;中学一覧表!C41&amp;"選手データ!A:O"),MATCH("ﾌﾘｶﾞﾅ(姓)",INDIRECT("中学"&amp;中学一覧表!C41&amp;"選手データ!1:1"),0),0)&amp;" "&amp;VLOOKUP(中学一覧表!D41,INDIRECT("中学"&amp;中学一覧表!C41&amp;"選手データ!A:O"),MATCH("ﾌﾘｶﾞﾅ(名)",INDIRECT("中学"&amp;中学一覧表!C41&amp;"選手データ!1:1"),0),0))</f>
        <v/>
      </c>
      <c r="I40" s="76" t="str">
        <f ca="1">IF(中学一覧表!E41="","",中学一覧表!E41)</f>
        <v/>
      </c>
      <c r="J40" s="76" t="str">
        <f ca="1">IF(中学一覧表!D41="","",VLOOKUP(中学一覧表!D41,INDIRECT("中学"&amp;中学一覧表!C41&amp;"選手データ!A:O"),MATCH("FAMILY NAME",INDIRECT("中学"&amp;中学一覧表!C41&amp;"選手データ!1:1"),0),0)&amp;" "&amp;VLOOKUP(中学一覧表!D41,INDIRECT("中学"&amp;中学一覧表!C41&amp;"選手データ!A:O"),MATCH("Firstname",INDIRECT("中学"&amp;中学一覧表!C41&amp;"選手データ!1:1"),0),0))</f>
        <v/>
      </c>
      <c r="K40" s="76" t="str">
        <f>IF(中学一覧表!D41="","","JPN")</f>
        <v/>
      </c>
      <c r="L40" s="76" t="str">
        <f>IF(中学一覧表!D41="","",IF(中学一覧表!C41="男",1,2))</f>
        <v/>
      </c>
      <c r="M40" s="76" t="str">
        <f>IF(中学一覧表!D41="","",中学一覧表!F41)</f>
        <v/>
      </c>
      <c r="N40" s="76" t="str">
        <f ca="1">IF(中学一覧表!D41="","",LEFT(VLOOKUP(中学一覧表!D41,INDIRECT("中学"&amp;中学一覧表!C41&amp;"選手データ!A:O"),MATCH("Birthday",INDIRECT("中学"&amp;中学一覧表!C41&amp;"選手データ!1:1"),0),0),4))</f>
        <v/>
      </c>
      <c r="O40" s="76" t="str">
        <f>IF(中学一覧表!D41="","","0")</f>
        <v/>
      </c>
      <c r="P40" s="76" t="str">
        <f>IF(中学一覧表!D41="","","千葉")</f>
        <v/>
      </c>
      <c r="R40" s="76" t="str">
        <f>IF(中学一覧表!G41="","",VLOOKUP(中学一覧表!G41,競技csv!$A:$O,MATCH("競技コード",競技csv!$1:$1,0),0))</f>
        <v/>
      </c>
      <c r="S40" s="76" t="str" cm="1">
        <f t="array" ref="S40">IF(中学一覧表!J41="","",中学一覧表!J41&amp;".")&amp;_xlfn.IFS(中学一覧表!K41="","",OR(VLOOKUP(R40,競技csv!$B:$O,2,0)&lt;=31,VLOOKUP(R40,競技csv!$B:$O,2,0)&gt;=100),TEXT(中学一覧表!K41,"00")&amp;".",TRUE,TEXT(中学一覧表!K41,"00")&amp;"m")&amp;IF(中学一覧表!L41="","",TEXT(中学一覧表!L41,"00"))</f>
        <v/>
      </c>
      <c r="T40" s="76" t="str">
        <f>IF(中学一覧表!G41="","","0")</f>
        <v/>
      </c>
      <c r="U40" s="76" t="str">
        <f>IF(中学一覧表!G41="","","2")</f>
        <v/>
      </c>
      <c r="V40" s="76" t="str">
        <f>IF(中学一覧表!M41="","",VLOOKUP(中学一覧表!M41,競技csv!$A:$O,MATCH("競技コード",競技csv!$1:$1,0),0))</f>
        <v/>
      </c>
      <c r="W40" s="76" t="str" cm="1">
        <f t="array" ref="W40">IF(中学一覧表!P41="","",中学一覧表!P41&amp;".")&amp;_xlfn.IFS(中学一覧表!Q41="","",OR(VLOOKUP(V40,競技csv!$B:$O,2,0)&lt;=31,VLOOKUP(V40,競技csv!$B:$O,2,0)&gt;=100),TEXT(中学一覧表!Q41,"00")&amp;".",TRUE,TEXT(中学一覧表!Q41,"00")&amp;"m")&amp;IF(中学一覧表!R41="","",TEXT(中学一覧表!R41,"00"))</f>
        <v/>
      </c>
      <c r="X40" s="76" t="str">
        <f>IF(中学一覧表!M41="","","0")</f>
        <v/>
      </c>
      <c r="Y40" s="76" t="str">
        <f>IF(中学一覧表!M41="","","2")</f>
        <v/>
      </c>
      <c r="Z40" s="76" t="str">
        <f>IF(中学一覧表!S41="","",VLOOKUP("中学"&amp;中学一覧表!C41&amp;"子4X100mR",競技csv!A:O,MATCH("競技コード",競技csv!$1:$1,0),0))</f>
        <v/>
      </c>
      <c r="AA40" s="76" t="str">
        <f>IF(中学一覧表!T41="","",中学一覧表!T41&amp;".")&amp;IF(中学一覧表!U41="","",TEXT(中学一覧表!U41,"00")&amp;".")&amp;IF(中学一覧表!V41="","",TEXT(中学一覧表!V41,"00"))</f>
        <v/>
      </c>
      <c r="AB40" s="76" t="str">
        <f>IF(中学一覧表!S41="","","0")</f>
        <v/>
      </c>
      <c r="AC40" s="76" t="str">
        <f>IF(中学一覧表!S41="","","2")</f>
        <v/>
      </c>
    </row>
    <row r="41" spans="1:29" ht="18" customHeight="1">
      <c r="A41" s="76">
        <f t="shared" si="0"/>
        <v>0</v>
      </c>
      <c r="B41" s="76" t="str">
        <f>IF(中学一覧表!D42="","",IF(中学一覧表!C42="男",10000+中学一覧表!D42,20000+中学一覧表!D42))</f>
        <v/>
      </c>
      <c r="C41" s="76" t="str">
        <f ca="1">IF(中学一覧表!D42="","",VLOOKUP(VLOOKUP(中学一覧表!D42,INDIRECT("中学"&amp;中学一覧表!C42&amp;"選手データ!A:O"),MATCH("所属",INDIRECT("中学"&amp;中学一覧表!C42&amp;"選手データ!1:1"),0),0)&amp;"中",所属csv!$A:$H,MATCH("所属コード",所属csv!$1:$1,0),0))</f>
        <v/>
      </c>
      <c r="F41" s="76" t="str">
        <f>IF(中学一覧表!D42="","",中学一覧表!D42)</f>
        <v/>
      </c>
      <c r="G41" s="76" t="str">
        <f ca="1">IF(中学一覧表!E42="","",中学一覧表!E42)</f>
        <v/>
      </c>
      <c r="H41" s="76" t="str">
        <f ca="1">IF(中学一覧表!D42="","",VLOOKUP(中学一覧表!D42,INDIRECT("中学"&amp;中学一覧表!C42&amp;"選手データ!A:O"),MATCH("ﾌﾘｶﾞﾅ(姓)",INDIRECT("中学"&amp;中学一覧表!C42&amp;"選手データ!1:1"),0),0)&amp;" "&amp;VLOOKUP(中学一覧表!D42,INDIRECT("中学"&amp;中学一覧表!C42&amp;"選手データ!A:O"),MATCH("ﾌﾘｶﾞﾅ(名)",INDIRECT("中学"&amp;中学一覧表!C42&amp;"選手データ!1:1"),0),0))</f>
        <v/>
      </c>
      <c r="I41" s="76" t="str">
        <f ca="1">IF(中学一覧表!E42="","",中学一覧表!E42)</f>
        <v/>
      </c>
      <c r="J41" s="76" t="str">
        <f ca="1">IF(中学一覧表!D42="","",VLOOKUP(中学一覧表!D42,INDIRECT("中学"&amp;中学一覧表!C42&amp;"選手データ!A:O"),MATCH("FAMILY NAME",INDIRECT("中学"&amp;中学一覧表!C42&amp;"選手データ!1:1"),0),0)&amp;" "&amp;VLOOKUP(中学一覧表!D42,INDIRECT("中学"&amp;中学一覧表!C42&amp;"選手データ!A:O"),MATCH("Firstname",INDIRECT("中学"&amp;中学一覧表!C42&amp;"選手データ!1:1"),0),0))</f>
        <v/>
      </c>
      <c r="K41" s="76" t="str">
        <f>IF(中学一覧表!D42="","","JPN")</f>
        <v/>
      </c>
      <c r="L41" s="76" t="str">
        <f>IF(中学一覧表!D42="","",IF(中学一覧表!C42="男",1,2))</f>
        <v/>
      </c>
      <c r="M41" s="76" t="str">
        <f>IF(中学一覧表!D42="","",中学一覧表!F42)</f>
        <v/>
      </c>
      <c r="N41" s="76" t="str">
        <f ca="1">IF(中学一覧表!D42="","",LEFT(VLOOKUP(中学一覧表!D42,INDIRECT("中学"&amp;中学一覧表!C42&amp;"選手データ!A:O"),MATCH("Birthday",INDIRECT("中学"&amp;中学一覧表!C42&amp;"選手データ!1:1"),0),0),4))</f>
        <v/>
      </c>
      <c r="O41" s="76" t="str">
        <f>IF(中学一覧表!D42="","","0")</f>
        <v/>
      </c>
      <c r="P41" s="76" t="str">
        <f>IF(中学一覧表!D42="","","千葉")</f>
        <v/>
      </c>
      <c r="R41" s="76" t="str">
        <f>IF(中学一覧表!G42="","",VLOOKUP(中学一覧表!G42,競技csv!$A:$O,MATCH("競技コード",競技csv!$1:$1,0),0))</f>
        <v/>
      </c>
      <c r="S41" s="76" t="str" cm="1">
        <f t="array" ref="S41">IF(中学一覧表!J42="","",中学一覧表!J42&amp;".")&amp;_xlfn.IFS(中学一覧表!K42="","",OR(VLOOKUP(R41,競技csv!$B:$O,2,0)&lt;=31,VLOOKUP(R41,競技csv!$B:$O,2,0)&gt;=100),TEXT(中学一覧表!K42,"00")&amp;".",TRUE,TEXT(中学一覧表!K42,"00")&amp;"m")&amp;IF(中学一覧表!L42="","",TEXT(中学一覧表!L42,"00"))</f>
        <v/>
      </c>
      <c r="T41" s="76" t="str">
        <f>IF(中学一覧表!G42="","","0")</f>
        <v/>
      </c>
      <c r="U41" s="76" t="str">
        <f>IF(中学一覧表!G42="","","2")</f>
        <v/>
      </c>
      <c r="V41" s="76" t="str">
        <f>IF(中学一覧表!M42="","",VLOOKUP(中学一覧表!M42,競技csv!$A:$O,MATCH("競技コード",競技csv!$1:$1,0),0))</f>
        <v/>
      </c>
      <c r="W41" s="76" t="str" cm="1">
        <f t="array" ref="W41">IF(中学一覧表!P42="","",中学一覧表!P42&amp;".")&amp;_xlfn.IFS(中学一覧表!Q42="","",OR(VLOOKUP(V41,競技csv!$B:$O,2,0)&lt;=31,VLOOKUP(V41,競技csv!$B:$O,2,0)&gt;=100),TEXT(中学一覧表!Q42,"00")&amp;".",TRUE,TEXT(中学一覧表!Q42,"00")&amp;"m")&amp;IF(中学一覧表!R42="","",TEXT(中学一覧表!R42,"00"))</f>
        <v/>
      </c>
      <c r="X41" s="76" t="str">
        <f>IF(中学一覧表!M42="","","0")</f>
        <v/>
      </c>
      <c r="Y41" s="76" t="str">
        <f>IF(中学一覧表!M42="","","2")</f>
        <v/>
      </c>
      <c r="Z41" s="76" t="str">
        <f>IF(中学一覧表!S42="","",VLOOKUP("中学"&amp;中学一覧表!C42&amp;"子4X100mR",競技csv!A:O,MATCH("競技コード",競技csv!$1:$1,0),0))</f>
        <v/>
      </c>
      <c r="AA41" s="76" t="str">
        <f>IF(中学一覧表!T42="","",中学一覧表!T42&amp;".")&amp;IF(中学一覧表!U42="","",TEXT(中学一覧表!U42,"00")&amp;".")&amp;IF(中学一覧表!V42="","",TEXT(中学一覧表!V42,"00"))</f>
        <v/>
      </c>
      <c r="AB41" s="76" t="str">
        <f>IF(中学一覧表!S42="","","0")</f>
        <v/>
      </c>
      <c r="AC41" s="76" t="str">
        <f>IF(中学一覧表!S42="","","2")</f>
        <v/>
      </c>
    </row>
    <row r="42" spans="1:29" ht="18" customHeight="1">
      <c r="A42" s="76">
        <f t="shared" si="0"/>
        <v>0</v>
      </c>
      <c r="B42" s="76" t="str">
        <f>IF(中学一覧表!D43="","",IF(中学一覧表!C43="男",10000+中学一覧表!D43,20000+中学一覧表!D43))</f>
        <v/>
      </c>
      <c r="C42" s="76" t="str">
        <f ca="1">IF(中学一覧表!D43="","",VLOOKUP(VLOOKUP(中学一覧表!D43,INDIRECT("中学"&amp;中学一覧表!C43&amp;"選手データ!A:O"),MATCH("所属",INDIRECT("中学"&amp;中学一覧表!C43&amp;"選手データ!1:1"),0),0)&amp;"中",所属csv!$A:$H,MATCH("所属コード",所属csv!$1:$1,0),0))</f>
        <v/>
      </c>
      <c r="F42" s="76" t="str">
        <f>IF(中学一覧表!D43="","",中学一覧表!D43)</f>
        <v/>
      </c>
      <c r="G42" s="76" t="str">
        <f ca="1">IF(中学一覧表!E43="","",中学一覧表!E43)</f>
        <v/>
      </c>
      <c r="H42" s="76" t="str">
        <f ca="1">IF(中学一覧表!D43="","",VLOOKUP(中学一覧表!D43,INDIRECT("中学"&amp;中学一覧表!C43&amp;"選手データ!A:O"),MATCH("ﾌﾘｶﾞﾅ(姓)",INDIRECT("中学"&amp;中学一覧表!C43&amp;"選手データ!1:1"),0),0)&amp;" "&amp;VLOOKUP(中学一覧表!D43,INDIRECT("中学"&amp;中学一覧表!C43&amp;"選手データ!A:O"),MATCH("ﾌﾘｶﾞﾅ(名)",INDIRECT("中学"&amp;中学一覧表!C43&amp;"選手データ!1:1"),0),0))</f>
        <v/>
      </c>
      <c r="I42" s="76" t="str">
        <f ca="1">IF(中学一覧表!E43="","",中学一覧表!E43)</f>
        <v/>
      </c>
      <c r="J42" s="76" t="str">
        <f ca="1">IF(中学一覧表!D43="","",VLOOKUP(中学一覧表!D43,INDIRECT("中学"&amp;中学一覧表!C43&amp;"選手データ!A:O"),MATCH("FAMILY NAME",INDIRECT("中学"&amp;中学一覧表!C43&amp;"選手データ!1:1"),0),0)&amp;" "&amp;VLOOKUP(中学一覧表!D43,INDIRECT("中学"&amp;中学一覧表!C43&amp;"選手データ!A:O"),MATCH("Firstname",INDIRECT("中学"&amp;中学一覧表!C43&amp;"選手データ!1:1"),0),0))</f>
        <v/>
      </c>
      <c r="K42" s="76" t="str">
        <f>IF(中学一覧表!D43="","","JPN")</f>
        <v/>
      </c>
      <c r="L42" s="76" t="str">
        <f>IF(中学一覧表!D43="","",IF(中学一覧表!C43="男",1,2))</f>
        <v/>
      </c>
      <c r="M42" s="76" t="str">
        <f>IF(中学一覧表!D43="","",中学一覧表!F43)</f>
        <v/>
      </c>
      <c r="N42" s="76" t="str">
        <f ca="1">IF(中学一覧表!D43="","",LEFT(VLOOKUP(中学一覧表!D43,INDIRECT("中学"&amp;中学一覧表!C43&amp;"選手データ!A:O"),MATCH("Birthday",INDIRECT("中学"&amp;中学一覧表!C43&amp;"選手データ!1:1"),0),0),4))</f>
        <v/>
      </c>
      <c r="O42" s="76" t="str">
        <f>IF(中学一覧表!D43="","","0")</f>
        <v/>
      </c>
      <c r="P42" s="76" t="str">
        <f>IF(中学一覧表!D43="","","千葉")</f>
        <v/>
      </c>
      <c r="R42" s="76" t="str">
        <f>IF(中学一覧表!G43="","",VLOOKUP(中学一覧表!G43,競技csv!$A:$O,MATCH("競技コード",競技csv!$1:$1,0),0))</f>
        <v/>
      </c>
      <c r="S42" s="76" t="str" cm="1">
        <f t="array" ref="S42">IF(中学一覧表!J43="","",中学一覧表!J43&amp;".")&amp;_xlfn.IFS(中学一覧表!K43="","",OR(VLOOKUP(R42,競技csv!$B:$O,2,0)&lt;=31,VLOOKUP(R42,競技csv!$B:$O,2,0)&gt;=100),TEXT(中学一覧表!K43,"00")&amp;".",TRUE,TEXT(中学一覧表!K43,"00")&amp;"m")&amp;IF(中学一覧表!L43="","",TEXT(中学一覧表!L43,"00"))</f>
        <v/>
      </c>
      <c r="T42" s="76" t="str">
        <f>IF(中学一覧表!G43="","","0")</f>
        <v/>
      </c>
      <c r="U42" s="76" t="str">
        <f>IF(中学一覧表!G43="","","2")</f>
        <v/>
      </c>
      <c r="V42" s="76" t="str">
        <f>IF(中学一覧表!M43="","",VLOOKUP(中学一覧表!M43,競技csv!$A:$O,MATCH("競技コード",競技csv!$1:$1,0),0))</f>
        <v/>
      </c>
      <c r="W42" s="76" t="str" cm="1">
        <f t="array" ref="W42">IF(中学一覧表!P43="","",中学一覧表!P43&amp;".")&amp;_xlfn.IFS(中学一覧表!Q43="","",OR(VLOOKUP(V42,競技csv!$B:$O,2,0)&lt;=31,VLOOKUP(V42,競技csv!$B:$O,2,0)&gt;=100),TEXT(中学一覧表!Q43,"00")&amp;".",TRUE,TEXT(中学一覧表!Q43,"00")&amp;"m")&amp;IF(中学一覧表!R43="","",TEXT(中学一覧表!R43,"00"))</f>
        <v/>
      </c>
      <c r="X42" s="76" t="str">
        <f>IF(中学一覧表!M43="","","0")</f>
        <v/>
      </c>
      <c r="Y42" s="76" t="str">
        <f>IF(中学一覧表!M43="","","2")</f>
        <v/>
      </c>
      <c r="Z42" s="76" t="str">
        <f>IF(中学一覧表!S43="","",VLOOKUP("中学"&amp;中学一覧表!C43&amp;"子4X100mR",競技csv!A:O,MATCH("競技コード",競技csv!$1:$1,0),0))</f>
        <v/>
      </c>
      <c r="AA42" s="76" t="str">
        <f>IF(中学一覧表!T43="","",中学一覧表!T43&amp;".")&amp;IF(中学一覧表!U43="","",TEXT(中学一覧表!U43,"00")&amp;".")&amp;IF(中学一覧表!V43="","",TEXT(中学一覧表!V43,"00"))</f>
        <v/>
      </c>
      <c r="AB42" s="76" t="str">
        <f>IF(中学一覧表!S43="","","0")</f>
        <v/>
      </c>
      <c r="AC42" s="76" t="str">
        <f>IF(中学一覧表!S43="","","2")</f>
        <v/>
      </c>
    </row>
    <row r="43" spans="1:29" ht="18" customHeight="1">
      <c r="A43" s="76">
        <f t="shared" si="0"/>
        <v>0</v>
      </c>
      <c r="B43" s="76" t="str">
        <f>IF(中学一覧表!D44="","",IF(中学一覧表!C44="男",10000+中学一覧表!D44,20000+中学一覧表!D44))</f>
        <v/>
      </c>
      <c r="C43" s="76" t="str">
        <f ca="1">IF(中学一覧表!D44="","",VLOOKUP(VLOOKUP(中学一覧表!D44,INDIRECT("中学"&amp;中学一覧表!C44&amp;"選手データ!A:O"),MATCH("所属",INDIRECT("中学"&amp;中学一覧表!C44&amp;"選手データ!1:1"),0),0)&amp;"中",所属csv!$A:$H,MATCH("所属コード",所属csv!$1:$1,0),0))</f>
        <v/>
      </c>
      <c r="F43" s="76" t="str">
        <f>IF(中学一覧表!D44="","",中学一覧表!D44)</f>
        <v/>
      </c>
      <c r="G43" s="76" t="str">
        <f ca="1">IF(中学一覧表!E44="","",中学一覧表!E44)</f>
        <v/>
      </c>
      <c r="H43" s="76" t="str">
        <f ca="1">IF(中学一覧表!D44="","",VLOOKUP(中学一覧表!D44,INDIRECT("中学"&amp;中学一覧表!C44&amp;"選手データ!A:O"),MATCH("ﾌﾘｶﾞﾅ(姓)",INDIRECT("中学"&amp;中学一覧表!C44&amp;"選手データ!1:1"),0),0)&amp;" "&amp;VLOOKUP(中学一覧表!D44,INDIRECT("中学"&amp;中学一覧表!C44&amp;"選手データ!A:O"),MATCH("ﾌﾘｶﾞﾅ(名)",INDIRECT("中学"&amp;中学一覧表!C44&amp;"選手データ!1:1"),0),0))</f>
        <v/>
      </c>
      <c r="I43" s="76" t="str">
        <f ca="1">IF(中学一覧表!E44="","",中学一覧表!E44)</f>
        <v/>
      </c>
      <c r="J43" s="76" t="str">
        <f ca="1">IF(中学一覧表!D44="","",VLOOKUP(中学一覧表!D44,INDIRECT("中学"&amp;中学一覧表!C44&amp;"選手データ!A:O"),MATCH("FAMILY NAME",INDIRECT("中学"&amp;中学一覧表!C44&amp;"選手データ!1:1"),0),0)&amp;" "&amp;VLOOKUP(中学一覧表!D44,INDIRECT("中学"&amp;中学一覧表!C44&amp;"選手データ!A:O"),MATCH("Firstname",INDIRECT("中学"&amp;中学一覧表!C44&amp;"選手データ!1:1"),0),0))</f>
        <v/>
      </c>
      <c r="K43" s="76" t="str">
        <f>IF(中学一覧表!D44="","","JPN")</f>
        <v/>
      </c>
      <c r="L43" s="76" t="str">
        <f>IF(中学一覧表!D44="","",IF(中学一覧表!C44="男",1,2))</f>
        <v/>
      </c>
      <c r="M43" s="76" t="str">
        <f>IF(中学一覧表!D44="","",中学一覧表!F44)</f>
        <v/>
      </c>
      <c r="N43" s="76" t="str">
        <f ca="1">IF(中学一覧表!D44="","",LEFT(VLOOKUP(中学一覧表!D44,INDIRECT("中学"&amp;中学一覧表!C44&amp;"選手データ!A:O"),MATCH("Birthday",INDIRECT("中学"&amp;中学一覧表!C44&amp;"選手データ!1:1"),0),0),4))</f>
        <v/>
      </c>
      <c r="O43" s="76" t="str">
        <f>IF(中学一覧表!D44="","","0")</f>
        <v/>
      </c>
      <c r="P43" s="76" t="str">
        <f>IF(中学一覧表!D44="","","千葉")</f>
        <v/>
      </c>
      <c r="R43" s="76" t="str">
        <f>IF(中学一覧表!G44="","",VLOOKUP(中学一覧表!G44,競技csv!$A:$O,MATCH("競技コード",競技csv!$1:$1,0),0))</f>
        <v/>
      </c>
      <c r="S43" s="76" t="str" cm="1">
        <f t="array" ref="S43">IF(中学一覧表!J44="","",中学一覧表!J44&amp;".")&amp;_xlfn.IFS(中学一覧表!K44="","",OR(VLOOKUP(R43,競技csv!$B:$O,2,0)&lt;=31,VLOOKUP(R43,競技csv!$B:$O,2,0)&gt;=100),TEXT(中学一覧表!K44,"00")&amp;".",TRUE,TEXT(中学一覧表!K44,"00")&amp;"m")&amp;IF(中学一覧表!L44="","",TEXT(中学一覧表!L44,"00"))</f>
        <v/>
      </c>
      <c r="T43" s="76" t="str">
        <f>IF(中学一覧表!G44="","","0")</f>
        <v/>
      </c>
      <c r="U43" s="76" t="str">
        <f>IF(中学一覧表!G44="","","2")</f>
        <v/>
      </c>
      <c r="V43" s="76" t="str">
        <f>IF(中学一覧表!M44="","",VLOOKUP(中学一覧表!M44,競技csv!$A:$O,MATCH("競技コード",競技csv!$1:$1,0),0))</f>
        <v/>
      </c>
      <c r="W43" s="76" t="str" cm="1">
        <f t="array" ref="W43">IF(中学一覧表!P44="","",中学一覧表!P44&amp;".")&amp;_xlfn.IFS(中学一覧表!Q44="","",OR(VLOOKUP(V43,競技csv!$B:$O,2,0)&lt;=31,VLOOKUP(V43,競技csv!$B:$O,2,0)&gt;=100),TEXT(中学一覧表!Q44,"00")&amp;".",TRUE,TEXT(中学一覧表!Q44,"00")&amp;"m")&amp;IF(中学一覧表!R44="","",TEXT(中学一覧表!R44,"00"))</f>
        <v/>
      </c>
      <c r="X43" s="76" t="str">
        <f>IF(中学一覧表!M44="","","0")</f>
        <v/>
      </c>
      <c r="Y43" s="76" t="str">
        <f>IF(中学一覧表!M44="","","2")</f>
        <v/>
      </c>
      <c r="Z43" s="76" t="str">
        <f>IF(中学一覧表!S44="","",VLOOKUP("中学"&amp;中学一覧表!C44&amp;"子4X100mR",競技csv!A:O,MATCH("競技コード",競技csv!$1:$1,0),0))</f>
        <v/>
      </c>
      <c r="AA43" s="76" t="str">
        <f>IF(中学一覧表!T44="","",中学一覧表!T44&amp;".")&amp;IF(中学一覧表!U44="","",TEXT(中学一覧表!U44,"00")&amp;".")&amp;IF(中学一覧表!V44="","",TEXT(中学一覧表!V44,"00"))</f>
        <v/>
      </c>
      <c r="AB43" s="76" t="str">
        <f>IF(中学一覧表!S44="","","0")</f>
        <v/>
      </c>
      <c r="AC43" s="76" t="str">
        <f>IF(中学一覧表!S44="","","2")</f>
        <v/>
      </c>
    </row>
    <row r="44" spans="1:29" ht="18" customHeight="1">
      <c r="A44" s="76">
        <f t="shared" si="0"/>
        <v>0</v>
      </c>
      <c r="B44" s="76" t="str">
        <f>IF(中学一覧表!D45="","",IF(中学一覧表!C45="男",10000+中学一覧表!D45,20000+中学一覧表!D45))</f>
        <v/>
      </c>
      <c r="C44" s="76" t="str">
        <f ca="1">IF(中学一覧表!D45="","",VLOOKUP(VLOOKUP(中学一覧表!D45,INDIRECT("中学"&amp;中学一覧表!C45&amp;"選手データ!A:O"),MATCH("所属",INDIRECT("中学"&amp;中学一覧表!C45&amp;"選手データ!1:1"),0),0)&amp;"中",所属csv!$A:$H,MATCH("所属コード",所属csv!$1:$1,0),0))</f>
        <v/>
      </c>
      <c r="F44" s="76" t="str">
        <f>IF(中学一覧表!D45="","",中学一覧表!D45)</f>
        <v/>
      </c>
      <c r="G44" s="76" t="str">
        <f ca="1">IF(中学一覧表!E45="","",中学一覧表!E45)</f>
        <v/>
      </c>
      <c r="H44" s="76" t="str">
        <f ca="1">IF(中学一覧表!D45="","",VLOOKUP(中学一覧表!D45,INDIRECT("中学"&amp;中学一覧表!C45&amp;"選手データ!A:O"),MATCH("ﾌﾘｶﾞﾅ(姓)",INDIRECT("中学"&amp;中学一覧表!C45&amp;"選手データ!1:1"),0),0)&amp;" "&amp;VLOOKUP(中学一覧表!D45,INDIRECT("中学"&amp;中学一覧表!C45&amp;"選手データ!A:O"),MATCH("ﾌﾘｶﾞﾅ(名)",INDIRECT("中学"&amp;中学一覧表!C45&amp;"選手データ!1:1"),0),0))</f>
        <v/>
      </c>
      <c r="I44" s="76" t="str">
        <f ca="1">IF(中学一覧表!E45="","",中学一覧表!E45)</f>
        <v/>
      </c>
      <c r="J44" s="76" t="str">
        <f ca="1">IF(中学一覧表!D45="","",VLOOKUP(中学一覧表!D45,INDIRECT("中学"&amp;中学一覧表!C45&amp;"選手データ!A:O"),MATCH("FAMILY NAME",INDIRECT("中学"&amp;中学一覧表!C45&amp;"選手データ!1:1"),0),0)&amp;" "&amp;VLOOKUP(中学一覧表!D45,INDIRECT("中学"&amp;中学一覧表!C45&amp;"選手データ!A:O"),MATCH("Firstname",INDIRECT("中学"&amp;中学一覧表!C45&amp;"選手データ!1:1"),0),0))</f>
        <v/>
      </c>
      <c r="K44" s="76" t="str">
        <f>IF(中学一覧表!D45="","","JPN")</f>
        <v/>
      </c>
      <c r="L44" s="76" t="str">
        <f>IF(中学一覧表!D45="","",IF(中学一覧表!C45="男",1,2))</f>
        <v/>
      </c>
      <c r="M44" s="76" t="str">
        <f>IF(中学一覧表!D45="","",中学一覧表!F45)</f>
        <v/>
      </c>
      <c r="N44" s="76" t="str">
        <f ca="1">IF(中学一覧表!D45="","",LEFT(VLOOKUP(中学一覧表!D45,INDIRECT("中学"&amp;中学一覧表!C45&amp;"選手データ!A:O"),MATCH("Birthday",INDIRECT("中学"&amp;中学一覧表!C45&amp;"選手データ!1:1"),0),0),4))</f>
        <v/>
      </c>
      <c r="O44" s="76" t="str">
        <f>IF(中学一覧表!D45="","","0")</f>
        <v/>
      </c>
      <c r="P44" s="76" t="str">
        <f>IF(中学一覧表!D45="","","千葉")</f>
        <v/>
      </c>
      <c r="R44" s="76" t="str">
        <f>IF(中学一覧表!G45="","",VLOOKUP(中学一覧表!G45,競技csv!$A:$O,MATCH("競技コード",競技csv!$1:$1,0),0))</f>
        <v/>
      </c>
      <c r="S44" s="76" t="str" cm="1">
        <f t="array" ref="S44">IF(中学一覧表!J45="","",中学一覧表!J45&amp;".")&amp;_xlfn.IFS(中学一覧表!K45="","",OR(VLOOKUP(R44,競技csv!$B:$O,2,0)&lt;=31,VLOOKUP(R44,競技csv!$B:$O,2,0)&gt;=100),TEXT(中学一覧表!K45,"00")&amp;".",TRUE,TEXT(中学一覧表!K45,"00")&amp;"m")&amp;IF(中学一覧表!L45="","",TEXT(中学一覧表!L45,"00"))</f>
        <v/>
      </c>
      <c r="T44" s="76" t="str">
        <f>IF(中学一覧表!G45="","","0")</f>
        <v/>
      </c>
      <c r="U44" s="76" t="str">
        <f>IF(中学一覧表!G45="","","2")</f>
        <v/>
      </c>
      <c r="V44" s="76" t="str">
        <f>IF(中学一覧表!M45="","",VLOOKUP(中学一覧表!M45,競技csv!$A:$O,MATCH("競技コード",競技csv!$1:$1,0),0))</f>
        <v/>
      </c>
      <c r="W44" s="76" t="str" cm="1">
        <f t="array" ref="W44">IF(中学一覧表!P45="","",中学一覧表!P45&amp;".")&amp;_xlfn.IFS(中学一覧表!Q45="","",OR(VLOOKUP(V44,競技csv!$B:$O,2,0)&lt;=31,VLOOKUP(V44,競技csv!$B:$O,2,0)&gt;=100),TEXT(中学一覧表!Q45,"00")&amp;".",TRUE,TEXT(中学一覧表!Q45,"00")&amp;"m")&amp;IF(中学一覧表!R45="","",TEXT(中学一覧表!R45,"00"))</f>
        <v/>
      </c>
      <c r="X44" s="76" t="str">
        <f>IF(中学一覧表!M45="","","0")</f>
        <v/>
      </c>
      <c r="Y44" s="76" t="str">
        <f>IF(中学一覧表!M45="","","2")</f>
        <v/>
      </c>
      <c r="Z44" s="76" t="str">
        <f>IF(中学一覧表!S45="","",VLOOKUP("中学"&amp;中学一覧表!C45&amp;"子4X100mR",競技csv!A:O,MATCH("競技コード",競技csv!$1:$1,0),0))</f>
        <v/>
      </c>
      <c r="AA44" s="76" t="str">
        <f>IF(中学一覧表!T45="","",中学一覧表!T45&amp;".")&amp;IF(中学一覧表!U45="","",TEXT(中学一覧表!U45,"00")&amp;".")&amp;IF(中学一覧表!V45="","",TEXT(中学一覧表!V45,"00"))</f>
        <v/>
      </c>
      <c r="AB44" s="76" t="str">
        <f>IF(中学一覧表!S45="","","0")</f>
        <v/>
      </c>
      <c r="AC44" s="76" t="str">
        <f>IF(中学一覧表!S45="","","2")</f>
        <v/>
      </c>
    </row>
    <row r="45" spans="1:29" ht="18" customHeight="1">
      <c r="A45" s="76">
        <f t="shared" si="0"/>
        <v>0</v>
      </c>
      <c r="B45" s="76" t="str">
        <f>IF(中学一覧表!D46="","",IF(中学一覧表!C46="男",10000+中学一覧表!D46,20000+中学一覧表!D46))</f>
        <v/>
      </c>
      <c r="C45" s="76" t="str">
        <f ca="1">IF(中学一覧表!D46="","",VLOOKUP(VLOOKUP(中学一覧表!D46,INDIRECT("中学"&amp;中学一覧表!C46&amp;"選手データ!A:O"),MATCH("所属",INDIRECT("中学"&amp;中学一覧表!C46&amp;"選手データ!1:1"),0),0)&amp;"中",所属csv!$A:$H,MATCH("所属コード",所属csv!$1:$1,0),0))</f>
        <v/>
      </c>
      <c r="F45" s="76" t="str">
        <f>IF(中学一覧表!D46="","",中学一覧表!D46)</f>
        <v/>
      </c>
      <c r="G45" s="76" t="str">
        <f ca="1">IF(中学一覧表!E46="","",中学一覧表!E46)</f>
        <v/>
      </c>
      <c r="H45" s="76" t="str">
        <f ca="1">IF(中学一覧表!D46="","",VLOOKUP(中学一覧表!D46,INDIRECT("中学"&amp;中学一覧表!C46&amp;"選手データ!A:O"),MATCH("ﾌﾘｶﾞﾅ(姓)",INDIRECT("中学"&amp;中学一覧表!C46&amp;"選手データ!1:1"),0),0)&amp;" "&amp;VLOOKUP(中学一覧表!D46,INDIRECT("中学"&amp;中学一覧表!C46&amp;"選手データ!A:O"),MATCH("ﾌﾘｶﾞﾅ(名)",INDIRECT("中学"&amp;中学一覧表!C46&amp;"選手データ!1:1"),0),0))</f>
        <v/>
      </c>
      <c r="I45" s="76" t="str">
        <f ca="1">IF(中学一覧表!E46="","",中学一覧表!E46)</f>
        <v/>
      </c>
      <c r="J45" s="76" t="str">
        <f ca="1">IF(中学一覧表!D46="","",VLOOKUP(中学一覧表!D46,INDIRECT("中学"&amp;中学一覧表!C46&amp;"選手データ!A:O"),MATCH("FAMILY NAME",INDIRECT("中学"&amp;中学一覧表!C46&amp;"選手データ!1:1"),0),0)&amp;" "&amp;VLOOKUP(中学一覧表!D46,INDIRECT("中学"&amp;中学一覧表!C46&amp;"選手データ!A:O"),MATCH("Firstname",INDIRECT("中学"&amp;中学一覧表!C46&amp;"選手データ!1:1"),0),0))</f>
        <v/>
      </c>
      <c r="K45" s="76" t="str">
        <f>IF(中学一覧表!D46="","","JPN")</f>
        <v/>
      </c>
      <c r="L45" s="76" t="str">
        <f>IF(中学一覧表!D46="","",IF(中学一覧表!C46="男",1,2))</f>
        <v/>
      </c>
      <c r="M45" s="76" t="str">
        <f>IF(中学一覧表!D46="","",中学一覧表!F46)</f>
        <v/>
      </c>
      <c r="N45" s="76" t="str">
        <f ca="1">IF(中学一覧表!D46="","",LEFT(VLOOKUP(中学一覧表!D46,INDIRECT("中学"&amp;中学一覧表!C46&amp;"選手データ!A:O"),MATCH("Birthday",INDIRECT("中学"&amp;中学一覧表!C46&amp;"選手データ!1:1"),0),0),4))</f>
        <v/>
      </c>
      <c r="O45" s="76" t="str">
        <f>IF(中学一覧表!D46="","","0")</f>
        <v/>
      </c>
      <c r="P45" s="76" t="str">
        <f>IF(中学一覧表!D46="","","千葉")</f>
        <v/>
      </c>
      <c r="R45" s="76" t="str">
        <f>IF(中学一覧表!G46="","",VLOOKUP(中学一覧表!G46,競技csv!$A:$O,MATCH("競技コード",競技csv!$1:$1,0),0))</f>
        <v/>
      </c>
      <c r="S45" s="76" t="str" cm="1">
        <f t="array" ref="S45">IF(中学一覧表!J46="","",中学一覧表!J46&amp;".")&amp;_xlfn.IFS(中学一覧表!K46="","",OR(VLOOKUP(R45,競技csv!$B:$O,2,0)&lt;=31,VLOOKUP(R45,競技csv!$B:$O,2,0)&gt;=100),TEXT(中学一覧表!K46,"00")&amp;".",TRUE,TEXT(中学一覧表!K46,"00")&amp;"m")&amp;IF(中学一覧表!L46="","",TEXT(中学一覧表!L46,"00"))</f>
        <v/>
      </c>
      <c r="T45" s="76" t="str">
        <f>IF(中学一覧表!G46="","","0")</f>
        <v/>
      </c>
      <c r="U45" s="76" t="str">
        <f>IF(中学一覧表!G46="","","2")</f>
        <v/>
      </c>
      <c r="V45" s="76" t="str">
        <f>IF(中学一覧表!M46="","",VLOOKUP(中学一覧表!M46,競技csv!$A:$O,MATCH("競技コード",競技csv!$1:$1,0),0))</f>
        <v/>
      </c>
      <c r="W45" s="76" t="str" cm="1">
        <f t="array" ref="W45">IF(中学一覧表!P46="","",中学一覧表!P46&amp;".")&amp;_xlfn.IFS(中学一覧表!Q46="","",OR(VLOOKUP(V45,競技csv!$B:$O,2,0)&lt;=31,VLOOKUP(V45,競技csv!$B:$O,2,0)&gt;=100),TEXT(中学一覧表!Q46,"00")&amp;".",TRUE,TEXT(中学一覧表!Q46,"00")&amp;"m")&amp;IF(中学一覧表!R46="","",TEXT(中学一覧表!R46,"00"))</f>
        <v/>
      </c>
      <c r="X45" s="76" t="str">
        <f>IF(中学一覧表!M46="","","0")</f>
        <v/>
      </c>
      <c r="Y45" s="76" t="str">
        <f>IF(中学一覧表!M46="","","2")</f>
        <v/>
      </c>
      <c r="Z45" s="76" t="str">
        <f>IF(中学一覧表!S46="","",VLOOKUP("中学"&amp;中学一覧表!C46&amp;"子4X100mR",競技csv!A:O,MATCH("競技コード",競技csv!$1:$1,0),0))</f>
        <v/>
      </c>
      <c r="AA45" s="76" t="str">
        <f>IF(中学一覧表!T46="","",中学一覧表!T46&amp;".")&amp;IF(中学一覧表!U46="","",TEXT(中学一覧表!U46,"00")&amp;".")&amp;IF(中学一覧表!V46="","",TEXT(中学一覧表!V46,"00"))</f>
        <v/>
      </c>
      <c r="AB45" s="76" t="str">
        <f>IF(中学一覧表!S46="","","0")</f>
        <v/>
      </c>
      <c r="AC45" s="76" t="str">
        <f>IF(中学一覧表!S46="","","2")</f>
        <v/>
      </c>
    </row>
    <row r="46" spans="1:29" ht="18" customHeight="1">
      <c r="A46" s="76">
        <f t="shared" si="0"/>
        <v>0</v>
      </c>
      <c r="B46" s="76" t="str">
        <f>IF(中学一覧表!D47="","",IF(中学一覧表!C47="男",10000+中学一覧表!D47,20000+中学一覧表!D47))</f>
        <v/>
      </c>
      <c r="C46" s="76" t="str">
        <f ca="1">IF(中学一覧表!D47="","",VLOOKUP(VLOOKUP(中学一覧表!D47,INDIRECT("中学"&amp;中学一覧表!C47&amp;"選手データ!A:O"),MATCH("所属",INDIRECT("中学"&amp;中学一覧表!C47&amp;"選手データ!1:1"),0),0)&amp;"中",所属csv!$A:$H,MATCH("所属コード",所属csv!$1:$1,0),0))</f>
        <v/>
      </c>
      <c r="F46" s="76" t="str">
        <f>IF(中学一覧表!D47="","",中学一覧表!D47)</f>
        <v/>
      </c>
      <c r="G46" s="76" t="str">
        <f ca="1">IF(中学一覧表!E47="","",中学一覧表!E47)</f>
        <v/>
      </c>
      <c r="H46" s="76" t="str">
        <f ca="1">IF(中学一覧表!D47="","",VLOOKUP(中学一覧表!D47,INDIRECT("中学"&amp;中学一覧表!C47&amp;"選手データ!A:O"),MATCH("ﾌﾘｶﾞﾅ(姓)",INDIRECT("中学"&amp;中学一覧表!C47&amp;"選手データ!1:1"),0),0)&amp;" "&amp;VLOOKUP(中学一覧表!D47,INDIRECT("中学"&amp;中学一覧表!C47&amp;"選手データ!A:O"),MATCH("ﾌﾘｶﾞﾅ(名)",INDIRECT("中学"&amp;中学一覧表!C47&amp;"選手データ!1:1"),0),0))</f>
        <v/>
      </c>
      <c r="I46" s="76" t="str">
        <f ca="1">IF(中学一覧表!E47="","",中学一覧表!E47)</f>
        <v/>
      </c>
      <c r="J46" s="76" t="str">
        <f ca="1">IF(中学一覧表!D47="","",VLOOKUP(中学一覧表!D47,INDIRECT("中学"&amp;中学一覧表!C47&amp;"選手データ!A:O"),MATCH("FAMILY NAME",INDIRECT("中学"&amp;中学一覧表!C47&amp;"選手データ!1:1"),0),0)&amp;" "&amp;VLOOKUP(中学一覧表!D47,INDIRECT("中学"&amp;中学一覧表!C47&amp;"選手データ!A:O"),MATCH("Firstname",INDIRECT("中学"&amp;中学一覧表!C47&amp;"選手データ!1:1"),0),0))</f>
        <v/>
      </c>
      <c r="K46" s="76" t="str">
        <f>IF(中学一覧表!D47="","","JPN")</f>
        <v/>
      </c>
      <c r="L46" s="76" t="str">
        <f>IF(中学一覧表!D47="","",IF(中学一覧表!C47="男",1,2))</f>
        <v/>
      </c>
      <c r="M46" s="76" t="str">
        <f>IF(中学一覧表!D47="","",中学一覧表!F47)</f>
        <v/>
      </c>
      <c r="N46" s="76" t="str">
        <f ca="1">IF(中学一覧表!D47="","",LEFT(VLOOKUP(中学一覧表!D47,INDIRECT("中学"&amp;中学一覧表!C47&amp;"選手データ!A:O"),MATCH("Birthday",INDIRECT("中学"&amp;中学一覧表!C47&amp;"選手データ!1:1"),0),0),4))</f>
        <v/>
      </c>
      <c r="O46" s="76" t="str">
        <f>IF(中学一覧表!D47="","","0")</f>
        <v/>
      </c>
      <c r="P46" s="76" t="str">
        <f>IF(中学一覧表!D47="","","千葉")</f>
        <v/>
      </c>
      <c r="R46" s="76" t="str">
        <f>IF(中学一覧表!G47="","",VLOOKUP(中学一覧表!G47,競技csv!$A:$O,MATCH("競技コード",競技csv!$1:$1,0),0))</f>
        <v/>
      </c>
      <c r="S46" s="76" t="str" cm="1">
        <f t="array" ref="S46">IF(中学一覧表!J47="","",中学一覧表!J47&amp;".")&amp;_xlfn.IFS(中学一覧表!K47="","",OR(VLOOKUP(R46,競技csv!$B:$O,2,0)&lt;=31,VLOOKUP(R46,競技csv!$B:$O,2,0)&gt;=100),TEXT(中学一覧表!K47,"00")&amp;".",TRUE,TEXT(中学一覧表!K47,"00")&amp;"m")&amp;IF(中学一覧表!L47="","",TEXT(中学一覧表!L47,"00"))</f>
        <v/>
      </c>
      <c r="T46" s="76" t="str">
        <f>IF(中学一覧表!G47="","","0")</f>
        <v/>
      </c>
      <c r="U46" s="76" t="str">
        <f>IF(中学一覧表!G47="","","2")</f>
        <v/>
      </c>
      <c r="V46" s="76" t="str">
        <f>IF(中学一覧表!M47="","",VLOOKUP(中学一覧表!M47,競技csv!$A:$O,MATCH("競技コード",競技csv!$1:$1,0),0))</f>
        <v/>
      </c>
      <c r="W46" s="76" t="str" cm="1">
        <f t="array" ref="W46">IF(中学一覧表!P47="","",中学一覧表!P47&amp;".")&amp;_xlfn.IFS(中学一覧表!Q47="","",OR(VLOOKUP(V46,競技csv!$B:$O,2,0)&lt;=31,VLOOKUP(V46,競技csv!$B:$O,2,0)&gt;=100),TEXT(中学一覧表!Q47,"00")&amp;".",TRUE,TEXT(中学一覧表!Q47,"00")&amp;"m")&amp;IF(中学一覧表!R47="","",TEXT(中学一覧表!R47,"00"))</f>
        <v/>
      </c>
      <c r="X46" s="76" t="str">
        <f>IF(中学一覧表!M47="","","0")</f>
        <v/>
      </c>
      <c r="Y46" s="76" t="str">
        <f>IF(中学一覧表!M47="","","2")</f>
        <v/>
      </c>
      <c r="Z46" s="76" t="str">
        <f>IF(中学一覧表!S47="","",VLOOKUP("中学"&amp;中学一覧表!C47&amp;"子4X100mR",競技csv!A:O,MATCH("競技コード",競技csv!$1:$1,0),0))</f>
        <v/>
      </c>
      <c r="AA46" s="76" t="str">
        <f>IF(中学一覧表!T47="","",中学一覧表!T47&amp;".")&amp;IF(中学一覧表!U47="","",TEXT(中学一覧表!U47,"00")&amp;".")&amp;IF(中学一覧表!V47="","",TEXT(中学一覧表!V47,"00"))</f>
        <v/>
      </c>
      <c r="AB46" s="76" t="str">
        <f>IF(中学一覧表!S47="","","0")</f>
        <v/>
      </c>
      <c r="AC46" s="76" t="str">
        <f>IF(中学一覧表!S47="","","2")</f>
        <v/>
      </c>
    </row>
    <row r="47" spans="1:29" ht="18" customHeight="1">
      <c r="A47" s="76">
        <f t="shared" si="0"/>
        <v>0</v>
      </c>
      <c r="B47" s="76" t="str">
        <f>IF(中学一覧表!D48="","",IF(中学一覧表!C48="男",10000+中学一覧表!D48,20000+中学一覧表!D48))</f>
        <v/>
      </c>
      <c r="C47" s="76" t="str">
        <f ca="1">IF(中学一覧表!D48="","",VLOOKUP(VLOOKUP(中学一覧表!D48,INDIRECT("中学"&amp;中学一覧表!C48&amp;"選手データ!A:O"),MATCH("所属",INDIRECT("中学"&amp;中学一覧表!C48&amp;"選手データ!1:1"),0),0)&amp;"中",所属csv!$A:$H,MATCH("所属コード",所属csv!$1:$1,0),0))</f>
        <v/>
      </c>
      <c r="F47" s="76" t="str">
        <f>IF(中学一覧表!D48="","",中学一覧表!D48)</f>
        <v/>
      </c>
      <c r="G47" s="76" t="str">
        <f ca="1">IF(中学一覧表!E48="","",中学一覧表!E48)</f>
        <v/>
      </c>
      <c r="H47" s="76" t="str">
        <f ca="1">IF(中学一覧表!D48="","",VLOOKUP(中学一覧表!D48,INDIRECT("中学"&amp;中学一覧表!C48&amp;"選手データ!A:O"),MATCH("ﾌﾘｶﾞﾅ(姓)",INDIRECT("中学"&amp;中学一覧表!C48&amp;"選手データ!1:1"),0),0)&amp;" "&amp;VLOOKUP(中学一覧表!D48,INDIRECT("中学"&amp;中学一覧表!C48&amp;"選手データ!A:O"),MATCH("ﾌﾘｶﾞﾅ(名)",INDIRECT("中学"&amp;中学一覧表!C48&amp;"選手データ!1:1"),0),0))</f>
        <v/>
      </c>
      <c r="I47" s="76" t="str">
        <f ca="1">IF(中学一覧表!E48="","",中学一覧表!E48)</f>
        <v/>
      </c>
      <c r="J47" s="76" t="str">
        <f ca="1">IF(中学一覧表!D48="","",VLOOKUP(中学一覧表!D48,INDIRECT("中学"&amp;中学一覧表!C48&amp;"選手データ!A:O"),MATCH("FAMILY NAME",INDIRECT("中学"&amp;中学一覧表!C48&amp;"選手データ!1:1"),0),0)&amp;" "&amp;VLOOKUP(中学一覧表!D48,INDIRECT("中学"&amp;中学一覧表!C48&amp;"選手データ!A:O"),MATCH("Firstname",INDIRECT("中学"&amp;中学一覧表!C48&amp;"選手データ!1:1"),0),0))</f>
        <v/>
      </c>
      <c r="K47" s="76" t="str">
        <f>IF(中学一覧表!D48="","","JPN")</f>
        <v/>
      </c>
      <c r="L47" s="76" t="str">
        <f>IF(中学一覧表!D48="","",IF(中学一覧表!C48="男",1,2))</f>
        <v/>
      </c>
      <c r="M47" s="76" t="str">
        <f>IF(中学一覧表!D48="","",中学一覧表!F48)</f>
        <v/>
      </c>
      <c r="N47" s="76" t="str">
        <f ca="1">IF(中学一覧表!D48="","",LEFT(VLOOKUP(中学一覧表!D48,INDIRECT("中学"&amp;中学一覧表!C48&amp;"選手データ!A:O"),MATCH("Birthday",INDIRECT("中学"&amp;中学一覧表!C48&amp;"選手データ!1:1"),0),0),4))</f>
        <v/>
      </c>
      <c r="O47" s="76" t="str">
        <f>IF(中学一覧表!D48="","","0")</f>
        <v/>
      </c>
      <c r="P47" s="76" t="str">
        <f>IF(中学一覧表!D48="","","千葉")</f>
        <v/>
      </c>
      <c r="R47" s="76" t="str">
        <f>IF(中学一覧表!G48="","",VLOOKUP(中学一覧表!G48,競技csv!$A:$O,MATCH("競技コード",競技csv!$1:$1,0),0))</f>
        <v/>
      </c>
      <c r="S47" s="76" t="str" cm="1">
        <f t="array" ref="S47">IF(中学一覧表!J48="","",中学一覧表!J48&amp;".")&amp;_xlfn.IFS(中学一覧表!K48="","",OR(VLOOKUP(R47,競技csv!$B:$O,2,0)&lt;=31,VLOOKUP(R47,競技csv!$B:$O,2,0)&gt;=100),TEXT(中学一覧表!K48,"00")&amp;".",TRUE,TEXT(中学一覧表!K48,"00")&amp;"m")&amp;IF(中学一覧表!L48="","",TEXT(中学一覧表!L48,"00"))</f>
        <v/>
      </c>
      <c r="T47" s="76" t="str">
        <f>IF(中学一覧表!G48="","","0")</f>
        <v/>
      </c>
      <c r="U47" s="76" t="str">
        <f>IF(中学一覧表!G48="","","2")</f>
        <v/>
      </c>
      <c r="V47" s="76" t="str">
        <f>IF(中学一覧表!M48="","",VLOOKUP(中学一覧表!M48,競技csv!$A:$O,MATCH("競技コード",競技csv!$1:$1,0),0))</f>
        <v/>
      </c>
      <c r="W47" s="76" t="str" cm="1">
        <f t="array" ref="W47">IF(中学一覧表!P48="","",中学一覧表!P48&amp;".")&amp;_xlfn.IFS(中学一覧表!Q48="","",OR(VLOOKUP(V47,競技csv!$B:$O,2,0)&lt;=31,VLOOKUP(V47,競技csv!$B:$O,2,0)&gt;=100),TEXT(中学一覧表!Q48,"00")&amp;".",TRUE,TEXT(中学一覧表!Q48,"00")&amp;"m")&amp;IF(中学一覧表!R48="","",TEXT(中学一覧表!R48,"00"))</f>
        <v/>
      </c>
      <c r="X47" s="76" t="str">
        <f>IF(中学一覧表!M48="","","0")</f>
        <v/>
      </c>
      <c r="Y47" s="76" t="str">
        <f>IF(中学一覧表!M48="","","2")</f>
        <v/>
      </c>
      <c r="Z47" s="76" t="str">
        <f>IF(中学一覧表!S48="","",VLOOKUP("中学"&amp;中学一覧表!C48&amp;"子4X100mR",競技csv!A:O,MATCH("競技コード",競技csv!$1:$1,0),0))</f>
        <v/>
      </c>
      <c r="AA47" s="76" t="str">
        <f>IF(中学一覧表!T48="","",中学一覧表!T48&amp;".")&amp;IF(中学一覧表!U48="","",TEXT(中学一覧表!U48,"00")&amp;".")&amp;IF(中学一覧表!V48="","",TEXT(中学一覧表!V48,"00"))</f>
        <v/>
      </c>
      <c r="AB47" s="76" t="str">
        <f>IF(中学一覧表!S48="","","0")</f>
        <v/>
      </c>
      <c r="AC47" s="76" t="str">
        <f>IF(中学一覧表!S48="","","2")</f>
        <v/>
      </c>
    </row>
    <row r="48" spans="1:29" ht="18" customHeight="1">
      <c r="A48" s="76">
        <f t="shared" si="0"/>
        <v>0</v>
      </c>
      <c r="B48" s="76" t="str">
        <f>IF(中学一覧表!D49="","",IF(中学一覧表!C49="男",10000+中学一覧表!D49,20000+中学一覧表!D49))</f>
        <v/>
      </c>
      <c r="C48" s="76" t="str">
        <f ca="1">IF(中学一覧表!D49="","",VLOOKUP(VLOOKUP(中学一覧表!D49,INDIRECT("中学"&amp;中学一覧表!C49&amp;"選手データ!A:O"),MATCH("所属",INDIRECT("中学"&amp;中学一覧表!C49&amp;"選手データ!1:1"),0),0)&amp;"中",所属csv!$A:$H,MATCH("所属コード",所属csv!$1:$1,0),0))</f>
        <v/>
      </c>
      <c r="F48" s="76" t="str">
        <f>IF(中学一覧表!D49="","",中学一覧表!D49)</f>
        <v/>
      </c>
      <c r="G48" s="76" t="str">
        <f ca="1">IF(中学一覧表!E49="","",中学一覧表!E49)</f>
        <v/>
      </c>
      <c r="H48" s="76" t="str">
        <f ca="1">IF(中学一覧表!D49="","",VLOOKUP(中学一覧表!D49,INDIRECT("中学"&amp;中学一覧表!C49&amp;"選手データ!A:O"),MATCH("ﾌﾘｶﾞﾅ(姓)",INDIRECT("中学"&amp;中学一覧表!C49&amp;"選手データ!1:1"),0),0)&amp;" "&amp;VLOOKUP(中学一覧表!D49,INDIRECT("中学"&amp;中学一覧表!C49&amp;"選手データ!A:O"),MATCH("ﾌﾘｶﾞﾅ(名)",INDIRECT("中学"&amp;中学一覧表!C49&amp;"選手データ!1:1"),0),0))</f>
        <v/>
      </c>
      <c r="I48" s="76" t="str">
        <f ca="1">IF(中学一覧表!E49="","",中学一覧表!E49)</f>
        <v/>
      </c>
      <c r="J48" s="76" t="str">
        <f ca="1">IF(中学一覧表!D49="","",VLOOKUP(中学一覧表!D49,INDIRECT("中学"&amp;中学一覧表!C49&amp;"選手データ!A:O"),MATCH("FAMILY NAME",INDIRECT("中学"&amp;中学一覧表!C49&amp;"選手データ!1:1"),0),0)&amp;" "&amp;VLOOKUP(中学一覧表!D49,INDIRECT("中学"&amp;中学一覧表!C49&amp;"選手データ!A:O"),MATCH("Firstname",INDIRECT("中学"&amp;中学一覧表!C49&amp;"選手データ!1:1"),0),0))</f>
        <v/>
      </c>
      <c r="K48" s="76" t="str">
        <f>IF(中学一覧表!D49="","","JPN")</f>
        <v/>
      </c>
      <c r="L48" s="76" t="str">
        <f>IF(中学一覧表!D49="","",IF(中学一覧表!C49="男",1,2))</f>
        <v/>
      </c>
      <c r="M48" s="76" t="str">
        <f>IF(中学一覧表!D49="","",中学一覧表!F49)</f>
        <v/>
      </c>
      <c r="N48" s="76" t="str">
        <f ca="1">IF(中学一覧表!D49="","",LEFT(VLOOKUP(中学一覧表!D49,INDIRECT("中学"&amp;中学一覧表!C49&amp;"選手データ!A:O"),MATCH("Birthday",INDIRECT("中学"&amp;中学一覧表!C49&amp;"選手データ!1:1"),0),0),4))</f>
        <v/>
      </c>
      <c r="O48" s="76" t="str">
        <f>IF(中学一覧表!D49="","","0")</f>
        <v/>
      </c>
      <c r="P48" s="76" t="str">
        <f>IF(中学一覧表!D49="","","千葉")</f>
        <v/>
      </c>
      <c r="R48" s="76" t="str">
        <f>IF(中学一覧表!G49="","",VLOOKUP(中学一覧表!G49,競技csv!$A:$O,MATCH("競技コード",競技csv!$1:$1,0),0))</f>
        <v/>
      </c>
      <c r="S48" s="76" t="str" cm="1">
        <f t="array" ref="S48">IF(中学一覧表!J49="","",中学一覧表!J49&amp;".")&amp;_xlfn.IFS(中学一覧表!K49="","",OR(VLOOKUP(R48,競技csv!$B:$O,2,0)&lt;=31,VLOOKUP(R48,競技csv!$B:$O,2,0)&gt;=100),TEXT(中学一覧表!K49,"00")&amp;".",TRUE,TEXT(中学一覧表!K49,"00")&amp;"m")&amp;IF(中学一覧表!L49="","",TEXT(中学一覧表!L49,"00"))</f>
        <v/>
      </c>
      <c r="T48" s="76" t="str">
        <f>IF(中学一覧表!G49="","","0")</f>
        <v/>
      </c>
      <c r="U48" s="76" t="str">
        <f>IF(中学一覧表!G49="","","2")</f>
        <v/>
      </c>
      <c r="V48" s="76" t="str">
        <f>IF(中学一覧表!M49="","",VLOOKUP(中学一覧表!M49,競技csv!$A:$O,MATCH("競技コード",競技csv!$1:$1,0),0))</f>
        <v/>
      </c>
      <c r="W48" s="76" t="str" cm="1">
        <f t="array" ref="W48">IF(中学一覧表!P49="","",中学一覧表!P49&amp;".")&amp;_xlfn.IFS(中学一覧表!Q49="","",OR(VLOOKUP(V48,競技csv!$B:$O,2,0)&lt;=31,VLOOKUP(V48,競技csv!$B:$O,2,0)&gt;=100),TEXT(中学一覧表!Q49,"00")&amp;".",TRUE,TEXT(中学一覧表!Q49,"00")&amp;"m")&amp;IF(中学一覧表!R49="","",TEXT(中学一覧表!R49,"00"))</f>
        <v/>
      </c>
      <c r="X48" s="76" t="str">
        <f>IF(中学一覧表!M49="","","0")</f>
        <v/>
      </c>
      <c r="Y48" s="76" t="str">
        <f>IF(中学一覧表!M49="","","2")</f>
        <v/>
      </c>
      <c r="Z48" s="76" t="str">
        <f>IF(中学一覧表!S49="","",VLOOKUP("中学"&amp;中学一覧表!C49&amp;"子4X100mR",競技csv!A:O,MATCH("競技コード",競技csv!$1:$1,0),0))</f>
        <v/>
      </c>
      <c r="AA48" s="76" t="str">
        <f>IF(中学一覧表!T49="","",中学一覧表!T49&amp;".")&amp;IF(中学一覧表!U49="","",TEXT(中学一覧表!U49,"00")&amp;".")&amp;IF(中学一覧表!V49="","",TEXT(中学一覧表!V49,"00"))</f>
        <v/>
      </c>
      <c r="AB48" s="76" t="str">
        <f>IF(中学一覧表!S49="","","0")</f>
        <v/>
      </c>
      <c r="AC48" s="76" t="str">
        <f>IF(中学一覧表!S49="","","2")</f>
        <v/>
      </c>
    </row>
    <row r="49" spans="1:29" ht="18" customHeight="1">
      <c r="A49" s="76">
        <f t="shared" si="0"/>
        <v>0</v>
      </c>
      <c r="B49" s="76" t="str">
        <f>IF(中学一覧表!D50="","",IF(中学一覧表!C50="男",10000+中学一覧表!D50,20000+中学一覧表!D50))</f>
        <v/>
      </c>
      <c r="C49" s="76" t="str">
        <f ca="1">IF(中学一覧表!D50="","",VLOOKUP(VLOOKUP(中学一覧表!D50,INDIRECT("中学"&amp;中学一覧表!C50&amp;"選手データ!A:O"),MATCH("所属",INDIRECT("中学"&amp;中学一覧表!C50&amp;"選手データ!1:1"),0),0)&amp;"中",所属csv!$A:$H,MATCH("所属コード",所属csv!$1:$1,0),0))</f>
        <v/>
      </c>
      <c r="F49" s="76" t="str">
        <f>IF(中学一覧表!D50="","",中学一覧表!D50)</f>
        <v/>
      </c>
      <c r="G49" s="76" t="str">
        <f ca="1">IF(中学一覧表!E50="","",中学一覧表!E50)</f>
        <v/>
      </c>
      <c r="H49" s="76" t="str">
        <f ca="1">IF(中学一覧表!D50="","",VLOOKUP(中学一覧表!D50,INDIRECT("中学"&amp;中学一覧表!C50&amp;"選手データ!A:O"),MATCH("ﾌﾘｶﾞﾅ(姓)",INDIRECT("中学"&amp;中学一覧表!C50&amp;"選手データ!1:1"),0),0)&amp;" "&amp;VLOOKUP(中学一覧表!D50,INDIRECT("中学"&amp;中学一覧表!C50&amp;"選手データ!A:O"),MATCH("ﾌﾘｶﾞﾅ(名)",INDIRECT("中学"&amp;中学一覧表!C50&amp;"選手データ!1:1"),0),0))</f>
        <v/>
      </c>
      <c r="I49" s="76" t="str">
        <f ca="1">IF(中学一覧表!E50="","",中学一覧表!E50)</f>
        <v/>
      </c>
      <c r="J49" s="76" t="str">
        <f ca="1">IF(中学一覧表!D50="","",VLOOKUP(中学一覧表!D50,INDIRECT("中学"&amp;中学一覧表!C50&amp;"選手データ!A:O"),MATCH("FAMILY NAME",INDIRECT("中学"&amp;中学一覧表!C50&amp;"選手データ!1:1"),0),0)&amp;" "&amp;VLOOKUP(中学一覧表!D50,INDIRECT("中学"&amp;中学一覧表!C50&amp;"選手データ!A:O"),MATCH("Firstname",INDIRECT("中学"&amp;中学一覧表!C50&amp;"選手データ!1:1"),0),0))</f>
        <v/>
      </c>
      <c r="K49" s="76" t="str">
        <f>IF(中学一覧表!D50="","","JPN")</f>
        <v/>
      </c>
      <c r="L49" s="76" t="str">
        <f>IF(中学一覧表!D50="","",IF(中学一覧表!C50="男",1,2))</f>
        <v/>
      </c>
      <c r="M49" s="76" t="str">
        <f>IF(中学一覧表!D50="","",中学一覧表!F50)</f>
        <v/>
      </c>
      <c r="N49" s="76" t="str">
        <f ca="1">IF(中学一覧表!D50="","",LEFT(VLOOKUP(中学一覧表!D50,INDIRECT("中学"&amp;中学一覧表!C50&amp;"選手データ!A:O"),MATCH("Birthday",INDIRECT("中学"&amp;中学一覧表!C50&amp;"選手データ!1:1"),0),0),4))</f>
        <v/>
      </c>
      <c r="O49" s="76" t="str">
        <f>IF(中学一覧表!D50="","","0")</f>
        <v/>
      </c>
      <c r="P49" s="76" t="str">
        <f>IF(中学一覧表!D50="","","千葉")</f>
        <v/>
      </c>
      <c r="R49" s="76" t="str">
        <f>IF(中学一覧表!G50="","",VLOOKUP(中学一覧表!G50,競技csv!$A:$O,MATCH("競技コード",競技csv!$1:$1,0),0))</f>
        <v/>
      </c>
      <c r="S49" s="76" t="str" cm="1">
        <f t="array" ref="S49">IF(中学一覧表!J50="","",中学一覧表!J50&amp;".")&amp;_xlfn.IFS(中学一覧表!K50="","",OR(VLOOKUP(R49,競技csv!$B:$O,2,0)&lt;=31,VLOOKUP(R49,競技csv!$B:$O,2,0)&gt;=100),TEXT(中学一覧表!K50,"00")&amp;".",TRUE,TEXT(中学一覧表!K50,"00")&amp;"m")&amp;IF(中学一覧表!L50="","",TEXT(中学一覧表!L50,"00"))</f>
        <v/>
      </c>
      <c r="T49" s="76" t="str">
        <f>IF(中学一覧表!G50="","","0")</f>
        <v/>
      </c>
      <c r="U49" s="76" t="str">
        <f>IF(中学一覧表!G50="","","2")</f>
        <v/>
      </c>
      <c r="V49" s="76" t="str">
        <f>IF(中学一覧表!M50="","",VLOOKUP(中学一覧表!M50,競技csv!$A:$O,MATCH("競技コード",競技csv!$1:$1,0),0))</f>
        <v/>
      </c>
      <c r="W49" s="76" t="str" cm="1">
        <f t="array" ref="W49">IF(中学一覧表!P50="","",中学一覧表!P50&amp;".")&amp;_xlfn.IFS(中学一覧表!Q50="","",OR(VLOOKUP(V49,競技csv!$B:$O,2,0)&lt;=31,VLOOKUP(V49,競技csv!$B:$O,2,0)&gt;=100),TEXT(中学一覧表!Q50,"00")&amp;".",TRUE,TEXT(中学一覧表!Q50,"00")&amp;"m")&amp;IF(中学一覧表!R50="","",TEXT(中学一覧表!R50,"00"))</f>
        <v/>
      </c>
      <c r="X49" s="76" t="str">
        <f>IF(中学一覧表!M50="","","0")</f>
        <v/>
      </c>
      <c r="Y49" s="76" t="str">
        <f>IF(中学一覧表!M50="","","2")</f>
        <v/>
      </c>
      <c r="Z49" s="76" t="str">
        <f>IF(中学一覧表!S50="","",VLOOKUP("中学"&amp;中学一覧表!C50&amp;"子4X100mR",競技csv!A:O,MATCH("競技コード",競技csv!$1:$1,0),0))</f>
        <v/>
      </c>
      <c r="AA49" s="76" t="str">
        <f>IF(中学一覧表!T50="","",中学一覧表!T50&amp;".")&amp;IF(中学一覧表!U50="","",TEXT(中学一覧表!U50,"00")&amp;".")&amp;IF(中学一覧表!V50="","",TEXT(中学一覧表!V50,"00"))</f>
        <v/>
      </c>
      <c r="AB49" s="76" t="str">
        <f>IF(中学一覧表!S50="","","0")</f>
        <v/>
      </c>
      <c r="AC49" s="76" t="str">
        <f>IF(中学一覧表!S50="","","2")</f>
        <v/>
      </c>
    </row>
    <row r="50" spans="1:29" ht="18" customHeight="1">
      <c r="A50" s="76">
        <f t="shared" si="0"/>
        <v>0</v>
      </c>
      <c r="B50" s="76" t="str">
        <f>IF(中学一覧表!D51="","",IF(中学一覧表!C51="男",10000+中学一覧表!D51,20000+中学一覧表!D51))</f>
        <v/>
      </c>
      <c r="C50" s="76" t="str">
        <f ca="1">IF(中学一覧表!D51="","",VLOOKUP(VLOOKUP(中学一覧表!D51,INDIRECT("中学"&amp;中学一覧表!C51&amp;"選手データ!A:O"),MATCH("所属",INDIRECT("中学"&amp;中学一覧表!C51&amp;"選手データ!1:1"),0),0)&amp;"中",所属csv!$A:$H,MATCH("所属コード",所属csv!$1:$1,0),0))</f>
        <v/>
      </c>
      <c r="F50" s="76" t="str">
        <f>IF(中学一覧表!D51="","",中学一覧表!D51)</f>
        <v/>
      </c>
      <c r="G50" s="76" t="str">
        <f ca="1">IF(中学一覧表!E51="","",中学一覧表!E51)</f>
        <v/>
      </c>
      <c r="H50" s="76" t="str">
        <f ca="1">IF(中学一覧表!D51="","",VLOOKUP(中学一覧表!D51,INDIRECT("中学"&amp;中学一覧表!C51&amp;"選手データ!A:O"),MATCH("ﾌﾘｶﾞﾅ(姓)",INDIRECT("中学"&amp;中学一覧表!C51&amp;"選手データ!1:1"),0),0)&amp;" "&amp;VLOOKUP(中学一覧表!D51,INDIRECT("中学"&amp;中学一覧表!C51&amp;"選手データ!A:O"),MATCH("ﾌﾘｶﾞﾅ(名)",INDIRECT("中学"&amp;中学一覧表!C51&amp;"選手データ!1:1"),0),0))</f>
        <v/>
      </c>
      <c r="I50" s="76" t="str">
        <f ca="1">IF(中学一覧表!E51="","",中学一覧表!E51)</f>
        <v/>
      </c>
      <c r="J50" s="76" t="str">
        <f ca="1">IF(中学一覧表!D51="","",VLOOKUP(中学一覧表!D51,INDIRECT("中学"&amp;中学一覧表!C51&amp;"選手データ!A:O"),MATCH("FAMILY NAME",INDIRECT("中学"&amp;中学一覧表!C51&amp;"選手データ!1:1"),0),0)&amp;" "&amp;VLOOKUP(中学一覧表!D51,INDIRECT("中学"&amp;中学一覧表!C51&amp;"選手データ!A:O"),MATCH("Firstname",INDIRECT("中学"&amp;中学一覧表!C51&amp;"選手データ!1:1"),0),0))</f>
        <v/>
      </c>
      <c r="K50" s="76" t="str">
        <f>IF(中学一覧表!D51="","","JPN")</f>
        <v/>
      </c>
      <c r="L50" s="76" t="str">
        <f>IF(中学一覧表!D51="","",IF(中学一覧表!C51="男",1,2))</f>
        <v/>
      </c>
      <c r="M50" s="76" t="str">
        <f>IF(中学一覧表!D51="","",中学一覧表!F51)</f>
        <v/>
      </c>
      <c r="N50" s="76" t="str">
        <f ca="1">IF(中学一覧表!D51="","",LEFT(VLOOKUP(中学一覧表!D51,INDIRECT("中学"&amp;中学一覧表!C51&amp;"選手データ!A:O"),MATCH("Birthday",INDIRECT("中学"&amp;中学一覧表!C51&amp;"選手データ!1:1"),0),0),4))</f>
        <v/>
      </c>
      <c r="O50" s="76" t="str">
        <f>IF(中学一覧表!D51="","","0")</f>
        <v/>
      </c>
      <c r="P50" s="76" t="str">
        <f>IF(中学一覧表!D51="","","千葉")</f>
        <v/>
      </c>
      <c r="R50" s="76" t="str">
        <f>IF(中学一覧表!G51="","",VLOOKUP(中学一覧表!G51,競技csv!$A:$O,MATCH("競技コード",競技csv!$1:$1,0),0))</f>
        <v/>
      </c>
      <c r="S50" s="76" t="str" cm="1">
        <f t="array" ref="S50">IF(中学一覧表!J51="","",中学一覧表!J51&amp;".")&amp;_xlfn.IFS(中学一覧表!K51="","",OR(VLOOKUP(R50,競技csv!$B:$O,2,0)&lt;=31,VLOOKUP(R50,競技csv!$B:$O,2,0)&gt;=100),TEXT(中学一覧表!K51,"00")&amp;".",TRUE,TEXT(中学一覧表!K51,"00")&amp;"m")&amp;IF(中学一覧表!L51="","",TEXT(中学一覧表!L51,"00"))</f>
        <v/>
      </c>
      <c r="T50" s="76" t="str">
        <f>IF(中学一覧表!G51="","","0")</f>
        <v/>
      </c>
      <c r="U50" s="76" t="str">
        <f>IF(中学一覧表!G51="","","2")</f>
        <v/>
      </c>
      <c r="V50" s="76" t="str">
        <f>IF(中学一覧表!M51="","",VLOOKUP(中学一覧表!M51,競技csv!$A:$O,MATCH("競技コード",競技csv!$1:$1,0),0))</f>
        <v/>
      </c>
      <c r="W50" s="76" t="str" cm="1">
        <f t="array" ref="W50">IF(中学一覧表!P51="","",中学一覧表!P51&amp;".")&amp;_xlfn.IFS(中学一覧表!Q51="","",OR(VLOOKUP(V50,競技csv!$B:$O,2,0)&lt;=31,VLOOKUP(V50,競技csv!$B:$O,2,0)&gt;=100),TEXT(中学一覧表!Q51,"00")&amp;".",TRUE,TEXT(中学一覧表!Q51,"00")&amp;"m")&amp;IF(中学一覧表!R51="","",TEXT(中学一覧表!R51,"00"))</f>
        <v/>
      </c>
      <c r="X50" s="76" t="str">
        <f>IF(中学一覧表!M51="","","0")</f>
        <v/>
      </c>
      <c r="Y50" s="76" t="str">
        <f>IF(中学一覧表!M51="","","2")</f>
        <v/>
      </c>
      <c r="Z50" s="76" t="str">
        <f>IF(中学一覧表!S51="","",VLOOKUP("中学"&amp;中学一覧表!C51&amp;"子4X100mR",競技csv!A:O,MATCH("競技コード",競技csv!$1:$1,0),0))</f>
        <v/>
      </c>
      <c r="AA50" s="76" t="str">
        <f>IF(中学一覧表!T51="","",中学一覧表!T51&amp;".")&amp;IF(中学一覧表!U51="","",TEXT(中学一覧表!U51,"00")&amp;".")&amp;IF(中学一覧表!V51="","",TEXT(中学一覧表!V51,"00"))</f>
        <v/>
      </c>
      <c r="AB50" s="76" t="str">
        <f>IF(中学一覧表!S51="","","0")</f>
        <v/>
      </c>
      <c r="AC50" s="76" t="str">
        <f>IF(中学一覧表!S51="","","2")</f>
        <v/>
      </c>
    </row>
    <row r="51" spans="1:29" ht="18" customHeight="1">
      <c r="A51" s="76">
        <f t="shared" si="0"/>
        <v>0</v>
      </c>
      <c r="B51" s="76" t="str">
        <f>IF(中学一覧表!D52="","",IF(中学一覧表!C52="男",10000+中学一覧表!D52,20000+中学一覧表!D52))</f>
        <v/>
      </c>
      <c r="C51" s="76" t="str">
        <f ca="1">IF(中学一覧表!D52="","",VLOOKUP(VLOOKUP(中学一覧表!D52,INDIRECT("中学"&amp;中学一覧表!C52&amp;"選手データ!A:O"),MATCH("所属",INDIRECT("中学"&amp;中学一覧表!C52&amp;"選手データ!1:1"),0),0)&amp;"中",所属csv!$A:$H,MATCH("所属コード",所属csv!$1:$1,0),0))</f>
        <v/>
      </c>
      <c r="F51" s="76" t="str">
        <f>IF(中学一覧表!D52="","",中学一覧表!D52)</f>
        <v/>
      </c>
      <c r="G51" s="76" t="str">
        <f ca="1">IF(中学一覧表!E52="","",中学一覧表!E52)</f>
        <v/>
      </c>
      <c r="H51" s="76" t="str">
        <f ca="1">IF(中学一覧表!D52="","",VLOOKUP(中学一覧表!D52,INDIRECT("中学"&amp;中学一覧表!C52&amp;"選手データ!A:O"),MATCH("ﾌﾘｶﾞﾅ(姓)",INDIRECT("中学"&amp;中学一覧表!C52&amp;"選手データ!1:1"),0),0)&amp;" "&amp;VLOOKUP(中学一覧表!D52,INDIRECT("中学"&amp;中学一覧表!C52&amp;"選手データ!A:O"),MATCH("ﾌﾘｶﾞﾅ(名)",INDIRECT("中学"&amp;中学一覧表!C52&amp;"選手データ!1:1"),0),0))</f>
        <v/>
      </c>
      <c r="I51" s="76" t="str">
        <f ca="1">IF(中学一覧表!E52="","",中学一覧表!E52)</f>
        <v/>
      </c>
      <c r="J51" s="76" t="str">
        <f ca="1">IF(中学一覧表!D52="","",VLOOKUP(中学一覧表!D52,INDIRECT("中学"&amp;中学一覧表!C52&amp;"選手データ!A:O"),MATCH("FAMILY NAME",INDIRECT("中学"&amp;中学一覧表!C52&amp;"選手データ!1:1"),0),0)&amp;" "&amp;VLOOKUP(中学一覧表!D52,INDIRECT("中学"&amp;中学一覧表!C52&amp;"選手データ!A:O"),MATCH("Firstname",INDIRECT("中学"&amp;中学一覧表!C52&amp;"選手データ!1:1"),0),0))</f>
        <v/>
      </c>
      <c r="K51" s="76" t="str">
        <f>IF(中学一覧表!D52="","","JPN")</f>
        <v/>
      </c>
      <c r="L51" s="76" t="str">
        <f>IF(中学一覧表!D52="","",IF(中学一覧表!C52="男",1,2))</f>
        <v/>
      </c>
      <c r="M51" s="76" t="str">
        <f>IF(中学一覧表!D52="","",中学一覧表!F52)</f>
        <v/>
      </c>
      <c r="N51" s="76" t="str">
        <f ca="1">IF(中学一覧表!D52="","",LEFT(VLOOKUP(中学一覧表!D52,INDIRECT("中学"&amp;中学一覧表!C52&amp;"選手データ!A:O"),MATCH("Birthday",INDIRECT("中学"&amp;中学一覧表!C52&amp;"選手データ!1:1"),0),0),4))</f>
        <v/>
      </c>
      <c r="O51" s="76" t="str">
        <f>IF(中学一覧表!D52="","","0")</f>
        <v/>
      </c>
      <c r="P51" s="76" t="str">
        <f>IF(中学一覧表!D52="","","千葉")</f>
        <v/>
      </c>
      <c r="R51" s="76" t="str">
        <f>IF(中学一覧表!G52="","",VLOOKUP(中学一覧表!G52,競技csv!$A:$O,MATCH("競技コード",競技csv!$1:$1,0),0))</f>
        <v/>
      </c>
      <c r="S51" s="76" t="str" cm="1">
        <f t="array" ref="S51">IF(中学一覧表!J52="","",中学一覧表!J52&amp;".")&amp;_xlfn.IFS(中学一覧表!K52="","",OR(VLOOKUP(R51,競技csv!$B:$O,2,0)&lt;=31,VLOOKUP(R51,競技csv!$B:$O,2,0)&gt;=100),TEXT(中学一覧表!K52,"00")&amp;".",TRUE,TEXT(中学一覧表!K52,"00")&amp;"m")&amp;IF(中学一覧表!L52="","",TEXT(中学一覧表!L52,"00"))</f>
        <v/>
      </c>
      <c r="T51" s="76" t="str">
        <f>IF(中学一覧表!G52="","","0")</f>
        <v/>
      </c>
      <c r="U51" s="76" t="str">
        <f>IF(中学一覧表!G52="","","2")</f>
        <v/>
      </c>
      <c r="V51" s="76" t="str">
        <f>IF(中学一覧表!M52="","",VLOOKUP(中学一覧表!M52,競技csv!$A:$O,MATCH("競技コード",競技csv!$1:$1,0),0))</f>
        <v/>
      </c>
      <c r="W51" s="76" t="str" cm="1">
        <f t="array" ref="W51">IF(中学一覧表!P52="","",中学一覧表!P52&amp;".")&amp;_xlfn.IFS(中学一覧表!Q52="","",OR(VLOOKUP(V51,競技csv!$B:$O,2,0)&lt;=31,VLOOKUP(V51,競技csv!$B:$O,2,0)&gt;=100),TEXT(中学一覧表!Q52,"00")&amp;".",TRUE,TEXT(中学一覧表!Q52,"00")&amp;"m")&amp;IF(中学一覧表!R52="","",TEXT(中学一覧表!R52,"00"))</f>
        <v/>
      </c>
      <c r="X51" s="76" t="str">
        <f>IF(中学一覧表!M52="","","0")</f>
        <v/>
      </c>
      <c r="Y51" s="76" t="str">
        <f>IF(中学一覧表!M52="","","2")</f>
        <v/>
      </c>
      <c r="Z51" s="76" t="str">
        <f>IF(中学一覧表!S52="","",VLOOKUP("中学"&amp;中学一覧表!C52&amp;"子4X100mR",競技csv!A:O,MATCH("競技コード",競技csv!$1:$1,0),0))</f>
        <v/>
      </c>
      <c r="AA51" s="76" t="str">
        <f>IF(中学一覧表!T52="","",中学一覧表!T52&amp;".")&amp;IF(中学一覧表!U52="","",TEXT(中学一覧表!U52,"00")&amp;".")&amp;IF(中学一覧表!V52="","",TEXT(中学一覧表!V52,"00"))</f>
        <v/>
      </c>
      <c r="AB51" s="76" t="str">
        <f>IF(中学一覧表!S52="","","0")</f>
        <v/>
      </c>
      <c r="AC51" s="76" t="str">
        <f>IF(中学一覧表!S52="","","2")</f>
        <v/>
      </c>
    </row>
    <row r="52" spans="1:29" ht="18" customHeight="1">
      <c r="A52" s="76">
        <f t="shared" si="0"/>
        <v>0</v>
      </c>
      <c r="B52" s="76" t="str">
        <f>IF(中学一覧表!D53="","",IF(中学一覧表!C53="男",10000+中学一覧表!D53,20000+中学一覧表!D53))</f>
        <v/>
      </c>
      <c r="C52" s="76" t="str">
        <f ca="1">IF(中学一覧表!D53="","",VLOOKUP(VLOOKUP(中学一覧表!D53,INDIRECT("中学"&amp;中学一覧表!C53&amp;"選手データ!A:O"),MATCH("所属",INDIRECT("中学"&amp;中学一覧表!C53&amp;"選手データ!1:1"),0),0)&amp;"中",所属csv!$A:$H,MATCH("所属コード",所属csv!$1:$1,0),0))</f>
        <v/>
      </c>
      <c r="F52" s="76" t="str">
        <f>IF(中学一覧表!D53="","",中学一覧表!D53)</f>
        <v/>
      </c>
      <c r="G52" s="76" t="str">
        <f ca="1">IF(中学一覧表!E53="","",中学一覧表!E53)</f>
        <v/>
      </c>
      <c r="H52" s="76" t="str">
        <f ca="1">IF(中学一覧表!D53="","",VLOOKUP(中学一覧表!D53,INDIRECT("中学"&amp;中学一覧表!C53&amp;"選手データ!A:O"),MATCH("ﾌﾘｶﾞﾅ(姓)",INDIRECT("中学"&amp;中学一覧表!C53&amp;"選手データ!1:1"),0),0)&amp;" "&amp;VLOOKUP(中学一覧表!D53,INDIRECT("中学"&amp;中学一覧表!C53&amp;"選手データ!A:O"),MATCH("ﾌﾘｶﾞﾅ(名)",INDIRECT("中学"&amp;中学一覧表!C53&amp;"選手データ!1:1"),0),0))</f>
        <v/>
      </c>
      <c r="I52" s="76" t="str">
        <f ca="1">IF(中学一覧表!E53="","",中学一覧表!E53)</f>
        <v/>
      </c>
      <c r="J52" s="76" t="str">
        <f ca="1">IF(中学一覧表!D53="","",VLOOKUP(中学一覧表!D53,INDIRECT("中学"&amp;中学一覧表!C53&amp;"選手データ!A:O"),MATCH("FAMILY NAME",INDIRECT("中学"&amp;中学一覧表!C53&amp;"選手データ!1:1"),0),0)&amp;" "&amp;VLOOKUP(中学一覧表!D53,INDIRECT("中学"&amp;中学一覧表!C53&amp;"選手データ!A:O"),MATCH("Firstname",INDIRECT("中学"&amp;中学一覧表!C53&amp;"選手データ!1:1"),0),0))</f>
        <v/>
      </c>
      <c r="K52" s="76" t="str">
        <f>IF(中学一覧表!D53="","","JPN")</f>
        <v/>
      </c>
      <c r="L52" s="76" t="str">
        <f>IF(中学一覧表!D53="","",IF(中学一覧表!C53="男",1,2))</f>
        <v/>
      </c>
      <c r="M52" s="76" t="str">
        <f>IF(中学一覧表!D53="","",中学一覧表!F53)</f>
        <v/>
      </c>
      <c r="N52" s="76" t="str">
        <f ca="1">IF(中学一覧表!D53="","",LEFT(VLOOKUP(中学一覧表!D53,INDIRECT("中学"&amp;中学一覧表!C53&amp;"選手データ!A:O"),MATCH("Birthday",INDIRECT("中学"&amp;中学一覧表!C53&amp;"選手データ!1:1"),0),0),4))</f>
        <v/>
      </c>
      <c r="O52" s="76" t="str">
        <f>IF(中学一覧表!D53="","","0")</f>
        <v/>
      </c>
      <c r="P52" s="76" t="str">
        <f>IF(中学一覧表!D53="","","千葉")</f>
        <v/>
      </c>
      <c r="R52" s="76" t="str">
        <f>IF(中学一覧表!G53="","",VLOOKUP(中学一覧表!G53,競技csv!$A:$O,MATCH("競技コード",競技csv!$1:$1,0),0))</f>
        <v/>
      </c>
      <c r="S52" s="76" t="str" cm="1">
        <f t="array" ref="S52">IF(中学一覧表!J53="","",中学一覧表!J53&amp;".")&amp;_xlfn.IFS(中学一覧表!K53="","",OR(VLOOKUP(R52,競技csv!$B:$O,2,0)&lt;=31,VLOOKUP(R52,競技csv!$B:$O,2,0)&gt;=100),TEXT(中学一覧表!K53,"00")&amp;".",TRUE,TEXT(中学一覧表!K53,"00")&amp;"m")&amp;IF(中学一覧表!L53="","",TEXT(中学一覧表!L53,"00"))</f>
        <v/>
      </c>
      <c r="T52" s="76" t="str">
        <f>IF(中学一覧表!G53="","","0")</f>
        <v/>
      </c>
      <c r="U52" s="76" t="str">
        <f>IF(中学一覧表!G53="","","2")</f>
        <v/>
      </c>
      <c r="V52" s="76" t="str">
        <f>IF(中学一覧表!M53="","",VLOOKUP(中学一覧表!M53,競技csv!$A:$O,MATCH("競技コード",競技csv!$1:$1,0),0))</f>
        <v/>
      </c>
      <c r="W52" s="76" t="str" cm="1">
        <f t="array" ref="W52">IF(中学一覧表!P53="","",中学一覧表!P53&amp;".")&amp;_xlfn.IFS(中学一覧表!Q53="","",OR(VLOOKUP(V52,競技csv!$B:$O,2,0)&lt;=31,VLOOKUP(V52,競技csv!$B:$O,2,0)&gt;=100),TEXT(中学一覧表!Q53,"00")&amp;".",TRUE,TEXT(中学一覧表!Q53,"00")&amp;"m")&amp;IF(中学一覧表!R53="","",TEXT(中学一覧表!R53,"00"))</f>
        <v/>
      </c>
      <c r="X52" s="76" t="str">
        <f>IF(中学一覧表!M53="","","0")</f>
        <v/>
      </c>
      <c r="Y52" s="76" t="str">
        <f>IF(中学一覧表!M53="","","2")</f>
        <v/>
      </c>
      <c r="Z52" s="76" t="str">
        <f>IF(中学一覧表!S53="","",VLOOKUP("中学"&amp;中学一覧表!C53&amp;"子4X100mR",競技csv!A:O,MATCH("競技コード",競技csv!$1:$1,0),0))</f>
        <v/>
      </c>
      <c r="AA52" s="76" t="str">
        <f>IF(中学一覧表!T53="","",中学一覧表!T53&amp;".")&amp;IF(中学一覧表!U53="","",TEXT(中学一覧表!U53,"00")&amp;".")&amp;IF(中学一覧表!V53="","",TEXT(中学一覧表!V53,"00"))</f>
        <v/>
      </c>
      <c r="AB52" s="76" t="str">
        <f>IF(中学一覧表!S53="","","0")</f>
        <v/>
      </c>
      <c r="AC52" s="76" t="str">
        <f>IF(中学一覧表!S53="","","2")</f>
        <v/>
      </c>
    </row>
    <row r="53" spans="1:29" ht="18" customHeight="1">
      <c r="A53" s="76">
        <f t="shared" si="0"/>
        <v>0</v>
      </c>
      <c r="B53" s="76" t="str">
        <f>IF(中学一覧表!D54="","",IF(中学一覧表!C54="男",10000+中学一覧表!D54,20000+中学一覧表!D54))</f>
        <v/>
      </c>
      <c r="C53" s="76" t="str">
        <f ca="1">IF(中学一覧表!D54="","",VLOOKUP(VLOOKUP(中学一覧表!D54,INDIRECT("中学"&amp;中学一覧表!C54&amp;"選手データ!A:O"),MATCH("所属",INDIRECT("中学"&amp;中学一覧表!C54&amp;"選手データ!1:1"),0),0)&amp;"中",所属csv!$A:$H,MATCH("所属コード",所属csv!$1:$1,0),0))</f>
        <v/>
      </c>
      <c r="F53" s="76" t="str">
        <f>IF(中学一覧表!D54="","",中学一覧表!D54)</f>
        <v/>
      </c>
      <c r="G53" s="76" t="str">
        <f ca="1">IF(中学一覧表!E54="","",中学一覧表!E54)</f>
        <v/>
      </c>
      <c r="H53" s="76" t="str">
        <f ca="1">IF(中学一覧表!D54="","",VLOOKUP(中学一覧表!D54,INDIRECT("中学"&amp;中学一覧表!C54&amp;"選手データ!A:O"),MATCH("ﾌﾘｶﾞﾅ(姓)",INDIRECT("中学"&amp;中学一覧表!C54&amp;"選手データ!1:1"),0),0)&amp;" "&amp;VLOOKUP(中学一覧表!D54,INDIRECT("中学"&amp;中学一覧表!C54&amp;"選手データ!A:O"),MATCH("ﾌﾘｶﾞﾅ(名)",INDIRECT("中学"&amp;中学一覧表!C54&amp;"選手データ!1:1"),0),0))</f>
        <v/>
      </c>
      <c r="I53" s="76" t="str">
        <f ca="1">IF(中学一覧表!E54="","",中学一覧表!E54)</f>
        <v/>
      </c>
      <c r="J53" s="76" t="str">
        <f ca="1">IF(中学一覧表!D54="","",VLOOKUP(中学一覧表!D54,INDIRECT("中学"&amp;中学一覧表!C54&amp;"選手データ!A:O"),MATCH("FAMILY NAME",INDIRECT("中学"&amp;中学一覧表!C54&amp;"選手データ!1:1"),0),0)&amp;" "&amp;VLOOKUP(中学一覧表!D54,INDIRECT("中学"&amp;中学一覧表!C54&amp;"選手データ!A:O"),MATCH("Firstname",INDIRECT("中学"&amp;中学一覧表!C54&amp;"選手データ!1:1"),0),0))</f>
        <v/>
      </c>
      <c r="K53" s="76" t="str">
        <f>IF(中学一覧表!D54="","","JPN")</f>
        <v/>
      </c>
      <c r="L53" s="76" t="str">
        <f>IF(中学一覧表!D54="","",IF(中学一覧表!C54="男",1,2))</f>
        <v/>
      </c>
      <c r="M53" s="76" t="str">
        <f>IF(中学一覧表!D54="","",中学一覧表!F54)</f>
        <v/>
      </c>
      <c r="N53" s="76" t="str">
        <f ca="1">IF(中学一覧表!D54="","",LEFT(VLOOKUP(中学一覧表!D54,INDIRECT("中学"&amp;中学一覧表!C54&amp;"選手データ!A:O"),MATCH("Birthday",INDIRECT("中学"&amp;中学一覧表!C54&amp;"選手データ!1:1"),0),0),4))</f>
        <v/>
      </c>
      <c r="O53" s="76" t="str">
        <f>IF(中学一覧表!D54="","","0")</f>
        <v/>
      </c>
      <c r="P53" s="76" t="str">
        <f>IF(中学一覧表!D54="","","千葉")</f>
        <v/>
      </c>
      <c r="R53" s="76" t="str">
        <f>IF(中学一覧表!G54="","",VLOOKUP(中学一覧表!G54,競技csv!$A:$O,MATCH("競技コード",競技csv!$1:$1,0),0))</f>
        <v/>
      </c>
      <c r="S53" s="76" t="str" cm="1">
        <f t="array" ref="S53">IF(中学一覧表!J54="","",中学一覧表!J54&amp;".")&amp;_xlfn.IFS(中学一覧表!K54="","",OR(VLOOKUP(R53,競技csv!$B:$O,2,0)&lt;=31,VLOOKUP(R53,競技csv!$B:$O,2,0)&gt;=100),TEXT(中学一覧表!K54,"00")&amp;".",TRUE,TEXT(中学一覧表!K54,"00")&amp;"m")&amp;IF(中学一覧表!L54="","",TEXT(中学一覧表!L54,"00"))</f>
        <v/>
      </c>
      <c r="T53" s="76" t="str">
        <f>IF(中学一覧表!G54="","","0")</f>
        <v/>
      </c>
      <c r="U53" s="76" t="str">
        <f>IF(中学一覧表!G54="","","2")</f>
        <v/>
      </c>
      <c r="V53" s="76" t="str">
        <f>IF(中学一覧表!M54="","",VLOOKUP(中学一覧表!M54,競技csv!$A:$O,MATCH("競技コード",競技csv!$1:$1,0),0))</f>
        <v/>
      </c>
      <c r="W53" s="76" t="str" cm="1">
        <f t="array" ref="W53">IF(中学一覧表!P54="","",中学一覧表!P54&amp;".")&amp;_xlfn.IFS(中学一覧表!Q54="","",OR(VLOOKUP(V53,競技csv!$B:$O,2,0)&lt;=31,VLOOKUP(V53,競技csv!$B:$O,2,0)&gt;=100),TEXT(中学一覧表!Q54,"00")&amp;".",TRUE,TEXT(中学一覧表!Q54,"00")&amp;"m")&amp;IF(中学一覧表!R54="","",TEXT(中学一覧表!R54,"00"))</f>
        <v/>
      </c>
      <c r="X53" s="76" t="str">
        <f>IF(中学一覧表!M54="","","0")</f>
        <v/>
      </c>
      <c r="Y53" s="76" t="str">
        <f>IF(中学一覧表!M54="","","2")</f>
        <v/>
      </c>
      <c r="Z53" s="76" t="str">
        <f>IF(中学一覧表!S54="","",VLOOKUP("中学"&amp;中学一覧表!C54&amp;"子4X100mR",競技csv!A:O,MATCH("競技コード",競技csv!$1:$1,0),0))</f>
        <v/>
      </c>
      <c r="AA53" s="76" t="str">
        <f>IF(中学一覧表!T54="","",中学一覧表!T54&amp;".")&amp;IF(中学一覧表!U54="","",TEXT(中学一覧表!U54,"00")&amp;".")&amp;IF(中学一覧表!V54="","",TEXT(中学一覧表!V54,"00"))</f>
        <v/>
      </c>
      <c r="AB53" s="76" t="str">
        <f>IF(中学一覧表!S54="","","0")</f>
        <v/>
      </c>
      <c r="AC53" s="76" t="str">
        <f>IF(中学一覧表!S54="","","2")</f>
        <v/>
      </c>
    </row>
    <row r="54" spans="1:29" ht="18" customHeight="1">
      <c r="A54" s="76">
        <f t="shared" si="0"/>
        <v>0</v>
      </c>
      <c r="B54" s="76" t="str">
        <f>IF(中学一覧表!D55="","",IF(中学一覧表!C55="男",10000+中学一覧表!D55,20000+中学一覧表!D55))</f>
        <v/>
      </c>
      <c r="C54" s="76" t="str">
        <f ca="1">IF(中学一覧表!D55="","",VLOOKUP(VLOOKUP(中学一覧表!D55,INDIRECT("中学"&amp;中学一覧表!C55&amp;"選手データ!A:O"),MATCH("所属",INDIRECT("中学"&amp;中学一覧表!C55&amp;"選手データ!1:1"),0),0)&amp;"中",所属csv!$A:$H,MATCH("所属コード",所属csv!$1:$1,0),0))</f>
        <v/>
      </c>
      <c r="F54" s="76" t="str">
        <f>IF(中学一覧表!D55="","",中学一覧表!D55)</f>
        <v/>
      </c>
      <c r="G54" s="76" t="str">
        <f ca="1">IF(中学一覧表!E55="","",中学一覧表!E55)</f>
        <v/>
      </c>
      <c r="H54" s="76" t="str">
        <f ca="1">IF(中学一覧表!D55="","",VLOOKUP(中学一覧表!D55,INDIRECT("中学"&amp;中学一覧表!C55&amp;"選手データ!A:O"),MATCH("ﾌﾘｶﾞﾅ(姓)",INDIRECT("中学"&amp;中学一覧表!C55&amp;"選手データ!1:1"),0),0)&amp;" "&amp;VLOOKUP(中学一覧表!D55,INDIRECT("中学"&amp;中学一覧表!C55&amp;"選手データ!A:O"),MATCH("ﾌﾘｶﾞﾅ(名)",INDIRECT("中学"&amp;中学一覧表!C55&amp;"選手データ!1:1"),0),0))</f>
        <v/>
      </c>
      <c r="I54" s="76" t="str">
        <f ca="1">IF(中学一覧表!E55="","",中学一覧表!E55)</f>
        <v/>
      </c>
      <c r="J54" s="76" t="str">
        <f ca="1">IF(中学一覧表!D55="","",VLOOKUP(中学一覧表!D55,INDIRECT("中学"&amp;中学一覧表!C55&amp;"選手データ!A:O"),MATCH("FAMILY NAME",INDIRECT("中学"&amp;中学一覧表!C55&amp;"選手データ!1:1"),0),0)&amp;" "&amp;VLOOKUP(中学一覧表!D55,INDIRECT("中学"&amp;中学一覧表!C55&amp;"選手データ!A:O"),MATCH("Firstname",INDIRECT("中学"&amp;中学一覧表!C55&amp;"選手データ!1:1"),0),0))</f>
        <v/>
      </c>
      <c r="K54" s="76" t="str">
        <f>IF(中学一覧表!D55="","","JPN")</f>
        <v/>
      </c>
      <c r="L54" s="76" t="str">
        <f>IF(中学一覧表!D55="","",IF(中学一覧表!C55="男",1,2))</f>
        <v/>
      </c>
      <c r="M54" s="76" t="str">
        <f>IF(中学一覧表!D55="","",中学一覧表!F55)</f>
        <v/>
      </c>
      <c r="N54" s="76" t="str">
        <f ca="1">IF(中学一覧表!D55="","",LEFT(VLOOKUP(中学一覧表!D55,INDIRECT("中学"&amp;中学一覧表!C55&amp;"選手データ!A:O"),MATCH("Birthday",INDIRECT("中学"&amp;中学一覧表!C55&amp;"選手データ!1:1"),0),0),4))</f>
        <v/>
      </c>
      <c r="O54" s="76" t="str">
        <f>IF(中学一覧表!D55="","","0")</f>
        <v/>
      </c>
      <c r="P54" s="76" t="str">
        <f>IF(中学一覧表!D55="","","千葉")</f>
        <v/>
      </c>
      <c r="R54" s="76" t="str">
        <f>IF(中学一覧表!G55="","",VLOOKUP(中学一覧表!G55,競技csv!$A:$O,MATCH("競技コード",競技csv!$1:$1,0),0))</f>
        <v/>
      </c>
      <c r="S54" s="76" t="str" cm="1">
        <f t="array" ref="S54">IF(中学一覧表!J55="","",中学一覧表!J55&amp;".")&amp;_xlfn.IFS(中学一覧表!K55="","",OR(VLOOKUP(R54,競技csv!$B:$O,2,0)&lt;=31,VLOOKUP(R54,競技csv!$B:$O,2,0)&gt;=100),TEXT(中学一覧表!K55,"00")&amp;".",TRUE,TEXT(中学一覧表!K55,"00")&amp;"m")&amp;IF(中学一覧表!L55="","",TEXT(中学一覧表!L55,"00"))</f>
        <v/>
      </c>
      <c r="T54" s="76" t="str">
        <f>IF(中学一覧表!G55="","","0")</f>
        <v/>
      </c>
      <c r="U54" s="76" t="str">
        <f>IF(中学一覧表!G55="","","2")</f>
        <v/>
      </c>
      <c r="V54" s="76" t="str">
        <f>IF(中学一覧表!M55="","",VLOOKUP(中学一覧表!M55,競技csv!$A:$O,MATCH("競技コード",競技csv!$1:$1,0),0))</f>
        <v/>
      </c>
      <c r="W54" s="76" t="str" cm="1">
        <f t="array" ref="W54">IF(中学一覧表!P55="","",中学一覧表!P55&amp;".")&amp;_xlfn.IFS(中学一覧表!Q55="","",OR(VLOOKUP(V54,競技csv!$B:$O,2,0)&lt;=31,VLOOKUP(V54,競技csv!$B:$O,2,0)&gt;=100),TEXT(中学一覧表!Q55,"00")&amp;".",TRUE,TEXT(中学一覧表!Q55,"00")&amp;"m")&amp;IF(中学一覧表!R55="","",TEXT(中学一覧表!R55,"00"))</f>
        <v/>
      </c>
      <c r="X54" s="76" t="str">
        <f>IF(中学一覧表!M55="","","0")</f>
        <v/>
      </c>
      <c r="Y54" s="76" t="str">
        <f>IF(中学一覧表!M55="","","2")</f>
        <v/>
      </c>
      <c r="Z54" s="76" t="str">
        <f>IF(中学一覧表!S55="","",VLOOKUP("中学"&amp;中学一覧表!C55&amp;"子4X100mR",競技csv!A:O,MATCH("競技コード",競技csv!$1:$1,0),0))</f>
        <v/>
      </c>
      <c r="AA54" s="76" t="str">
        <f>IF(中学一覧表!T55="","",中学一覧表!T55&amp;".")&amp;IF(中学一覧表!U55="","",TEXT(中学一覧表!U55,"00")&amp;".")&amp;IF(中学一覧表!V55="","",TEXT(中学一覧表!V55,"00"))</f>
        <v/>
      </c>
      <c r="AB54" s="76" t="str">
        <f>IF(中学一覧表!S55="","","0")</f>
        <v/>
      </c>
      <c r="AC54" s="76" t="str">
        <f>IF(中学一覧表!S55="","","2")</f>
        <v/>
      </c>
    </row>
    <row r="55" spans="1:29" ht="18" customHeight="1">
      <c r="A55" s="76">
        <f t="shared" si="0"/>
        <v>0</v>
      </c>
      <c r="B55" s="76" t="str">
        <f>IF(中学一覧表!D56="","",IF(中学一覧表!C56="男",10000+中学一覧表!D56,20000+中学一覧表!D56))</f>
        <v/>
      </c>
      <c r="C55" s="76" t="str">
        <f ca="1">IF(中学一覧表!D56="","",VLOOKUP(VLOOKUP(中学一覧表!D56,INDIRECT("中学"&amp;中学一覧表!C56&amp;"選手データ!A:O"),MATCH("所属",INDIRECT("中学"&amp;中学一覧表!C56&amp;"選手データ!1:1"),0),0)&amp;"中",所属csv!$A:$H,MATCH("所属コード",所属csv!$1:$1,0),0))</f>
        <v/>
      </c>
      <c r="F55" s="76" t="str">
        <f>IF(中学一覧表!D56="","",中学一覧表!D56)</f>
        <v/>
      </c>
      <c r="G55" s="76" t="str">
        <f ca="1">IF(中学一覧表!E56="","",中学一覧表!E56)</f>
        <v/>
      </c>
      <c r="H55" s="76" t="str">
        <f ca="1">IF(中学一覧表!D56="","",VLOOKUP(中学一覧表!D56,INDIRECT("中学"&amp;中学一覧表!C56&amp;"選手データ!A:O"),MATCH("ﾌﾘｶﾞﾅ(姓)",INDIRECT("中学"&amp;中学一覧表!C56&amp;"選手データ!1:1"),0),0)&amp;" "&amp;VLOOKUP(中学一覧表!D56,INDIRECT("中学"&amp;中学一覧表!C56&amp;"選手データ!A:O"),MATCH("ﾌﾘｶﾞﾅ(名)",INDIRECT("中学"&amp;中学一覧表!C56&amp;"選手データ!1:1"),0),0))</f>
        <v/>
      </c>
      <c r="I55" s="76" t="str">
        <f ca="1">IF(中学一覧表!E56="","",中学一覧表!E56)</f>
        <v/>
      </c>
      <c r="J55" s="76" t="str">
        <f ca="1">IF(中学一覧表!D56="","",VLOOKUP(中学一覧表!D56,INDIRECT("中学"&amp;中学一覧表!C56&amp;"選手データ!A:O"),MATCH("FAMILY NAME",INDIRECT("中学"&amp;中学一覧表!C56&amp;"選手データ!1:1"),0),0)&amp;" "&amp;VLOOKUP(中学一覧表!D56,INDIRECT("中学"&amp;中学一覧表!C56&amp;"選手データ!A:O"),MATCH("Firstname",INDIRECT("中学"&amp;中学一覧表!C56&amp;"選手データ!1:1"),0),0))</f>
        <v/>
      </c>
      <c r="K55" s="76" t="str">
        <f>IF(中学一覧表!D56="","","JPN")</f>
        <v/>
      </c>
      <c r="L55" s="76" t="str">
        <f>IF(中学一覧表!D56="","",IF(中学一覧表!C56="男",1,2))</f>
        <v/>
      </c>
      <c r="M55" s="76" t="str">
        <f>IF(中学一覧表!D56="","",中学一覧表!F56)</f>
        <v/>
      </c>
      <c r="N55" s="76" t="str">
        <f ca="1">IF(中学一覧表!D56="","",LEFT(VLOOKUP(中学一覧表!D56,INDIRECT("中学"&amp;中学一覧表!C56&amp;"選手データ!A:O"),MATCH("Birthday",INDIRECT("中学"&amp;中学一覧表!C56&amp;"選手データ!1:1"),0),0),4))</f>
        <v/>
      </c>
      <c r="O55" s="76" t="str">
        <f>IF(中学一覧表!D56="","","0")</f>
        <v/>
      </c>
      <c r="P55" s="76" t="str">
        <f>IF(中学一覧表!D56="","","千葉")</f>
        <v/>
      </c>
      <c r="R55" s="76" t="str">
        <f>IF(中学一覧表!G56="","",VLOOKUP(中学一覧表!G56,競技csv!$A:$O,MATCH("競技コード",競技csv!$1:$1,0),0))</f>
        <v/>
      </c>
      <c r="S55" s="76" t="str" cm="1">
        <f t="array" ref="S55">IF(中学一覧表!J56="","",中学一覧表!J56&amp;".")&amp;_xlfn.IFS(中学一覧表!K56="","",OR(VLOOKUP(R55,競技csv!$B:$O,2,0)&lt;=31,VLOOKUP(R55,競技csv!$B:$O,2,0)&gt;=100),TEXT(中学一覧表!K56,"00")&amp;".",TRUE,TEXT(中学一覧表!K56,"00")&amp;"m")&amp;IF(中学一覧表!L56="","",TEXT(中学一覧表!L56,"00"))</f>
        <v/>
      </c>
      <c r="T55" s="76" t="str">
        <f>IF(中学一覧表!G56="","","0")</f>
        <v/>
      </c>
      <c r="U55" s="76" t="str">
        <f>IF(中学一覧表!G56="","","2")</f>
        <v/>
      </c>
      <c r="V55" s="76" t="str">
        <f>IF(中学一覧表!M56="","",VLOOKUP(中学一覧表!M56,競技csv!$A:$O,MATCH("競技コード",競技csv!$1:$1,0),0))</f>
        <v/>
      </c>
      <c r="W55" s="76" t="str" cm="1">
        <f t="array" ref="W55">IF(中学一覧表!P56="","",中学一覧表!P56&amp;".")&amp;_xlfn.IFS(中学一覧表!Q56="","",OR(VLOOKUP(V55,競技csv!$B:$O,2,0)&lt;=31,VLOOKUP(V55,競技csv!$B:$O,2,0)&gt;=100),TEXT(中学一覧表!Q56,"00")&amp;".",TRUE,TEXT(中学一覧表!Q56,"00")&amp;"m")&amp;IF(中学一覧表!R56="","",TEXT(中学一覧表!R56,"00"))</f>
        <v/>
      </c>
      <c r="X55" s="76" t="str">
        <f>IF(中学一覧表!M56="","","0")</f>
        <v/>
      </c>
      <c r="Y55" s="76" t="str">
        <f>IF(中学一覧表!M56="","","2")</f>
        <v/>
      </c>
      <c r="Z55" s="76" t="str">
        <f>IF(中学一覧表!S56="","",VLOOKUP("中学"&amp;中学一覧表!C56&amp;"子4X100mR",競技csv!A:O,MATCH("競技コード",競技csv!$1:$1,0),0))</f>
        <v/>
      </c>
      <c r="AA55" s="76" t="str">
        <f>IF(中学一覧表!T56="","",中学一覧表!T56&amp;".")&amp;IF(中学一覧表!U56="","",TEXT(中学一覧表!U56,"00")&amp;".")&amp;IF(中学一覧表!V56="","",TEXT(中学一覧表!V56,"00"))</f>
        <v/>
      </c>
      <c r="AB55" s="76" t="str">
        <f>IF(中学一覧表!S56="","","0")</f>
        <v/>
      </c>
      <c r="AC55" s="76" t="str">
        <f>IF(中学一覧表!S56="","","2")</f>
        <v/>
      </c>
    </row>
    <row r="56" spans="1:29" ht="18" customHeight="1">
      <c r="A56" s="76">
        <f t="shared" si="0"/>
        <v>0</v>
      </c>
      <c r="B56" s="76" t="str">
        <f>IF(中学一覧表!D57="","",IF(中学一覧表!C57="男",10000+中学一覧表!D57,20000+中学一覧表!D57))</f>
        <v/>
      </c>
      <c r="C56" s="76" t="str">
        <f ca="1">IF(中学一覧表!D57="","",VLOOKUP(VLOOKUP(中学一覧表!D57,INDIRECT("中学"&amp;中学一覧表!C57&amp;"選手データ!A:O"),MATCH("所属",INDIRECT("中学"&amp;中学一覧表!C57&amp;"選手データ!1:1"),0),0)&amp;"中",所属csv!$A:$H,MATCH("所属コード",所属csv!$1:$1,0),0))</f>
        <v/>
      </c>
      <c r="F56" s="76" t="str">
        <f>IF(中学一覧表!D57="","",中学一覧表!D57)</f>
        <v/>
      </c>
      <c r="G56" s="76" t="str">
        <f ca="1">IF(中学一覧表!E57="","",中学一覧表!E57)</f>
        <v/>
      </c>
      <c r="H56" s="76" t="str">
        <f ca="1">IF(中学一覧表!D57="","",VLOOKUP(中学一覧表!D57,INDIRECT("中学"&amp;中学一覧表!C57&amp;"選手データ!A:O"),MATCH("ﾌﾘｶﾞﾅ(姓)",INDIRECT("中学"&amp;中学一覧表!C57&amp;"選手データ!1:1"),0),0)&amp;" "&amp;VLOOKUP(中学一覧表!D57,INDIRECT("中学"&amp;中学一覧表!C57&amp;"選手データ!A:O"),MATCH("ﾌﾘｶﾞﾅ(名)",INDIRECT("中学"&amp;中学一覧表!C57&amp;"選手データ!1:1"),0),0))</f>
        <v/>
      </c>
      <c r="I56" s="76" t="str">
        <f ca="1">IF(中学一覧表!E57="","",中学一覧表!E57)</f>
        <v/>
      </c>
      <c r="J56" s="76" t="str">
        <f ca="1">IF(中学一覧表!D57="","",VLOOKUP(中学一覧表!D57,INDIRECT("中学"&amp;中学一覧表!C57&amp;"選手データ!A:O"),MATCH("FAMILY NAME",INDIRECT("中学"&amp;中学一覧表!C57&amp;"選手データ!1:1"),0),0)&amp;" "&amp;VLOOKUP(中学一覧表!D57,INDIRECT("中学"&amp;中学一覧表!C57&amp;"選手データ!A:O"),MATCH("Firstname",INDIRECT("中学"&amp;中学一覧表!C57&amp;"選手データ!1:1"),0),0))</f>
        <v/>
      </c>
      <c r="K56" s="76" t="str">
        <f>IF(中学一覧表!D57="","","JPN")</f>
        <v/>
      </c>
      <c r="L56" s="76" t="str">
        <f>IF(中学一覧表!D57="","",IF(中学一覧表!C57="男",1,2))</f>
        <v/>
      </c>
      <c r="M56" s="76" t="str">
        <f>IF(中学一覧表!D57="","",中学一覧表!F57)</f>
        <v/>
      </c>
      <c r="N56" s="76" t="str">
        <f ca="1">IF(中学一覧表!D57="","",LEFT(VLOOKUP(中学一覧表!D57,INDIRECT("中学"&amp;中学一覧表!C57&amp;"選手データ!A:O"),MATCH("Birthday",INDIRECT("中学"&amp;中学一覧表!C57&amp;"選手データ!1:1"),0),0),4))</f>
        <v/>
      </c>
      <c r="O56" s="76" t="str">
        <f>IF(中学一覧表!D57="","","0")</f>
        <v/>
      </c>
      <c r="P56" s="76" t="str">
        <f>IF(中学一覧表!D57="","","千葉")</f>
        <v/>
      </c>
      <c r="R56" s="76" t="str">
        <f>IF(中学一覧表!G57="","",VLOOKUP(中学一覧表!G57,競技csv!$A:$O,MATCH("競技コード",競技csv!$1:$1,0),0))</f>
        <v/>
      </c>
      <c r="S56" s="76" t="str" cm="1">
        <f t="array" ref="S56">IF(中学一覧表!J57="","",中学一覧表!J57&amp;".")&amp;_xlfn.IFS(中学一覧表!K57="","",OR(VLOOKUP(R56,競技csv!$B:$O,2,0)&lt;=31,VLOOKUP(R56,競技csv!$B:$O,2,0)&gt;=100),TEXT(中学一覧表!K57,"00")&amp;".",TRUE,TEXT(中学一覧表!K57,"00")&amp;"m")&amp;IF(中学一覧表!L57="","",TEXT(中学一覧表!L57,"00"))</f>
        <v/>
      </c>
      <c r="T56" s="76" t="str">
        <f>IF(中学一覧表!G57="","","0")</f>
        <v/>
      </c>
      <c r="U56" s="76" t="str">
        <f>IF(中学一覧表!G57="","","2")</f>
        <v/>
      </c>
      <c r="V56" s="76" t="str">
        <f>IF(中学一覧表!M57="","",VLOOKUP(中学一覧表!M57,競技csv!$A:$O,MATCH("競技コード",競技csv!$1:$1,0),0))</f>
        <v/>
      </c>
      <c r="W56" s="76" t="str" cm="1">
        <f t="array" ref="W56">IF(中学一覧表!P57="","",中学一覧表!P57&amp;".")&amp;_xlfn.IFS(中学一覧表!Q57="","",OR(VLOOKUP(V56,競技csv!$B:$O,2,0)&lt;=31,VLOOKUP(V56,競技csv!$B:$O,2,0)&gt;=100),TEXT(中学一覧表!Q57,"00")&amp;".",TRUE,TEXT(中学一覧表!Q57,"00")&amp;"m")&amp;IF(中学一覧表!R57="","",TEXT(中学一覧表!R57,"00"))</f>
        <v/>
      </c>
      <c r="X56" s="76" t="str">
        <f>IF(中学一覧表!M57="","","0")</f>
        <v/>
      </c>
      <c r="Y56" s="76" t="str">
        <f>IF(中学一覧表!M57="","","2")</f>
        <v/>
      </c>
      <c r="Z56" s="76" t="str">
        <f>IF(中学一覧表!S57="","",VLOOKUP("中学"&amp;中学一覧表!C57&amp;"子4X100mR",競技csv!A:O,MATCH("競技コード",競技csv!$1:$1,0),0))</f>
        <v/>
      </c>
      <c r="AA56" s="76" t="str">
        <f>IF(中学一覧表!T57="","",中学一覧表!T57&amp;".")&amp;IF(中学一覧表!U57="","",TEXT(中学一覧表!U57,"00")&amp;".")&amp;IF(中学一覧表!V57="","",TEXT(中学一覧表!V57,"00"))</f>
        <v/>
      </c>
      <c r="AB56" s="76" t="str">
        <f>IF(中学一覧表!S57="","","0")</f>
        <v/>
      </c>
      <c r="AC56" s="76" t="str">
        <f>IF(中学一覧表!S57="","","2")</f>
        <v/>
      </c>
    </row>
    <row r="57" spans="1:29" ht="18" customHeight="1">
      <c r="A57" s="76">
        <f t="shared" si="0"/>
        <v>0</v>
      </c>
      <c r="B57" s="76" t="str">
        <f>IF(中学一覧表!D58="","",IF(中学一覧表!C58="男",10000+中学一覧表!D58,20000+中学一覧表!D58))</f>
        <v/>
      </c>
      <c r="C57" s="76" t="str">
        <f ca="1">IF(中学一覧表!D58="","",VLOOKUP(VLOOKUP(中学一覧表!D58,INDIRECT("中学"&amp;中学一覧表!C58&amp;"選手データ!A:O"),MATCH("所属",INDIRECT("中学"&amp;中学一覧表!C58&amp;"選手データ!1:1"),0),0)&amp;"中",所属csv!$A:$H,MATCH("所属コード",所属csv!$1:$1,0),0))</f>
        <v/>
      </c>
      <c r="F57" s="76" t="str">
        <f>IF(中学一覧表!D58="","",中学一覧表!D58)</f>
        <v/>
      </c>
      <c r="G57" s="76" t="str">
        <f ca="1">IF(中学一覧表!E58="","",中学一覧表!E58)</f>
        <v/>
      </c>
      <c r="H57" s="76" t="str">
        <f ca="1">IF(中学一覧表!D58="","",VLOOKUP(中学一覧表!D58,INDIRECT("中学"&amp;中学一覧表!C58&amp;"選手データ!A:O"),MATCH("ﾌﾘｶﾞﾅ(姓)",INDIRECT("中学"&amp;中学一覧表!C58&amp;"選手データ!1:1"),0),0)&amp;" "&amp;VLOOKUP(中学一覧表!D58,INDIRECT("中学"&amp;中学一覧表!C58&amp;"選手データ!A:O"),MATCH("ﾌﾘｶﾞﾅ(名)",INDIRECT("中学"&amp;中学一覧表!C58&amp;"選手データ!1:1"),0),0))</f>
        <v/>
      </c>
      <c r="I57" s="76" t="str">
        <f ca="1">IF(中学一覧表!E58="","",中学一覧表!E58)</f>
        <v/>
      </c>
      <c r="J57" s="76" t="str">
        <f ca="1">IF(中学一覧表!D58="","",VLOOKUP(中学一覧表!D58,INDIRECT("中学"&amp;中学一覧表!C58&amp;"選手データ!A:O"),MATCH("FAMILY NAME",INDIRECT("中学"&amp;中学一覧表!C58&amp;"選手データ!1:1"),0),0)&amp;" "&amp;VLOOKUP(中学一覧表!D58,INDIRECT("中学"&amp;中学一覧表!C58&amp;"選手データ!A:O"),MATCH("Firstname",INDIRECT("中学"&amp;中学一覧表!C58&amp;"選手データ!1:1"),0),0))</f>
        <v/>
      </c>
      <c r="K57" s="76" t="str">
        <f>IF(中学一覧表!D58="","","JPN")</f>
        <v/>
      </c>
      <c r="L57" s="76" t="str">
        <f>IF(中学一覧表!D58="","",IF(中学一覧表!C58="男",1,2))</f>
        <v/>
      </c>
      <c r="M57" s="76" t="str">
        <f>IF(中学一覧表!D58="","",中学一覧表!F58)</f>
        <v/>
      </c>
      <c r="N57" s="76" t="str">
        <f ca="1">IF(中学一覧表!D58="","",LEFT(VLOOKUP(中学一覧表!D58,INDIRECT("中学"&amp;中学一覧表!C58&amp;"選手データ!A:O"),MATCH("Birthday",INDIRECT("中学"&amp;中学一覧表!C58&amp;"選手データ!1:1"),0),0),4))</f>
        <v/>
      </c>
      <c r="O57" s="76" t="str">
        <f>IF(中学一覧表!D58="","","0")</f>
        <v/>
      </c>
      <c r="P57" s="76" t="str">
        <f>IF(中学一覧表!D58="","","千葉")</f>
        <v/>
      </c>
      <c r="R57" s="76" t="str">
        <f>IF(中学一覧表!G58="","",VLOOKUP(中学一覧表!G58,競技csv!$A:$O,MATCH("競技コード",競技csv!$1:$1,0),0))</f>
        <v/>
      </c>
      <c r="S57" s="76" t="str" cm="1">
        <f t="array" ref="S57">IF(中学一覧表!J58="","",中学一覧表!J58&amp;".")&amp;_xlfn.IFS(中学一覧表!K58="","",OR(VLOOKUP(R57,競技csv!$B:$O,2,0)&lt;=31,VLOOKUP(R57,競技csv!$B:$O,2,0)&gt;=100),TEXT(中学一覧表!K58,"00")&amp;".",TRUE,TEXT(中学一覧表!K58,"00")&amp;"m")&amp;IF(中学一覧表!L58="","",TEXT(中学一覧表!L58,"00"))</f>
        <v/>
      </c>
      <c r="T57" s="76" t="str">
        <f>IF(中学一覧表!G58="","","0")</f>
        <v/>
      </c>
      <c r="U57" s="76" t="str">
        <f>IF(中学一覧表!G58="","","2")</f>
        <v/>
      </c>
      <c r="V57" s="76" t="str">
        <f>IF(中学一覧表!M58="","",VLOOKUP(中学一覧表!M58,競技csv!$A:$O,MATCH("競技コード",競技csv!$1:$1,0),0))</f>
        <v/>
      </c>
      <c r="W57" s="76" t="str" cm="1">
        <f t="array" ref="W57">IF(中学一覧表!P58="","",中学一覧表!P58&amp;".")&amp;_xlfn.IFS(中学一覧表!Q58="","",OR(VLOOKUP(V57,競技csv!$B:$O,2,0)&lt;=31,VLOOKUP(V57,競技csv!$B:$O,2,0)&gt;=100),TEXT(中学一覧表!Q58,"00")&amp;".",TRUE,TEXT(中学一覧表!Q58,"00")&amp;"m")&amp;IF(中学一覧表!R58="","",TEXT(中学一覧表!R58,"00"))</f>
        <v/>
      </c>
      <c r="X57" s="76" t="str">
        <f>IF(中学一覧表!M58="","","0")</f>
        <v/>
      </c>
      <c r="Y57" s="76" t="str">
        <f>IF(中学一覧表!M58="","","2")</f>
        <v/>
      </c>
      <c r="Z57" s="76" t="str">
        <f>IF(中学一覧表!S58="","",VLOOKUP("中学"&amp;中学一覧表!C58&amp;"子4X100mR",競技csv!A:O,MATCH("競技コード",競技csv!$1:$1,0),0))</f>
        <v/>
      </c>
      <c r="AA57" s="76" t="str">
        <f>IF(中学一覧表!T58="","",中学一覧表!T58&amp;".")&amp;IF(中学一覧表!U58="","",TEXT(中学一覧表!U58,"00")&amp;".")&amp;IF(中学一覧表!V58="","",TEXT(中学一覧表!V58,"00"))</f>
        <v/>
      </c>
      <c r="AB57" s="76" t="str">
        <f>IF(中学一覧表!S58="","","0")</f>
        <v/>
      </c>
      <c r="AC57" s="76" t="str">
        <f>IF(中学一覧表!S58="","","2")</f>
        <v/>
      </c>
    </row>
    <row r="58" spans="1:29" ht="18" customHeight="1">
      <c r="A58" s="76">
        <f t="shared" si="0"/>
        <v>0</v>
      </c>
      <c r="B58" s="76" t="str">
        <f>IF(中学一覧表!D59="","",IF(中学一覧表!C59="男",10000+中学一覧表!D59,20000+中学一覧表!D59))</f>
        <v/>
      </c>
      <c r="C58" s="76" t="str">
        <f ca="1">IF(中学一覧表!D59="","",VLOOKUP(VLOOKUP(中学一覧表!D59,INDIRECT("中学"&amp;中学一覧表!C59&amp;"選手データ!A:O"),MATCH("所属",INDIRECT("中学"&amp;中学一覧表!C59&amp;"選手データ!1:1"),0),0)&amp;"中",所属csv!$A:$H,MATCH("所属コード",所属csv!$1:$1,0),0))</f>
        <v/>
      </c>
      <c r="F58" s="76" t="str">
        <f>IF(中学一覧表!D59="","",中学一覧表!D59)</f>
        <v/>
      </c>
      <c r="G58" s="76" t="str">
        <f ca="1">IF(中学一覧表!E59="","",中学一覧表!E59)</f>
        <v/>
      </c>
      <c r="H58" s="76" t="str">
        <f ca="1">IF(中学一覧表!D59="","",VLOOKUP(中学一覧表!D59,INDIRECT("中学"&amp;中学一覧表!C59&amp;"選手データ!A:O"),MATCH("ﾌﾘｶﾞﾅ(姓)",INDIRECT("中学"&amp;中学一覧表!C59&amp;"選手データ!1:1"),0),0)&amp;" "&amp;VLOOKUP(中学一覧表!D59,INDIRECT("中学"&amp;中学一覧表!C59&amp;"選手データ!A:O"),MATCH("ﾌﾘｶﾞﾅ(名)",INDIRECT("中学"&amp;中学一覧表!C59&amp;"選手データ!1:1"),0),0))</f>
        <v/>
      </c>
      <c r="I58" s="76" t="str">
        <f ca="1">IF(中学一覧表!E59="","",中学一覧表!E59)</f>
        <v/>
      </c>
      <c r="J58" s="76" t="str">
        <f ca="1">IF(中学一覧表!D59="","",VLOOKUP(中学一覧表!D59,INDIRECT("中学"&amp;中学一覧表!C59&amp;"選手データ!A:O"),MATCH("FAMILY NAME",INDIRECT("中学"&amp;中学一覧表!C59&amp;"選手データ!1:1"),0),0)&amp;" "&amp;VLOOKUP(中学一覧表!D59,INDIRECT("中学"&amp;中学一覧表!C59&amp;"選手データ!A:O"),MATCH("Firstname",INDIRECT("中学"&amp;中学一覧表!C59&amp;"選手データ!1:1"),0),0))</f>
        <v/>
      </c>
      <c r="K58" s="76" t="str">
        <f>IF(中学一覧表!D59="","","JPN")</f>
        <v/>
      </c>
      <c r="L58" s="76" t="str">
        <f>IF(中学一覧表!D59="","",IF(中学一覧表!C59="男",1,2))</f>
        <v/>
      </c>
      <c r="M58" s="76" t="str">
        <f>IF(中学一覧表!D59="","",中学一覧表!F59)</f>
        <v/>
      </c>
      <c r="N58" s="76" t="str">
        <f ca="1">IF(中学一覧表!D59="","",LEFT(VLOOKUP(中学一覧表!D59,INDIRECT("中学"&amp;中学一覧表!C59&amp;"選手データ!A:O"),MATCH("Birthday",INDIRECT("中学"&amp;中学一覧表!C59&amp;"選手データ!1:1"),0),0),4))</f>
        <v/>
      </c>
      <c r="O58" s="76" t="str">
        <f>IF(中学一覧表!D59="","","0")</f>
        <v/>
      </c>
      <c r="P58" s="76" t="str">
        <f>IF(中学一覧表!D59="","","千葉")</f>
        <v/>
      </c>
      <c r="R58" s="76" t="str">
        <f>IF(中学一覧表!G59="","",VLOOKUP(中学一覧表!G59,競技csv!$A:$O,MATCH("競技コード",競技csv!$1:$1,0),0))</f>
        <v/>
      </c>
      <c r="S58" s="76" t="str" cm="1">
        <f t="array" ref="S58">IF(中学一覧表!J59="","",中学一覧表!J59&amp;".")&amp;_xlfn.IFS(中学一覧表!K59="","",OR(VLOOKUP(R58,競技csv!$B:$O,2,0)&lt;=31,VLOOKUP(R58,競技csv!$B:$O,2,0)&gt;=100),TEXT(中学一覧表!K59,"00")&amp;".",TRUE,TEXT(中学一覧表!K59,"00")&amp;"m")&amp;IF(中学一覧表!L59="","",TEXT(中学一覧表!L59,"00"))</f>
        <v/>
      </c>
      <c r="T58" s="76" t="str">
        <f>IF(中学一覧表!G59="","","0")</f>
        <v/>
      </c>
      <c r="U58" s="76" t="str">
        <f>IF(中学一覧表!G59="","","2")</f>
        <v/>
      </c>
      <c r="V58" s="76" t="str">
        <f>IF(中学一覧表!M59="","",VLOOKUP(中学一覧表!M59,競技csv!$A:$O,MATCH("競技コード",競技csv!$1:$1,0),0))</f>
        <v/>
      </c>
      <c r="W58" s="76" t="str" cm="1">
        <f t="array" ref="W58">IF(中学一覧表!P59="","",中学一覧表!P59&amp;".")&amp;_xlfn.IFS(中学一覧表!Q59="","",OR(VLOOKUP(V58,競技csv!$B:$O,2,0)&lt;=31,VLOOKUP(V58,競技csv!$B:$O,2,0)&gt;=100),TEXT(中学一覧表!Q59,"00")&amp;".",TRUE,TEXT(中学一覧表!Q59,"00")&amp;"m")&amp;IF(中学一覧表!R59="","",TEXT(中学一覧表!R59,"00"))</f>
        <v/>
      </c>
      <c r="X58" s="76" t="str">
        <f>IF(中学一覧表!M59="","","0")</f>
        <v/>
      </c>
      <c r="Y58" s="76" t="str">
        <f>IF(中学一覧表!M59="","","2")</f>
        <v/>
      </c>
      <c r="Z58" s="76" t="str">
        <f>IF(中学一覧表!S59="","",VLOOKUP("中学"&amp;中学一覧表!C59&amp;"子4X100mR",競技csv!A:O,MATCH("競技コード",競技csv!$1:$1,0),0))</f>
        <v/>
      </c>
      <c r="AA58" s="76" t="str">
        <f>IF(中学一覧表!T59="","",中学一覧表!T59&amp;".")&amp;IF(中学一覧表!U59="","",TEXT(中学一覧表!U59,"00")&amp;".")&amp;IF(中学一覧表!V59="","",TEXT(中学一覧表!V59,"00"))</f>
        <v/>
      </c>
      <c r="AB58" s="76" t="str">
        <f>IF(中学一覧表!S59="","","0")</f>
        <v/>
      </c>
      <c r="AC58" s="76" t="str">
        <f>IF(中学一覧表!S59="","","2")</f>
        <v/>
      </c>
    </row>
    <row r="59" spans="1:29" ht="18" customHeight="1">
      <c r="A59" s="76">
        <f t="shared" si="0"/>
        <v>0</v>
      </c>
      <c r="B59" s="76" t="str">
        <f>IF(中学一覧表!D60="","",IF(中学一覧表!C60="男",10000+中学一覧表!D60,20000+中学一覧表!D60))</f>
        <v/>
      </c>
      <c r="C59" s="76" t="str">
        <f ca="1">IF(中学一覧表!D60="","",VLOOKUP(VLOOKUP(中学一覧表!D60,INDIRECT("中学"&amp;中学一覧表!C60&amp;"選手データ!A:O"),MATCH("所属",INDIRECT("中学"&amp;中学一覧表!C60&amp;"選手データ!1:1"),0),0)&amp;"中",所属csv!$A:$H,MATCH("所属コード",所属csv!$1:$1,0),0))</f>
        <v/>
      </c>
      <c r="F59" s="76" t="str">
        <f>IF(中学一覧表!D60="","",中学一覧表!D60)</f>
        <v/>
      </c>
      <c r="G59" s="76" t="str">
        <f ca="1">IF(中学一覧表!E60="","",中学一覧表!E60)</f>
        <v/>
      </c>
      <c r="H59" s="76" t="str">
        <f ca="1">IF(中学一覧表!D60="","",VLOOKUP(中学一覧表!D60,INDIRECT("中学"&amp;中学一覧表!C60&amp;"選手データ!A:O"),MATCH("ﾌﾘｶﾞﾅ(姓)",INDIRECT("中学"&amp;中学一覧表!C60&amp;"選手データ!1:1"),0),0)&amp;" "&amp;VLOOKUP(中学一覧表!D60,INDIRECT("中学"&amp;中学一覧表!C60&amp;"選手データ!A:O"),MATCH("ﾌﾘｶﾞﾅ(名)",INDIRECT("中学"&amp;中学一覧表!C60&amp;"選手データ!1:1"),0),0))</f>
        <v/>
      </c>
      <c r="I59" s="76" t="str">
        <f ca="1">IF(中学一覧表!E60="","",中学一覧表!E60)</f>
        <v/>
      </c>
      <c r="J59" s="76" t="str">
        <f ca="1">IF(中学一覧表!D60="","",VLOOKUP(中学一覧表!D60,INDIRECT("中学"&amp;中学一覧表!C60&amp;"選手データ!A:O"),MATCH("FAMILY NAME",INDIRECT("中学"&amp;中学一覧表!C60&amp;"選手データ!1:1"),0),0)&amp;" "&amp;VLOOKUP(中学一覧表!D60,INDIRECT("中学"&amp;中学一覧表!C60&amp;"選手データ!A:O"),MATCH("Firstname",INDIRECT("中学"&amp;中学一覧表!C60&amp;"選手データ!1:1"),0),0))</f>
        <v/>
      </c>
      <c r="K59" s="76" t="str">
        <f>IF(中学一覧表!D60="","","JPN")</f>
        <v/>
      </c>
      <c r="L59" s="76" t="str">
        <f>IF(中学一覧表!D60="","",IF(中学一覧表!C60="男",1,2))</f>
        <v/>
      </c>
      <c r="M59" s="76" t="str">
        <f>IF(中学一覧表!D60="","",中学一覧表!F60)</f>
        <v/>
      </c>
      <c r="N59" s="76" t="str">
        <f ca="1">IF(中学一覧表!D60="","",LEFT(VLOOKUP(中学一覧表!D60,INDIRECT("中学"&amp;中学一覧表!C60&amp;"選手データ!A:O"),MATCH("Birthday",INDIRECT("中学"&amp;中学一覧表!C60&amp;"選手データ!1:1"),0),0),4))</f>
        <v/>
      </c>
      <c r="O59" s="76" t="str">
        <f>IF(中学一覧表!D60="","","0")</f>
        <v/>
      </c>
      <c r="P59" s="76" t="str">
        <f>IF(中学一覧表!D60="","","千葉")</f>
        <v/>
      </c>
      <c r="R59" s="76" t="str">
        <f>IF(中学一覧表!G60="","",VLOOKUP(中学一覧表!G60,競技csv!$A:$O,MATCH("競技コード",競技csv!$1:$1,0),0))</f>
        <v/>
      </c>
      <c r="S59" s="76" t="str" cm="1">
        <f t="array" ref="S59">IF(中学一覧表!J60="","",中学一覧表!J60&amp;".")&amp;_xlfn.IFS(中学一覧表!K60="","",OR(VLOOKUP(R59,競技csv!$B:$O,2,0)&lt;=31,VLOOKUP(R59,競技csv!$B:$O,2,0)&gt;=100),TEXT(中学一覧表!K60,"00")&amp;".",TRUE,TEXT(中学一覧表!K60,"00")&amp;"m")&amp;IF(中学一覧表!L60="","",TEXT(中学一覧表!L60,"00"))</f>
        <v/>
      </c>
      <c r="T59" s="76" t="str">
        <f>IF(中学一覧表!G60="","","0")</f>
        <v/>
      </c>
      <c r="U59" s="76" t="str">
        <f>IF(中学一覧表!G60="","","2")</f>
        <v/>
      </c>
      <c r="V59" s="76" t="str">
        <f>IF(中学一覧表!M60="","",VLOOKUP(中学一覧表!M60,競技csv!$A:$O,MATCH("競技コード",競技csv!$1:$1,0),0))</f>
        <v/>
      </c>
      <c r="W59" s="76" t="str" cm="1">
        <f t="array" ref="W59">IF(中学一覧表!P60="","",中学一覧表!P60&amp;".")&amp;_xlfn.IFS(中学一覧表!Q60="","",OR(VLOOKUP(V59,競技csv!$B:$O,2,0)&lt;=31,VLOOKUP(V59,競技csv!$B:$O,2,0)&gt;=100),TEXT(中学一覧表!Q60,"00")&amp;".",TRUE,TEXT(中学一覧表!Q60,"00")&amp;"m")&amp;IF(中学一覧表!R60="","",TEXT(中学一覧表!R60,"00"))</f>
        <v/>
      </c>
      <c r="X59" s="76" t="str">
        <f>IF(中学一覧表!M60="","","0")</f>
        <v/>
      </c>
      <c r="Y59" s="76" t="str">
        <f>IF(中学一覧表!M60="","","2")</f>
        <v/>
      </c>
      <c r="Z59" s="76" t="str">
        <f>IF(中学一覧表!S60="","",VLOOKUP("中学"&amp;中学一覧表!C60&amp;"子4X100mR",競技csv!A:O,MATCH("競技コード",競技csv!$1:$1,0),0))</f>
        <v/>
      </c>
      <c r="AA59" s="76" t="str">
        <f>IF(中学一覧表!T60="","",中学一覧表!T60&amp;".")&amp;IF(中学一覧表!U60="","",TEXT(中学一覧表!U60,"00")&amp;".")&amp;IF(中学一覧表!V60="","",TEXT(中学一覧表!V60,"00"))</f>
        <v/>
      </c>
      <c r="AB59" s="76" t="str">
        <f>IF(中学一覧表!S60="","","0")</f>
        <v/>
      </c>
      <c r="AC59" s="76" t="str">
        <f>IF(中学一覧表!S60="","","2")</f>
        <v/>
      </c>
    </row>
    <row r="60" spans="1:29" ht="18" customHeight="1">
      <c r="A60" s="76">
        <f t="shared" si="0"/>
        <v>0</v>
      </c>
      <c r="B60" s="76" t="str">
        <f>IF(中学一覧表!D61="","",IF(中学一覧表!C61="男",10000+中学一覧表!D61,20000+中学一覧表!D61))</f>
        <v/>
      </c>
      <c r="C60" s="76" t="str">
        <f ca="1">IF(中学一覧表!D61="","",VLOOKUP(VLOOKUP(中学一覧表!D61,INDIRECT("中学"&amp;中学一覧表!C61&amp;"選手データ!A:O"),MATCH("所属",INDIRECT("中学"&amp;中学一覧表!C61&amp;"選手データ!1:1"),0),0)&amp;"中",所属csv!$A:$H,MATCH("所属コード",所属csv!$1:$1,0),0))</f>
        <v/>
      </c>
      <c r="F60" s="76" t="str">
        <f>IF(中学一覧表!D61="","",中学一覧表!D61)</f>
        <v/>
      </c>
      <c r="G60" s="76" t="str">
        <f ca="1">IF(中学一覧表!E61="","",中学一覧表!E61)</f>
        <v/>
      </c>
      <c r="H60" s="76" t="str">
        <f ca="1">IF(中学一覧表!D61="","",VLOOKUP(中学一覧表!D61,INDIRECT("中学"&amp;中学一覧表!C61&amp;"選手データ!A:O"),MATCH("ﾌﾘｶﾞﾅ(姓)",INDIRECT("中学"&amp;中学一覧表!C61&amp;"選手データ!1:1"),0),0)&amp;" "&amp;VLOOKUP(中学一覧表!D61,INDIRECT("中学"&amp;中学一覧表!C61&amp;"選手データ!A:O"),MATCH("ﾌﾘｶﾞﾅ(名)",INDIRECT("中学"&amp;中学一覧表!C61&amp;"選手データ!1:1"),0),0))</f>
        <v/>
      </c>
      <c r="I60" s="76" t="str">
        <f ca="1">IF(中学一覧表!E61="","",中学一覧表!E61)</f>
        <v/>
      </c>
      <c r="J60" s="76" t="str">
        <f ca="1">IF(中学一覧表!D61="","",VLOOKUP(中学一覧表!D61,INDIRECT("中学"&amp;中学一覧表!C61&amp;"選手データ!A:O"),MATCH("FAMILY NAME",INDIRECT("中学"&amp;中学一覧表!C61&amp;"選手データ!1:1"),0),0)&amp;" "&amp;VLOOKUP(中学一覧表!D61,INDIRECT("中学"&amp;中学一覧表!C61&amp;"選手データ!A:O"),MATCH("Firstname",INDIRECT("中学"&amp;中学一覧表!C61&amp;"選手データ!1:1"),0),0))</f>
        <v/>
      </c>
      <c r="K60" s="76" t="str">
        <f>IF(中学一覧表!D61="","","JPN")</f>
        <v/>
      </c>
      <c r="L60" s="76" t="str">
        <f>IF(中学一覧表!D61="","",IF(中学一覧表!C61="男",1,2))</f>
        <v/>
      </c>
      <c r="M60" s="76" t="str">
        <f>IF(中学一覧表!D61="","",中学一覧表!F61)</f>
        <v/>
      </c>
      <c r="N60" s="76" t="str">
        <f ca="1">IF(中学一覧表!D61="","",LEFT(VLOOKUP(中学一覧表!D61,INDIRECT("中学"&amp;中学一覧表!C61&amp;"選手データ!A:O"),MATCH("Birthday",INDIRECT("中学"&amp;中学一覧表!C61&amp;"選手データ!1:1"),0),0),4))</f>
        <v/>
      </c>
      <c r="O60" s="76" t="str">
        <f>IF(中学一覧表!D61="","","0")</f>
        <v/>
      </c>
      <c r="P60" s="76" t="str">
        <f>IF(中学一覧表!D61="","","千葉")</f>
        <v/>
      </c>
      <c r="R60" s="76" t="str">
        <f>IF(中学一覧表!G61="","",VLOOKUP(中学一覧表!G61,競技csv!$A:$O,MATCH("競技コード",競技csv!$1:$1,0),0))</f>
        <v/>
      </c>
      <c r="S60" s="76" t="str" cm="1">
        <f t="array" ref="S60">IF(中学一覧表!J61="","",中学一覧表!J61&amp;".")&amp;_xlfn.IFS(中学一覧表!K61="","",OR(VLOOKUP(R60,競技csv!$B:$O,2,0)&lt;=31,VLOOKUP(R60,競技csv!$B:$O,2,0)&gt;=100),TEXT(中学一覧表!K61,"00")&amp;".",TRUE,TEXT(中学一覧表!K61,"00")&amp;"m")&amp;IF(中学一覧表!L61="","",TEXT(中学一覧表!L61,"00"))</f>
        <v/>
      </c>
      <c r="T60" s="76" t="str">
        <f>IF(中学一覧表!G61="","","0")</f>
        <v/>
      </c>
      <c r="U60" s="76" t="str">
        <f>IF(中学一覧表!G61="","","2")</f>
        <v/>
      </c>
      <c r="V60" s="76" t="str">
        <f>IF(中学一覧表!M61="","",VLOOKUP(中学一覧表!M61,競技csv!$A:$O,MATCH("競技コード",競技csv!$1:$1,0),0))</f>
        <v/>
      </c>
      <c r="W60" s="76" t="str" cm="1">
        <f t="array" ref="W60">IF(中学一覧表!P61="","",中学一覧表!P61&amp;".")&amp;_xlfn.IFS(中学一覧表!Q61="","",OR(VLOOKUP(V60,競技csv!$B:$O,2,0)&lt;=31,VLOOKUP(V60,競技csv!$B:$O,2,0)&gt;=100),TEXT(中学一覧表!Q61,"00")&amp;".",TRUE,TEXT(中学一覧表!Q61,"00")&amp;"m")&amp;IF(中学一覧表!R61="","",TEXT(中学一覧表!R61,"00"))</f>
        <v/>
      </c>
      <c r="X60" s="76" t="str">
        <f>IF(中学一覧表!M61="","","0")</f>
        <v/>
      </c>
      <c r="Y60" s="76" t="str">
        <f>IF(中学一覧表!M61="","","2")</f>
        <v/>
      </c>
      <c r="Z60" s="76" t="str">
        <f>IF(中学一覧表!S61="","",VLOOKUP("中学"&amp;中学一覧表!C61&amp;"子4X100mR",競技csv!A:O,MATCH("競技コード",競技csv!$1:$1,0),0))</f>
        <v/>
      </c>
      <c r="AA60" s="76" t="str">
        <f>IF(中学一覧表!T61="","",中学一覧表!T61&amp;".")&amp;IF(中学一覧表!U61="","",TEXT(中学一覧表!U61,"00")&amp;".")&amp;IF(中学一覧表!V61="","",TEXT(中学一覧表!V61,"00"))</f>
        <v/>
      </c>
      <c r="AB60" s="76" t="str">
        <f>IF(中学一覧表!S61="","","0")</f>
        <v/>
      </c>
      <c r="AC60" s="76" t="str">
        <f>IF(中学一覧表!S61="","","2")</f>
        <v/>
      </c>
    </row>
    <row r="61" spans="1:29" ht="18" customHeight="1">
      <c r="A61" s="76">
        <f t="shared" si="0"/>
        <v>0</v>
      </c>
      <c r="B61" s="76" t="str">
        <f>IF(中学一覧表!D62="","",IF(中学一覧表!C62="男",10000+中学一覧表!D62,20000+中学一覧表!D62))</f>
        <v/>
      </c>
      <c r="C61" s="76" t="str">
        <f ca="1">IF(中学一覧表!D62="","",VLOOKUP(VLOOKUP(中学一覧表!D62,INDIRECT("中学"&amp;中学一覧表!C62&amp;"選手データ!A:O"),MATCH("所属",INDIRECT("中学"&amp;中学一覧表!C62&amp;"選手データ!1:1"),0),0)&amp;"中",所属csv!$A:$H,MATCH("所属コード",所属csv!$1:$1,0),0))</f>
        <v/>
      </c>
      <c r="F61" s="76" t="str">
        <f>IF(中学一覧表!D62="","",中学一覧表!D62)</f>
        <v/>
      </c>
      <c r="G61" s="76" t="str">
        <f ca="1">IF(中学一覧表!E62="","",中学一覧表!E62)</f>
        <v/>
      </c>
      <c r="H61" s="76" t="str">
        <f ca="1">IF(中学一覧表!D62="","",VLOOKUP(中学一覧表!D62,INDIRECT("中学"&amp;中学一覧表!C62&amp;"選手データ!A:O"),MATCH("ﾌﾘｶﾞﾅ(姓)",INDIRECT("中学"&amp;中学一覧表!C62&amp;"選手データ!1:1"),0),0)&amp;" "&amp;VLOOKUP(中学一覧表!D62,INDIRECT("中学"&amp;中学一覧表!C62&amp;"選手データ!A:O"),MATCH("ﾌﾘｶﾞﾅ(名)",INDIRECT("中学"&amp;中学一覧表!C62&amp;"選手データ!1:1"),0),0))</f>
        <v/>
      </c>
      <c r="I61" s="76" t="str">
        <f ca="1">IF(中学一覧表!E62="","",中学一覧表!E62)</f>
        <v/>
      </c>
      <c r="J61" s="76" t="str">
        <f ca="1">IF(中学一覧表!D62="","",VLOOKUP(中学一覧表!D62,INDIRECT("中学"&amp;中学一覧表!C62&amp;"選手データ!A:O"),MATCH("FAMILY NAME",INDIRECT("中学"&amp;中学一覧表!C62&amp;"選手データ!1:1"),0),0)&amp;" "&amp;VLOOKUP(中学一覧表!D62,INDIRECT("中学"&amp;中学一覧表!C62&amp;"選手データ!A:O"),MATCH("Firstname",INDIRECT("中学"&amp;中学一覧表!C62&amp;"選手データ!1:1"),0),0))</f>
        <v/>
      </c>
      <c r="K61" s="76" t="str">
        <f>IF(中学一覧表!D62="","","JPN")</f>
        <v/>
      </c>
      <c r="L61" s="76" t="str">
        <f>IF(中学一覧表!D62="","",IF(中学一覧表!C62="男",1,2))</f>
        <v/>
      </c>
      <c r="M61" s="76" t="str">
        <f>IF(中学一覧表!D62="","",中学一覧表!F62)</f>
        <v/>
      </c>
      <c r="N61" s="76" t="str">
        <f ca="1">IF(中学一覧表!D62="","",LEFT(VLOOKUP(中学一覧表!D62,INDIRECT("中学"&amp;中学一覧表!C62&amp;"選手データ!A:O"),MATCH("Birthday",INDIRECT("中学"&amp;中学一覧表!C62&amp;"選手データ!1:1"),0),0),4))</f>
        <v/>
      </c>
      <c r="O61" s="76" t="str">
        <f>IF(中学一覧表!D62="","","0")</f>
        <v/>
      </c>
      <c r="P61" s="76" t="str">
        <f>IF(中学一覧表!D62="","","千葉")</f>
        <v/>
      </c>
      <c r="R61" s="76" t="str">
        <f>IF(中学一覧表!G62="","",VLOOKUP(中学一覧表!G62,競技csv!$A:$O,MATCH("競技コード",競技csv!$1:$1,0),0))</f>
        <v/>
      </c>
      <c r="S61" s="76" t="str" cm="1">
        <f t="array" ref="S61">IF(中学一覧表!J62="","",中学一覧表!J62&amp;".")&amp;_xlfn.IFS(中学一覧表!K62="","",OR(VLOOKUP(R61,競技csv!$B:$O,2,0)&lt;=31,VLOOKUP(R61,競技csv!$B:$O,2,0)&gt;=100),TEXT(中学一覧表!K62,"00")&amp;".",TRUE,TEXT(中学一覧表!K62,"00")&amp;"m")&amp;IF(中学一覧表!L62="","",TEXT(中学一覧表!L62,"00"))</f>
        <v/>
      </c>
      <c r="T61" s="76" t="str">
        <f>IF(中学一覧表!G62="","","0")</f>
        <v/>
      </c>
      <c r="U61" s="76" t="str">
        <f>IF(中学一覧表!G62="","","2")</f>
        <v/>
      </c>
      <c r="V61" s="76" t="str">
        <f>IF(中学一覧表!M62="","",VLOOKUP(中学一覧表!M62,競技csv!$A:$O,MATCH("競技コード",競技csv!$1:$1,0),0))</f>
        <v/>
      </c>
      <c r="W61" s="76" t="str" cm="1">
        <f t="array" ref="W61">IF(中学一覧表!P62="","",中学一覧表!P62&amp;".")&amp;_xlfn.IFS(中学一覧表!Q62="","",OR(VLOOKUP(V61,競技csv!$B:$O,2,0)&lt;=31,VLOOKUP(V61,競技csv!$B:$O,2,0)&gt;=100),TEXT(中学一覧表!Q62,"00")&amp;".",TRUE,TEXT(中学一覧表!Q62,"00")&amp;"m")&amp;IF(中学一覧表!R62="","",TEXT(中学一覧表!R62,"00"))</f>
        <v/>
      </c>
      <c r="X61" s="76" t="str">
        <f>IF(中学一覧表!M62="","","0")</f>
        <v/>
      </c>
      <c r="Y61" s="76" t="str">
        <f>IF(中学一覧表!M62="","","2")</f>
        <v/>
      </c>
      <c r="Z61" s="76" t="str">
        <f>IF(中学一覧表!S62="","",VLOOKUP("中学"&amp;中学一覧表!C62&amp;"子4X100mR",競技csv!A:O,MATCH("競技コード",競技csv!$1:$1,0),0))</f>
        <v/>
      </c>
      <c r="AA61" s="76" t="str">
        <f>IF(中学一覧表!T62="","",中学一覧表!T62&amp;".")&amp;IF(中学一覧表!U62="","",TEXT(中学一覧表!U62,"00")&amp;".")&amp;IF(中学一覧表!V62="","",TEXT(中学一覧表!V62,"00"))</f>
        <v/>
      </c>
      <c r="AB61" s="76" t="str">
        <f>IF(中学一覧表!S62="","","0")</f>
        <v/>
      </c>
      <c r="AC61" s="76" t="str">
        <f>IF(中学一覧表!S62="","","2")</f>
        <v/>
      </c>
    </row>
    <row r="62" spans="1:29" ht="18" customHeight="1">
      <c r="A62" s="76">
        <f t="shared" si="0"/>
        <v>0</v>
      </c>
      <c r="B62" s="76" t="str">
        <f>IF(高校一覧表!D3="","",IF(高校一覧表!C3="男",30000+高校一覧表!D3,40000+高校一覧表!D3))</f>
        <v/>
      </c>
      <c r="C62" s="76" t="str">
        <f ca="1">IF(高校一覧表!D3="","",VLOOKUP(VLOOKUP(高校一覧表!D3,INDIRECT("高校"&amp;高校一覧表!C3&amp;"選手データ!A:O"),MATCH("所属",INDIRECT("高校"&amp;高校一覧表!C3&amp;"選手データ!1:1"),0),0),所属csv!$A:$H,MATCH("所属コード",所属csv!$1:$1,0),0))</f>
        <v/>
      </c>
      <c r="F62" s="76" t="str">
        <f>IF(高校一覧表!D3="","",高校一覧表!D3)</f>
        <v/>
      </c>
      <c r="G62" s="76" t="str">
        <f ca="1">IF(高校一覧表!E3="","",高校一覧表!E3)</f>
        <v/>
      </c>
      <c r="H62" s="76" t="str">
        <f ca="1">IF(高校一覧表!D3="","",VLOOKUP(高校一覧表!D3,INDIRECT("高校"&amp;高校一覧表!C3&amp;"選手データ!A:O"),MATCH("ﾌﾘｶﾞﾅ(姓)",INDIRECT("高校"&amp;高校一覧表!C3&amp;"選手データ!1:1"),0),0)&amp;" "&amp;VLOOKUP(高校一覧表!D3,INDIRECT("高校"&amp;高校一覧表!C3&amp;"選手データ!A:O"),MATCH("ﾌﾘｶﾞﾅ(名)",INDIRECT("高校"&amp;高校一覧表!C3&amp;"選手データ!1:1"),0),0))</f>
        <v/>
      </c>
      <c r="I62" s="76" t="str">
        <f ca="1">IF(高校一覧表!E3="","",高校一覧表!E3)</f>
        <v/>
      </c>
      <c r="J62" s="76" t="str">
        <f ca="1">IF(高校一覧表!D3="","",VLOOKUP(高校一覧表!D3,INDIRECT("高校"&amp;高校一覧表!C3&amp;"選手データ!A:O"),MATCH("FAMILY NAME",INDIRECT("高校"&amp;高校一覧表!C3&amp;"選手データ!1:1"),0),0)&amp;" "&amp;VLOOKUP(高校一覧表!D3,INDIRECT("高校"&amp;高校一覧表!C3&amp;"選手データ!A:O"),MATCH("Firstname",INDIRECT("高校"&amp;高校一覧表!C3&amp;"選手データ!1:1"),0),0))</f>
        <v/>
      </c>
      <c r="K62" s="76" t="str">
        <f>IF(高校一覧表!D3="","","JPN")</f>
        <v/>
      </c>
      <c r="L62" s="76" t="str">
        <f>IF(高校一覧表!D3="","",IF(高校一覧表!C3="男",1,2))</f>
        <v/>
      </c>
      <c r="M62" s="76" t="str">
        <f>IF(高校一覧表!D3="","",高校一覧表!F3)</f>
        <v/>
      </c>
      <c r="N62" s="76" t="str">
        <f ca="1">IF(高校一覧表!D3="","",LEFT(VLOOKUP(高校一覧表!D3,INDIRECT("高校"&amp;高校一覧表!C3&amp;"選手データ!A:O"),MATCH("Birthday",INDIRECT("高校"&amp;高校一覧表!C3&amp;"選手データ!1:1"),0),0),4))</f>
        <v/>
      </c>
      <c r="O62" s="76" t="str">
        <f>IF(高校一覧表!D3="","","0")</f>
        <v/>
      </c>
      <c r="P62" s="76" t="str">
        <f>IF(高校一覧表!D3="","","千葉")</f>
        <v/>
      </c>
      <c r="R62" s="76" t="str">
        <f>IF(高校一覧表!G3="","",VLOOKUP(高校一覧表!G3,競技csv!$A:$O,MATCH("競技コード",競技csv!$1:$1,0),0))</f>
        <v/>
      </c>
      <c r="S62" s="76" t="str" cm="1">
        <f t="array" ref="S62">IF(高校一覧表!J3="","",高校一覧表!J3&amp;".")&amp;_xlfn.IFS(高校一覧表!K3="","",OR(VLOOKUP(R62,競技csv!$B:$O,2,0)&lt;=31,VLOOKUP(R62,競技csv!$B:$O,2,0)&gt;=100),TEXT(高校一覧表!K3,"00")&amp;".",TRUE,TEXT(高校一覧表!K3,"00")&amp;"m")&amp;IF(高校一覧表!L3="","",TEXT(高校一覧表!L3,"00"))</f>
        <v/>
      </c>
      <c r="T62" s="76" t="str">
        <f>IF(高校一覧表!G3="","","0")</f>
        <v/>
      </c>
      <c r="U62" s="76" t="str">
        <f>IF(高校一覧表!G3="","","2")</f>
        <v/>
      </c>
      <c r="V62" s="76" t="str">
        <f>IF(高校一覧表!M3="","",VLOOKUP(高校一覧表!M3,競技csv!$A:$O,MATCH("競技コード",競技csv!$1:$1,0),0))</f>
        <v/>
      </c>
      <c r="W62" s="76" t="str" cm="1">
        <f t="array" ref="W62">IF(高校一覧表!P3="","",高校一覧表!P3&amp;".")&amp;_xlfn.IFS(高校一覧表!Q3="","",OR(VLOOKUP(V62,競技csv!$B:$O,2,0)&lt;=31,VLOOKUP(V62,競技csv!$B:$O,2,0)&gt;=100),TEXT(高校一覧表!Q3,"00")&amp;".",TRUE,TEXT(高校一覧表!Q3,"00")&amp;"m")&amp;IF(高校一覧表!R3="","",TEXT(高校一覧表!R3,"00"))</f>
        <v/>
      </c>
      <c r="X62" s="76" t="str">
        <f>IF(高校一覧表!M3="","","0")</f>
        <v/>
      </c>
      <c r="Y62" s="76" t="str">
        <f>IF(高校一覧表!M3="","","2")</f>
        <v/>
      </c>
      <c r="Z62" s="76" t="str">
        <f>IF(高校一覧表!S3="","",VLOOKUP("一般"&amp;高校一覧表!C3&amp;"子4X100mR",競技csv!A:O,MATCH("競技コード",競技csv!$1:$1,0),0))</f>
        <v/>
      </c>
      <c r="AA62" s="76" t="str">
        <f>IF(高校一覧表!T3="","",高校一覧表!T3&amp;".")&amp;IF(高校一覧表!U3="","",TEXT(高校一覧表!U3,"00")&amp;".")&amp;IF(高校一覧表!V3="","",TEXT(高校一覧表!V3,"00"))</f>
        <v/>
      </c>
      <c r="AB62" s="76" t="str">
        <f>IF(高校一覧表!S3="","","0")</f>
        <v/>
      </c>
      <c r="AC62" s="76" t="str">
        <f>IF(高校一覧表!S3="","","2")</f>
        <v/>
      </c>
    </row>
    <row r="63" spans="1:29" ht="18" customHeight="1">
      <c r="A63" s="76">
        <f t="shared" si="0"/>
        <v>0</v>
      </c>
      <c r="B63" s="76" t="str">
        <f>IF(高校一覧表!D4="","",IF(高校一覧表!C4="男",30000+高校一覧表!D4,40000+高校一覧表!D4))</f>
        <v/>
      </c>
      <c r="C63" s="76" t="str">
        <f ca="1">IF(高校一覧表!D4="","",VLOOKUP(VLOOKUP(高校一覧表!D4,INDIRECT("高校"&amp;高校一覧表!C4&amp;"選手データ!A:O"),MATCH("所属",INDIRECT("高校"&amp;高校一覧表!C4&amp;"選手データ!1:1"),0),0),所属csv!$A:$H,MATCH("所属コード",所属csv!$1:$1,0),0))</f>
        <v/>
      </c>
      <c r="F63" s="76" t="str">
        <f>IF(高校一覧表!D4="","",高校一覧表!D4)</f>
        <v/>
      </c>
      <c r="G63" s="76" t="str">
        <f ca="1">IF(高校一覧表!E4="","",高校一覧表!E4)</f>
        <v/>
      </c>
      <c r="H63" s="76" t="str">
        <f ca="1">IF(高校一覧表!D4="","",VLOOKUP(高校一覧表!D4,INDIRECT("高校"&amp;高校一覧表!C4&amp;"選手データ!A:O"),MATCH("ﾌﾘｶﾞﾅ(姓)",INDIRECT("高校"&amp;高校一覧表!C4&amp;"選手データ!1:1"),0),0)&amp;" "&amp;VLOOKUP(高校一覧表!D4,INDIRECT("高校"&amp;高校一覧表!C4&amp;"選手データ!A:O"),MATCH("ﾌﾘｶﾞﾅ(名)",INDIRECT("高校"&amp;高校一覧表!C4&amp;"選手データ!1:1"),0),0))</f>
        <v/>
      </c>
      <c r="I63" s="76" t="str">
        <f ca="1">IF(高校一覧表!E4="","",高校一覧表!E4)</f>
        <v/>
      </c>
      <c r="J63" s="76" t="str">
        <f ca="1">IF(高校一覧表!D4="","",VLOOKUP(高校一覧表!D4,INDIRECT("高校"&amp;高校一覧表!C4&amp;"選手データ!A:O"),MATCH("FAMILY NAME",INDIRECT("高校"&amp;高校一覧表!C4&amp;"選手データ!1:1"),0),0)&amp;" "&amp;VLOOKUP(高校一覧表!D4,INDIRECT("高校"&amp;高校一覧表!C4&amp;"選手データ!A:O"),MATCH("Firstname",INDIRECT("高校"&amp;高校一覧表!C4&amp;"選手データ!1:1"),0),0))</f>
        <v/>
      </c>
      <c r="K63" s="76" t="str">
        <f>IF(高校一覧表!D4="","","JPN")</f>
        <v/>
      </c>
      <c r="L63" s="76" t="str">
        <f>IF(高校一覧表!D4="","",IF(高校一覧表!C4="男",1,2))</f>
        <v/>
      </c>
      <c r="M63" s="76" t="str">
        <f>IF(高校一覧表!D4="","",高校一覧表!F4)</f>
        <v/>
      </c>
      <c r="N63" s="76" t="str">
        <f ca="1">IF(高校一覧表!D4="","",LEFT(VLOOKUP(高校一覧表!D4,INDIRECT("高校"&amp;高校一覧表!C4&amp;"選手データ!A:O"),MATCH("Birthday",INDIRECT("高校"&amp;高校一覧表!C4&amp;"選手データ!1:1"),0),0),4))</f>
        <v/>
      </c>
      <c r="O63" s="76" t="str">
        <f>IF(高校一覧表!D4="","","0")</f>
        <v/>
      </c>
      <c r="P63" s="76" t="str">
        <f>IF(高校一覧表!D4="","","千葉")</f>
        <v/>
      </c>
      <c r="R63" s="76" t="str">
        <f>IF(高校一覧表!G4="","",VLOOKUP(高校一覧表!G4,競技csv!$A:$O,MATCH("競技コード",競技csv!$1:$1,0),0))</f>
        <v/>
      </c>
      <c r="S63" s="76" t="str" cm="1">
        <f t="array" ref="S63">IF(高校一覧表!J4="","",高校一覧表!J4&amp;".")&amp;_xlfn.IFS(高校一覧表!K4="","",OR(VLOOKUP(R63,競技csv!$B:$O,2,0)&lt;=31,VLOOKUP(R63,競技csv!$B:$O,2,0)&gt;=100),TEXT(高校一覧表!K4,"00")&amp;".",TRUE,TEXT(高校一覧表!K4,"00")&amp;"m")&amp;IF(高校一覧表!L4="","",TEXT(高校一覧表!L4,"00"))</f>
        <v/>
      </c>
      <c r="T63" s="76" t="str">
        <f>IF(高校一覧表!G4="","","0")</f>
        <v/>
      </c>
      <c r="U63" s="76" t="str">
        <f>IF(高校一覧表!G4="","","2")</f>
        <v/>
      </c>
      <c r="V63" s="76" t="str">
        <f>IF(高校一覧表!M4="","",VLOOKUP(高校一覧表!M4,競技csv!$A:$O,MATCH("競技コード",競技csv!$1:$1,0),0))</f>
        <v/>
      </c>
      <c r="W63" s="76" t="str" cm="1">
        <f t="array" ref="W63">IF(高校一覧表!P4="","",高校一覧表!P4&amp;".")&amp;_xlfn.IFS(高校一覧表!Q4="","",OR(VLOOKUP(V63,競技csv!$B:$O,2,0)&lt;=31,VLOOKUP(V63,競技csv!$B:$O,2,0)&gt;=100),TEXT(高校一覧表!Q4,"00")&amp;".",TRUE,TEXT(高校一覧表!Q4,"00")&amp;"m")&amp;IF(高校一覧表!R4="","",TEXT(高校一覧表!R4,"00"))</f>
        <v/>
      </c>
      <c r="X63" s="76" t="str">
        <f>IF(高校一覧表!M4="","","0")</f>
        <v/>
      </c>
      <c r="Y63" s="76" t="str">
        <f>IF(高校一覧表!M4="","","2")</f>
        <v/>
      </c>
      <c r="Z63" s="76" t="str">
        <f>IF(高校一覧表!S4="","",VLOOKUP("一般"&amp;高校一覧表!C4&amp;"子4X100mR",競技csv!A:O,MATCH("競技コード",競技csv!$1:$1,0),0))</f>
        <v/>
      </c>
      <c r="AA63" s="76" t="str">
        <f>IF(高校一覧表!T4="","",高校一覧表!T4&amp;".")&amp;IF(高校一覧表!U4="","",TEXT(高校一覧表!U4,"00")&amp;".")&amp;IF(高校一覧表!V4="","",TEXT(高校一覧表!V4,"00"))</f>
        <v/>
      </c>
      <c r="AB63" s="76" t="str">
        <f>IF(高校一覧表!S4="","","0")</f>
        <v/>
      </c>
      <c r="AC63" s="76" t="str">
        <f>IF(高校一覧表!S4="","","2")</f>
        <v/>
      </c>
    </row>
    <row r="64" spans="1:29" ht="18" customHeight="1">
      <c r="A64" s="76">
        <f t="shared" si="0"/>
        <v>0</v>
      </c>
      <c r="B64" s="76" t="str">
        <f>IF(高校一覧表!D5="","",IF(高校一覧表!C5="男",30000+高校一覧表!D5,40000+高校一覧表!D5))</f>
        <v/>
      </c>
      <c r="C64" s="76" t="str">
        <f ca="1">IF(高校一覧表!D5="","",VLOOKUP(VLOOKUP(高校一覧表!D5,INDIRECT("高校"&amp;高校一覧表!C5&amp;"選手データ!A:O"),MATCH("所属",INDIRECT("高校"&amp;高校一覧表!C5&amp;"選手データ!1:1"),0),0),所属csv!$A:$H,MATCH("所属コード",所属csv!$1:$1,0),0))</f>
        <v/>
      </c>
      <c r="F64" s="76" t="str">
        <f>IF(高校一覧表!D5="","",高校一覧表!D5)</f>
        <v/>
      </c>
      <c r="G64" s="76" t="str">
        <f ca="1">IF(高校一覧表!E5="","",高校一覧表!E5)</f>
        <v/>
      </c>
      <c r="H64" s="76" t="str">
        <f ca="1">IF(高校一覧表!D5="","",VLOOKUP(高校一覧表!D5,INDIRECT("高校"&amp;高校一覧表!C5&amp;"選手データ!A:O"),MATCH("ﾌﾘｶﾞﾅ(姓)",INDIRECT("高校"&amp;高校一覧表!C5&amp;"選手データ!1:1"),0),0)&amp;" "&amp;VLOOKUP(高校一覧表!D5,INDIRECT("高校"&amp;高校一覧表!C5&amp;"選手データ!A:O"),MATCH("ﾌﾘｶﾞﾅ(名)",INDIRECT("高校"&amp;高校一覧表!C5&amp;"選手データ!1:1"),0),0))</f>
        <v/>
      </c>
      <c r="I64" s="76" t="str">
        <f ca="1">IF(高校一覧表!E5="","",高校一覧表!E5)</f>
        <v/>
      </c>
      <c r="J64" s="76" t="str">
        <f ca="1">IF(高校一覧表!D5="","",VLOOKUP(高校一覧表!D5,INDIRECT("高校"&amp;高校一覧表!C5&amp;"選手データ!A:O"),MATCH("FAMILY NAME",INDIRECT("高校"&amp;高校一覧表!C5&amp;"選手データ!1:1"),0),0)&amp;" "&amp;VLOOKUP(高校一覧表!D5,INDIRECT("高校"&amp;高校一覧表!C5&amp;"選手データ!A:O"),MATCH("Firstname",INDIRECT("高校"&amp;高校一覧表!C5&amp;"選手データ!1:1"),0),0))</f>
        <v/>
      </c>
      <c r="K64" s="76" t="str">
        <f>IF(高校一覧表!D5="","","JPN")</f>
        <v/>
      </c>
      <c r="L64" s="76" t="str">
        <f>IF(高校一覧表!D5="","",IF(高校一覧表!C5="男",1,2))</f>
        <v/>
      </c>
      <c r="M64" s="76" t="str">
        <f>IF(高校一覧表!D5="","",高校一覧表!F5)</f>
        <v/>
      </c>
      <c r="N64" s="76" t="str">
        <f ca="1">IF(高校一覧表!D5="","",LEFT(VLOOKUP(高校一覧表!D5,INDIRECT("高校"&amp;高校一覧表!C5&amp;"選手データ!A:O"),MATCH("Birthday",INDIRECT("高校"&amp;高校一覧表!C5&amp;"選手データ!1:1"),0),0),4))</f>
        <v/>
      </c>
      <c r="O64" s="76" t="str">
        <f>IF(高校一覧表!D5="","","0")</f>
        <v/>
      </c>
      <c r="P64" s="76" t="str">
        <f>IF(高校一覧表!D5="","","千葉")</f>
        <v/>
      </c>
      <c r="R64" s="76" t="str">
        <f>IF(高校一覧表!G5="","",VLOOKUP(高校一覧表!G5,競技csv!$A:$O,MATCH("競技コード",競技csv!$1:$1,0),0))</f>
        <v/>
      </c>
      <c r="S64" s="76" t="str" cm="1">
        <f t="array" ref="S64">IF(高校一覧表!J5="","",高校一覧表!J5&amp;".")&amp;_xlfn.IFS(高校一覧表!K5="","",OR(VLOOKUP(R64,競技csv!$B:$O,2,0)&lt;=31,VLOOKUP(R64,競技csv!$B:$O,2,0)&gt;=100),TEXT(高校一覧表!K5,"00")&amp;".",TRUE,TEXT(高校一覧表!K5,"00")&amp;"m")&amp;IF(高校一覧表!L5="","",TEXT(高校一覧表!L5,"00"))</f>
        <v/>
      </c>
      <c r="T64" s="76" t="str">
        <f>IF(高校一覧表!G5="","","0")</f>
        <v/>
      </c>
      <c r="U64" s="76" t="str">
        <f>IF(高校一覧表!G5="","","2")</f>
        <v/>
      </c>
      <c r="V64" s="76" t="str">
        <f>IF(高校一覧表!M5="","",VLOOKUP(高校一覧表!M5,競技csv!$A:$O,MATCH("競技コード",競技csv!$1:$1,0),0))</f>
        <v/>
      </c>
      <c r="W64" s="76" t="str" cm="1">
        <f t="array" ref="W64">IF(高校一覧表!P5="","",高校一覧表!P5&amp;".")&amp;_xlfn.IFS(高校一覧表!Q5="","",OR(VLOOKUP(V64,競技csv!$B:$O,2,0)&lt;=31,VLOOKUP(V64,競技csv!$B:$O,2,0)&gt;=100),TEXT(高校一覧表!Q5,"00")&amp;".",TRUE,TEXT(高校一覧表!Q5,"00")&amp;"m")&amp;IF(高校一覧表!R5="","",TEXT(高校一覧表!R5,"00"))</f>
        <v/>
      </c>
      <c r="X64" s="76" t="str">
        <f>IF(高校一覧表!M5="","","0")</f>
        <v/>
      </c>
      <c r="Y64" s="76" t="str">
        <f>IF(高校一覧表!M5="","","2")</f>
        <v/>
      </c>
      <c r="Z64" s="76" t="str">
        <f>IF(高校一覧表!S5="","",VLOOKUP("一般"&amp;高校一覧表!C5&amp;"子4X100mR",競技csv!A:O,MATCH("競技コード",競技csv!$1:$1,0),0))</f>
        <v/>
      </c>
      <c r="AA64" s="76" t="str">
        <f>IF(高校一覧表!T5="","",高校一覧表!T5&amp;".")&amp;IF(高校一覧表!U5="","",TEXT(高校一覧表!U5,"00")&amp;".")&amp;IF(高校一覧表!V5="","",TEXT(高校一覧表!V5,"00"))</f>
        <v/>
      </c>
      <c r="AB64" s="76" t="str">
        <f>IF(高校一覧表!S5="","","0")</f>
        <v/>
      </c>
      <c r="AC64" s="76" t="str">
        <f>IF(高校一覧表!S5="","","2")</f>
        <v/>
      </c>
    </row>
    <row r="65" spans="1:29" ht="18" customHeight="1">
      <c r="A65" s="76">
        <f t="shared" si="0"/>
        <v>0</v>
      </c>
      <c r="B65" s="76" t="str">
        <f>IF(高校一覧表!D6="","",IF(高校一覧表!C6="男",30000+高校一覧表!D6,40000+高校一覧表!D6))</f>
        <v/>
      </c>
      <c r="C65" s="76" t="str">
        <f ca="1">IF(高校一覧表!D6="","",VLOOKUP(VLOOKUP(高校一覧表!D6,INDIRECT("高校"&amp;高校一覧表!C6&amp;"選手データ!A:O"),MATCH("所属",INDIRECT("高校"&amp;高校一覧表!C6&amp;"選手データ!1:1"),0),0),所属csv!$A:$H,MATCH("所属コード",所属csv!$1:$1,0),0))</f>
        <v/>
      </c>
      <c r="F65" s="76" t="str">
        <f>IF(高校一覧表!D6="","",高校一覧表!D6)</f>
        <v/>
      </c>
      <c r="G65" s="76" t="str">
        <f ca="1">IF(高校一覧表!E6="","",高校一覧表!E6)</f>
        <v/>
      </c>
      <c r="H65" s="76" t="str">
        <f ca="1">IF(高校一覧表!D6="","",VLOOKUP(高校一覧表!D6,INDIRECT("高校"&amp;高校一覧表!C6&amp;"選手データ!A:O"),MATCH("ﾌﾘｶﾞﾅ(姓)",INDIRECT("高校"&amp;高校一覧表!C6&amp;"選手データ!1:1"),0),0)&amp;" "&amp;VLOOKUP(高校一覧表!D6,INDIRECT("高校"&amp;高校一覧表!C6&amp;"選手データ!A:O"),MATCH("ﾌﾘｶﾞﾅ(名)",INDIRECT("高校"&amp;高校一覧表!C6&amp;"選手データ!1:1"),0),0))</f>
        <v/>
      </c>
      <c r="I65" s="76" t="str">
        <f ca="1">IF(高校一覧表!E6="","",高校一覧表!E6)</f>
        <v/>
      </c>
      <c r="J65" s="76" t="str">
        <f ca="1">IF(高校一覧表!D6="","",VLOOKUP(高校一覧表!D6,INDIRECT("高校"&amp;高校一覧表!C6&amp;"選手データ!A:O"),MATCH("FAMILY NAME",INDIRECT("高校"&amp;高校一覧表!C6&amp;"選手データ!1:1"),0),0)&amp;" "&amp;VLOOKUP(高校一覧表!D6,INDIRECT("高校"&amp;高校一覧表!C6&amp;"選手データ!A:O"),MATCH("Firstname",INDIRECT("高校"&amp;高校一覧表!C6&amp;"選手データ!1:1"),0),0))</f>
        <v/>
      </c>
      <c r="K65" s="76" t="str">
        <f>IF(高校一覧表!D6="","","JPN")</f>
        <v/>
      </c>
      <c r="L65" s="76" t="str">
        <f>IF(高校一覧表!D6="","",IF(高校一覧表!C6="男",1,2))</f>
        <v/>
      </c>
      <c r="M65" s="76" t="str">
        <f>IF(高校一覧表!D6="","",高校一覧表!F6)</f>
        <v/>
      </c>
      <c r="N65" s="76" t="str">
        <f ca="1">IF(高校一覧表!D6="","",LEFT(VLOOKUP(高校一覧表!D6,INDIRECT("高校"&amp;高校一覧表!C6&amp;"選手データ!A:O"),MATCH("Birthday",INDIRECT("高校"&amp;高校一覧表!C6&amp;"選手データ!1:1"),0),0),4))</f>
        <v/>
      </c>
      <c r="O65" s="76" t="str">
        <f>IF(高校一覧表!D6="","","0")</f>
        <v/>
      </c>
      <c r="P65" s="76" t="str">
        <f>IF(高校一覧表!D6="","","千葉")</f>
        <v/>
      </c>
      <c r="R65" s="76" t="str">
        <f>IF(高校一覧表!G6="","",VLOOKUP(高校一覧表!G6,競技csv!$A:$O,MATCH("競技コード",競技csv!$1:$1,0),0))</f>
        <v/>
      </c>
      <c r="S65" s="76" t="str" cm="1">
        <f t="array" ref="S65">IF(高校一覧表!J6="","",高校一覧表!J6&amp;".")&amp;_xlfn.IFS(高校一覧表!K6="","",OR(VLOOKUP(R65,競技csv!$B:$O,2,0)&lt;=31,VLOOKUP(R65,競技csv!$B:$O,2,0)&gt;=100),TEXT(高校一覧表!K6,"00")&amp;".",TRUE,TEXT(高校一覧表!K6,"00")&amp;"m")&amp;IF(高校一覧表!L6="","",TEXT(高校一覧表!L6,"00"))</f>
        <v/>
      </c>
      <c r="T65" s="76" t="str">
        <f>IF(高校一覧表!G6="","","0")</f>
        <v/>
      </c>
      <c r="U65" s="76" t="str">
        <f>IF(高校一覧表!G6="","","2")</f>
        <v/>
      </c>
      <c r="V65" s="76" t="str">
        <f>IF(高校一覧表!M6="","",VLOOKUP(高校一覧表!M6,競技csv!$A:$O,MATCH("競技コード",競技csv!$1:$1,0),0))</f>
        <v/>
      </c>
      <c r="W65" s="76" t="str" cm="1">
        <f t="array" ref="W65">IF(高校一覧表!P6="","",高校一覧表!P6&amp;".")&amp;_xlfn.IFS(高校一覧表!Q6="","",OR(VLOOKUP(V65,競技csv!$B:$O,2,0)&lt;=31,VLOOKUP(V65,競技csv!$B:$O,2,0)&gt;=100),TEXT(高校一覧表!Q6,"00")&amp;".",TRUE,TEXT(高校一覧表!Q6,"00")&amp;"m")&amp;IF(高校一覧表!R6="","",TEXT(高校一覧表!R6,"00"))</f>
        <v/>
      </c>
      <c r="X65" s="76" t="str">
        <f>IF(高校一覧表!M6="","","0")</f>
        <v/>
      </c>
      <c r="Y65" s="76" t="str">
        <f>IF(高校一覧表!M6="","","2")</f>
        <v/>
      </c>
      <c r="Z65" s="76" t="str">
        <f>IF(高校一覧表!S6="","",VLOOKUP("一般"&amp;高校一覧表!C6&amp;"子4X100mR",競技csv!A:O,MATCH("競技コード",競技csv!$1:$1,0),0))</f>
        <v/>
      </c>
      <c r="AA65" s="76" t="str">
        <f>IF(高校一覧表!T6="","",高校一覧表!T6&amp;".")&amp;IF(高校一覧表!U6="","",TEXT(高校一覧表!U6,"00")&amp;".")&amp;IF(高校一覧表!V6="","",TEXT(高校一覧表!V6,"00"))</f>
        <v/>
      </c>
      <c r="AB65" s="76" t="str">
        <f>IF(高校一覧表!S6="","","0")</f>
        <v/>
      </c>
      <c r="AC65" s="76" t="str">
        <f>IF(高校一覧表!S6="","","2")</f>
        <v/>
      </c>
    </row>
    <row r="66" spans="1:29" ht="18" customHeight="1">
      <c r="A66" s="76">
        <f t="shared" si="0"/>
        <v>0</v>
      </c>
      <c r="B66" s="76" t="str">
        <f>IF(高校一覧表!D7="","",IF(高校一覧表!C7="男",30000+高校一覧表!D7,40000+高校一覧表!D7))</f>
        <v/>
      </c>
      <c r="C66" s="76" t="str">
        <f ca="1">IF(高校一覧表!D7="","",VLOOKUP(VLOOKUP(高校一覧表!D7,INDIRECT("高校"&amp;高校一覧表!C7&amp;"選手データ!A:O"),MATCH("所属",INDIRECT("高校"&amp;高校一覧表!C7&amp;"選手データ!1:1"),0),0),所属csv!$A:$H,MATCH("所属コード",所属csv!$1:$1,0),0))</f>
        <v/>
      </c>
      <c r="F66" s="76" t="str">
        <f>IF(高校一覧表!D7="","",高校一覧表!D7)</f>
        <v/>
      </c>
      <c r="G66" s="76" t="str">
        <f ca="1">IF(高校一覧表!E7="","",高校一覧表!E7)</f>
        <v/>
      </c>
      <c r="H66" s="76" t="str">
        <f ca="1">IF(高校一覧表!D7="","",VLOOKUP(高校一覧表!D7,INDIRECT("高校"&amp;高校一覧表!C7&amp;"選手データ!A:O"),MATCH("ﾌﾘｶﾞﾅ(姓)",INDIRECT("高校"&amp;高校一覧表!C7&amp;"選手データ!1:1"),0),0)&amp;" "&amp;VLOOKUP(高校一覧表!D7,INDIRECT("高校"&amp;高校一覧表!C7&amp;"選手データ!A:O"),MATCH("ﾌﾘｶﾞﾅ(名)",INDIRECT("高校"&amp;高校一覧表!C7&amp;"選手データ!1:1"),0),0))</f>
        <v/>
      </c>
      <c r="I66" s="76" t="str">
        <f ca="1">IF(高校一覧表!E7="","",高校一覧表!E7)</f>
        <v/>
      </c>
      <c r="J66" s="76" t="str">
        <f ca="1">IF(高校一覧表!D7="","",VLOOKUP(高校一覧表!D7,INDIRECT("高校"&amp;高校一覧表!C7&amp;"選手データ!A:O"),MATCH("FAMILY NAME",INDIRECT("高校"&amp;高校一覧表!C7&amp;"選手データ!1:1"),0),0)&amp;" "&amp;VLOOKUP(高校一覧表!D7,INDIRECT("高校"&amp;高校一覧表!C7&amp;"選手データ!A:O"),MATCH("Firstname",INDIRECT("高校"&amp;高校一覧表!C7&amp;"選手データ!1:1"),0),0))</f>
        <v/>
      </c>
      <c r="K66" s="76" t="str">
        <f>IF(高校一覧表!D7="","","JPN")</f>
        <v/>
      </c>
      <c r="L66" s="76" t="str">
        <f>IF(高校一覧表!D7="","",IF(高校一覧表!C7="男",1,2))</f>
        <v/>
      </c>
      <c r="M66" s="76" t="str">
        <f>IF(高校一覧表!D7="","",高校一覧表!F7)</f>
        <v/>
      </c>
      <c r="N66" s="76" t="str">
        <f ca="1">IF(高校一覧表!D7="","",LEFT(VLOOKUP(高校一覧表!D7,INDIRECT("高校"&amp;高校一覧表!C7&amp;"選手データ!A:O"),MATCH("Birthday",INDIRECT("高校"&amp;高校一覧表!C7&amp;"選手データ!1:1"),0),0),4))</f>
        <v/>
      </c>
      <c r="O66" s="76" t="str">
        <f>IF(高校一覧表!D7="","","0")</f>
        <v/>
      </c>
      <c r="P66" s="76" t="str">
        <f>IF(高校一覧表!D7="","","千葉")</f>
        <v/>
      </c>
      <c r="R66" s="76" t="str">
        <f>IF(高校一覧表!G7="","",VLOOKUP(高校一覧表!G7,競技csv!$A:$O,MATCH("競技コード",競技csv!$1:$1,0),0))</f>
        <v/>
      </c>
      <c r="S66" s="76" t="str" cm="1">
        <f t="array" ref="S66">IF(高校一覧表!J7="","",高校一覧表!J7&amp;".")&amp;_xlfn.IFS(高校一覧表!K7="","",OR(VLOOKUP(R66,競技csv!$B:$O,2,0)&lt;=31,VLOOKUP(R66,競技csv!$B:$O,2,0)&gt;=100),TEXT(高校一覧表!K7,"00")&amp;".",TRUE,TEXT(高校一覧表!K7,"00")&amp;"m")&amp;IF(高校一覧表!L7="","",TEXT(高校一覧表!L7,"00"))</f>
        <v/>
      </c>
      <c r="T66" s="76" t="str">
        <f>IF(高校一覧表!G7="","","0")</f>
        <v/>
      </c>
      <c r="U66" s="76" t="str">
        <f>IF(高校一覧表!G7="","","2")</f>
        <v/>
      </c>
      <c r="V66" s="76" t="str">
        <f>IF(高校一覧表!M7="","",VLOOKUP(高校一覧表!M7,競技csv!$A:$O,MATCH("競技コード",競技csv!$1:$1,0),0))</f>
        <v/>
      </c>
      <c r="W66" s="76" t="str" cm="1">
        <f t="array" ref="W66">IF(高校一覧表!P7="","",高校一覧表!P7&amp;".")&amp;_xlfn.IFS(高校一覧表!Q7="","",OR(VLOOKUP(V66,競技csv!$B:$O,2,0)&lt;=31,VLOOKUP(V66,競技csv!$B:$O,2,0)&gt;=100),TEXT(高校一覧表!Q7,"00")&amp;".",TRUE,TEXT(高校一覧表!Q7,"00")&amp;"m")&amp;IF(高校一覧表!R7="","",TEXT(高校一覧表!R7,"00"))</f>
        <v/>
      </c>
      <c r="X66" s="76" t="str">
        <f>IF(高校一覧表!M7="","","0")</f>
        <v/>
      </c>
      <c r="Y66" s="76" t="str">
        <f>IF(高校一覧表!M7="","","2")</f>
        <v/>
      </c>
      <c r="Z66" s="76" t="str">
        <f>IF(高校一覧表!S7="","",VLOOKUP("一般"&amp;高校一覧表!C7&amp;"子4X100mR",競技csv!A:O,MATCH("競技コード",競技csv!$1:$1,0),0))</f>
        <v/>
      </c>
      <c r="AA66" s="76" t="str">
        <f>IF(高校一覧表!T7="","",高校一覧表!T7&amp;".")&amp;IF(高校一覧表!U7="","",TEXT(高校一覧表!U7,"00")&amp;".")&amp;IF(高校一覧表!V7="","",TEXT(高校一覧表!V7,"00"))</f>
        <v/>
      </c>
      <c r="AB66" s="76" t="str">
        <f>IF(高校一覧表!S7="","","0")</f>
        <v/>
      </c>
      <c r="AC66" s="76" t="str">
        <f>IF(高校一覧表!S7="","","2")</f>
        <v/>
      </c>
    </row>
    <row r="67" spans="1:29" ht="18" customHeight="1">
      <c r="A67" s="76">
        <f t="shared" si="0"/>
        <v>0</v>
      </c>
      <c r="B67" s="76" t="str">
        <f>IF(高校一覧表!D8="","",IF(高校一覧表!C8="男",30000+高校一覧表!D8,40000+高校一覧表!D8))</f>
        <v/>
      </c>
      <c r="C67" s="76" t="str">
        <f ca="1">IF(高校一覧表!D8="","",VLOOKUP(VLOOKUP(高校一覧表!D8,INDIRECT("高校"&amp;高校一覧表!C8&amp;"選手データ!A:O"),MATCH("所属",INDIRECT("高校"&amp;高校一覧表!C8&amp;"選手データ!1:1"),0),0),所属csv!$A:$H,MATCH("所属コード",所属csv!$1:$1,0),0))</f>
        <v/>
      </c>
      <c r="F67" s="76" t="str">
        <f>IF(高校一覧表!D8="","",高校一覧表!D8)</f>
        <v/>
      </c>
      <c r="G67" s="76" t="str">
        <f ca="1">IF(高校一覧表!E8="","",高校一覧表!E8)</f>
        <v/>
      </c>
      <c r="H67" s="76" t="str">
        <f ca="1">IF(高校一覧表!D8="","",VLOOKUP(高校一覧表!D8,INDIRECT("高校"&amp;高校一覧表!C8&amp;"選手データ!A:O"),MATCH("ﾌﾘｶﾞﾅ(姓)",INDIRECT("高校"&amp;高校一覧表!C8&amp;"選手データ!1:1"),0),0)&amp;" "&amp;VLOOKUP(高校一覧表!D8,INDIRECT("高校"&amp;高校一覧表!C8&amp;"選手データ!A:O"),MATCH("ﾌﾘｶﾞﾅ(名)",INDIRECT("高校"&amp;高校一覧表!C8&amp;"選手データ!1:1"),0),0))</f>
        <v/>
      </c>
      <c r="I67" s="76" t="str">
        <f ca="1">IF(高校一覧表!E8="","",高校一覧表!E8)</f>
        <v/>
      </c>
      <c r="J67" s="76" t="str">
        <f ca="1">IF(高校一覧表!D8="","",VLOOKUP(高校一覧表!D8,INDIRECT("高校"&amp;高校一覧表!C8&amp;"選手データ!A:O"),MATCH("FAMILY NAME",INDIRECT("高校"&amp;高校一覧表!C8&amp;"選手データ!1:1"),0),0)&amp;" "&amp;VLOOKUP(高校一覧表!D8,INDIRECT("高校"&amp;高校一覧表!C8&amp;"選手データ!A:O"),MATCH("Firstname",INDIRECT("高校"&amp;高校一覧表!C8&amp;"選手データ!1:1"),0),0))</f>
        <v/>
      </c>
      <c r="K67" s="76" t="str">
        <f>IF(高校一覧表!D8="","","JPN")</f>
        <v/>
      </c>
      <c r="L67" s="76" t="str">
        <f>IF(高校一覧表!D8="","",IF(高校一覧表!C8="男",1,2))</f>
        <v/>
      </c>
      <c r="M67" s="76" t="str">
        <f>IF(高校一覧表!D8="","",高校一覧表!F8)</f>
        <v/>
      </c>
      <c r="N67" s="76" t="str">
        <f ca="1">IF(高校一覧表!D8="","",LEFT(VLOOKUP(高校一覧表!D8,INDIRECT("高校"&amp;高校一覧表!C8&amp;"選手データ!A:O"),MATCH("Birthday",INDIRECT("高校"&amp;高校一覧表!C8&amp;"選手データ!1:1"),0),0),4))</f>
        <v/>
      </c>
      <c r="O67" s="76" t="str">
        <f>IF(高校一覧表!D8="","","0")</f>
        <v/>
      </c>
      <c r="P67" s="76" t="str">
        <f>IF(高校一覧表!D8="","","千葉")</f>
        <v/>
      </c>
      <c r="R67" s="76" t="str">
        <f>IF(高校一覧表!G8="","",VLOOKUP(高校一覧表!G8,競技csv!$A:$O,MATCH("競技コード",競技csv!$1:$1,0),0))</f>
        <v/>
      </c>
      <c r="S67" s="76" t="str" cm="1">
        <f t="array" ref="S67">IF(高校一覧表!J8="","",高校一覧表!J8&amp;".")&amp;_xlfn.IFS(高校一覧表!K8="","",OR(VLOOKUP(R67,競技csv!$B:$O,2,0)&lt;=31,VLOOKUP(R67,競技csv!$B:$O,2,0)&gt;=100),TEXT(高校一覧表!K8,"00")&amp;".",TRUE,TEXT(高校一覧表!K8,"00")&amp;"m")&amp;IF(高校一覧表!L8="","",TEXT(高校一覧表!L8,"00"))</f>
        <v/>
      </c>
      <c r="T67" s="76" t="str">
        <f>IF(高校一覧表!G8="","","0")</f>
        <v/>
      </c>
      <c r="U67" s="76" t="str">
        <f>IF(高校一覧表!G8="","","2")</f>
        <v/>
      </c>
      <c r="V67" s="76" t="str">
        <f>IF(高校一覧表!M8="","",VLOOKUP(高校一覧表!M8,競技csv!$A:$O,MATCH("競技コード",競技csv!$1:$1,0),0))</f>
        <v/>
      </c>
      <c r="W67" s="76" t="str" cm="1">
        <f t="array" ref="W67">IF(高校一覧表!P8="","",高校一覧表!P8&amp;".")&amp;_xlfn.IFS(高校一覧表!Q8="","",OR(VLOOKUP(V67,競技csv!$B:$O,2,0)&lt;=31,VLOOKUP(V67,競技csv!$B:$O,2,0)&gt;=100),TEXT(高校一覧表!Q8,"00")&amp;".",TRUE,TEXT(高校一覧表!Q8,"00")&amp;"m")&amp;IF(高校一覧表!R8="","",TEXT(高校一覧表!R8,"00"))</f>
        <v/>
      </c>
      <c r="X67" s="76" t="str">
        <f>IF(高校一覧表!M8="","","0")</f>
        <v/>
      </c>
      <c r="Y67" s="76" t="str">
        <f>IF(高校一覧表!M8="","","2")</f>
        <v/>
      </c>
      <c r="Z67" s="76" t="str">
        <f>IF(高校一覧表!S8="","",VLOOKUP("一般"&amp;高校一覧表!C8&amp;"子4X100mR",競技csv!A:O,MATCH("競技コード",競技csv!$1:$1,0),0))</f>
        <v/>
      </c>
      <c r="AA67" s="76" t="str">
        <f>IF(高校一覧表!T8="","",高校一覧表!T8&amp;".")&amp;IF(高校一覧表!U8="","",TEXT(高校一覧表!U8,"00")&amp;".")&amp;IF(高校一覧表!V8="","",TEXT(高校一覧表!V8,"00"))</f>
        <v/>
      </c>
      <c r="AB67" s="76" t="str">
        <f>IF(高校一覧表!S8="","","0")</f>
        <v/>
      </c>
      <c r="AC67" s="76" t="str">
        <f>IF(高校一覧表!S8="","","2")</f>
        <v/>
      </c>
    </row>
    <row r="68" spans="1:29" ht="18" customHeight="1">
      <c r="A68" s="76">
        <f t="shared" si="0"/>
        <v>0</v>
      </c>
      <c r="B68" s="76" t="str">
        <f>IF(高校一覧表!D9="","",IF(高校一覧表!C9="男",30000+高校一覧表!D9,40000+高校一覧表!D9))</f>
        <v/>
      </c>
      <c r="C68" s="76" t="str">
        <f ca="1">IF(高校一覧表!D9="","",VLOOKUP(VLOOKUP(高校一覧表!D9,INDIRECT("高校"&amp;高校一覧表!C9&amp;"選手データ!A:O"),MATCH("所属",INDIRECT("高校"&amp;高校一覧表!C9&amp;"選手データ!1:1"),0),0),所属csv!$A:$H,MATCH("所属コード",所属csv!$1:$1,0),0))</f>
        <v/>
      </c>
      <c r="F68" s="76" t="str">
        <f>IF(高校一覧表!D9="","",高校一覧表!D9)</f>
        <v/>
      </c>
      <c r="G68" s="76" t="str">
        <f ca="1">IF(高校一覧表!E9="","",高校一覧表!E9)</f>
        <v/>
      </c>
      <c r="H68" s="76" t="str">
        <f ca="1">IF(高校一覧表!D9="","",VLOOKUP(高校一覧表!D9,INDIRECT("高校"&amp;高校一覧表!C9&amp;"選手データ!A:O"),MATCH("ﾌﾘｶﾞﾅ(姓)",INDIRECT("高校"&amp;高校一覧表!C9&amp;"選手データ!1:1"),0),0)&amp;" "&amp;VLOOKUP(高校一覧表!D9,INDIRECT("高校"&amp;高校一覧表!C9&amp;"選手データ!A:O"),MATCH("ﾌﾘｶﾞﾅ(名)",INDIRECT("高校"&amp;高校一覧表!C9&amp;"選手データ!1:1"),0),0))</f>
        <v/>
      </c>
      <c r="I68" s="76" t="str">
        <f ca="1">IF(高校一覧表!E9="","",高校一覧表!E9)</f>
        <v/>
      </c>
      <c r="J68" s="76" t="str">
        <f ca="1">IF(高校一覧表!D9="","",VLOOKUP(高校一覧表!D9,INDIRECT("高校"&amp;高校一覧表!C9&amp;"選手データ!A:O"),MATCH("FAMILY NAME",INDIRECT("高校"&amp;高校一覧表!C9&amp;"選手データ!1:1"),0),0)&amp;" "&amp;VLOOKUP(高校一覧表!D9,INDIRECT("高校"&amp;高校一覧表!C9&amp;"選手データ!A:O"),MATCH("Firstname",INDIRECT("高校"&amp;高校一覧表!C9&amp;"選手データ!1:1"),0),0))</f>
        <v/>
      </c>
      <c r="K68" s="76" t="str">
        <f>IF(高校一覧表!D9="","","JPN")</f>
        <v/>
      </c>
      <c r="L68" s="76" t="str">
        <f>IF(高校一覧表!D9="","",IF(高校一覧表!C9="男",1,2))</f>
        <v/>
      </c>
      <c r="M68" s="76" t="str">
        <f>IF(高校一覧表!D9="","",高校一覧表!F9)</f>
        <v/>
      </c>
      <c r="N68" s="76" t="str">
        <f ca="1">IF(高校一覧表!D9="","",LEFT(VLOOKUP(高校一覧表!D9,INDIRECT("高校"&amp;高校一覧表!C9&amp;"選手データ!A:O"),MATCH("Birthday",INDIRECT("高校"&amp;高校一覧表!C9&amp;"選手データ!1:1"),0),0),4))</f>
        <v/>
      </c>
      <c r="O68" s="76" t="str">
        <f>IF(高校一覧表!D9="","","0")</f>
        <v/>
      </c>
      <c r="P68" s="76" t="str">
        <f>IF(高校一覧表!D9="","","千葉")</f>
        <v/>
      </c>
      <c r="R68" s="76" t="str">
        <f>IF(高校一覧表!G9="","",VLOOKUP(高校一覧表!G9,競技csv!$A:$O,MATCH("競技コード",競技csv!$1:$1,0),0))</f>
        <v/>
      </c>
      <c r="S68" s="76" t="str" cm="1">
        <f t="array" ref="S68">IF(高校一覧表!J9="","",高校一覧表!J9&amp;".")&amp;_xlfn.IFS(高校一覧表!K9="","",OR(VLOOKUP(R68,競技csv!$B:$O,2,0)&lt;=31,VLOOKUP(R68,競技csv!$B:$O,2,0)&gt;=100),TEXT(高校一覧表!K9,"00")&amp;".",TRUE,TEXT(高校一覧表!K9,"00")&amp;"m")&amp;IF(高校一覧表!L9="","",TEXT(高校一覧表!L9,"00"))</f>
        <v/>
      </c>
      <c r="T68" s="76" t="str">
        <f>IF(高校一覧表!G9="","","0")</f>
        <v/>
      </c>
      <c r="U68" s="76" t="str">
        <f>IF(高校一覧表!G9="","","2")</f>
        <v/>
      </c>
      <c r="V68" s="76" t="str">
        <f>IF(高校一覧表!M9="","",VLOOKUP(高校一覧表!M9,競技csv!$A:$O,MATCH("競技コード",競技csv!$1:$1,0),0))</f>
        <v/>
      </c>
      <c r="W68" s="76" t="str" cm="1">
        <f t="array" ref="W68">IF(高校一覧表!P9="","",高校一覧表!P9&amp;".")&amp;_xlfn.IFS(高校一覧表!Q9="","",OR(VLOOKUP(V68,競技csv!$B:$O,2,0)&lt;=31,VLOOKUP(V68,競技csv!$B:$O,2,0)&gt;=100),TEXT(高校一覧表!Q9,"00")&amp;".",TRUE,TEXT(高校一覧表!Q9,"00")&amp;"m")&amp;IF(高校一覧表!R9="","",TEXT(高校一覧表!R9,"00"))</f>
        <v/>
      </c>
      <c r="X68" s="76" t="str">
        <f>IF(高校一覧表!M9="","","0")</f>
        <v/>
      </c>
      <c r="Y68" s="76" t="str">
        <f>IF(高校一覧表!M9="","","2")</f>
        <v/>
      </c>
      <c r="Z68" s="76" t="str">
        <f>IF(高校一覧表!S9="","",VLOOKUP("一般"&amp;高校一覧表!C9&amp;"子4X100mR",競技csv!A:O,MATCH("競技コード",競技csv!$1:$1,0),0))</f>
        <v/>
      </c>
      <c r="AA68" s="76" t="str">
        <f>IF(高校一覧表!T9="","",高校一覧表!T9&amp;".")&amp;IF(高校一覧表!U9="","",TEXT(高校一覧表!U9,"00")&amp;".")&amp;IF(高校一覧表!V9="","",TEXT(高校一覧表!V9,"00"))</f>
        <v/>
      </c>
      <c r="AB68" s="76" t="str">
        <f>IF(高校一覧表!S9="","","0")</f>
        <v/>
      </c>
      <c r="AC68" s="76" t="str">
        <f>IF(高校一覧表!S9="","","2")</f>
        <v/>
      </c>
    </row>
    <row r="69" spans="1:29" ht="18" customHeight="1">
      <c r="A69" s="76">
        <f t="shared" si="0"/>
        <v>0</v>
      </c>
      <c r="B69" s="76" t="str">
        <f>IF(高校一覧表!D10="","",IF(高校一覧表!C10="男",30000+高校一覧表!D10,40000+高校一覧表!D10))</f>
        <v/>
      </c>
      <c r="C69" s="76" t="str">
        <f ca="1">IF(高校一覧表!D10="","",VLOOKUP(VLOOKUP(高校一覧表!D10,INDIRECT("高校"&amp;高校一覧表!C10&amp;"選手データ!A:O"),MATCH("所属",INDIRECT("高校"&amp;高校一覧表!C10&amp;"選手データ!1:1"),0),0),所属csv!$A:$H,MATCH("所属コード",所属csv!$1:$1,0),0))</f>
        <v/>
      </c>
      <c r="F69" s="76" t="str">
        <f>IF(高校一覧表!D10="","",高校一覧表!D10)</f>
        <v/>
      </c>
      <c r="G69" s="76" t="str">
        <f ca="1">IF(高校一覧表!E10="","",高校一覧表!E10)</f>
        <v/>
      </c>
      <c r="H69" s="76" t="str">
        <f ca="1">IF(高校一覧表!D10="","",VLOOKUP(高校一覧表!D10,INDIRECT("高校"&amp;高校一覧表!C10&amp;"選手データ!A:O"),MATCH("ﾌﾘｶﾞﾅ(姓)",INDIRECT("高校"&amp;高校一覧表!C10&amp;"選手データ!1:1"),0),0)&amp;" "&amp;VLOOKUP(高校一覧表!D10,INDIRECT("高校"&amp;高校一覧表!C10&amp;"選手データ!A:O"),MATCH("ﾌﾘｶﾞﾅ(名)",INDIRECT("高校"&amp;高校一覧表!C10&amp;"選手データ!1:1"),0),0))</f>
        <v/>
      </c>
      <c r="I69" s="76" t="str">
        <f ca="1">IF(高校一覧表!E10="","",高校一覧表!E10)</f>
        <v/>
      </c>
      <c r="J69" s="76" t="str">
        <f ca="1">IF(高校一覧表!D10="","",VLOOKUP(高校一覧表!D10,INDIRECT("高校"&amp;高校一覧表!C10&amp;"選手データ!A:O"),MATCH("FAMILY NAME",INDIRECT("高校"&amp;高校一覧表!C10&amp;"選手データ!1:1"),0),0)&amp;" "&amp;VLOOKUP(高校一覧表!D10,INDIRECT("高校"&amp;高校一覧表!C10&amp;"選手データ!A:O"),MATCH("Firstname",INDIRECT("高校"&amp;高校一覧表!C10&amp;"選手データ!1:1"),0),0))</f>
        <v/>
      </c>
      <c r="K69" s="76" t="str">
        <f>IF(高校一覧表!D10="","","JPN")</f>
        <v/>
      </c>
      <c r="L69" s="76" t="str">
        <f>IF(高校一覧表!D10="","",IF(高校一覧表!C10="男",1,2))</f>
        <v/>
      </c>
      <c r="M69" s="76" t="str">
        <f>IF(高校一覧表!D10="","",高校一覧表!F10)</f>
        <v/>
      </c>
      <c r="N69" s="76" t="str">
        <f ca="1">IF(高校一覧表!D10="","",LEFT(VLOOKUP(高校一覧表!D10,INDIRECT("高校"&amp;高校一覧表!C10&amp;"選手データ!A:O"),MATCH("Birthday",INDIRECT("高校"&amp;高校一覧表!C10&amp;"選手データ!1:1"),0),0),4))</f>
        <v/>
      </c>
      <c r="O69" s="76" t="str">
        <f>IF(高校一覧表!D10="","","0")</f>
        <v/>
      </c>
      <c r="P69" s="76" t="str">
        <f>IF(高校一覧表!D10="","","千葉")</f>
        <v/>
      </c>
      <c r="R69" s="76" t="str">
        <f>IF(高校一覧表!G10="","",VLOOKUP(高校一覧表!G10,競技csv!$A:$O,MATCH("競技コード",競技csv!$1:$1,0),0))</f>
        <v/>
      </c>
      <c r="S69" s="76" t="str" cm="1">
        <f t="array" ref="S69">IF(高校一覧表!J10="","",高校一覧表!J10&amp;".")&amp;_xlfn.IFS(高校一覧表!K10="","",OR(VLOOKUP(R69,競技csv!$B:$O,2,0)&lt;=31,VLOOKUP(R69,競技csv!$B:$O,2,0)&gt;=100),TEXT(高校一覧表!K10,"00")&amp;".",TRUE,TEXT(高校一覧表!K10,"00")&amp;"m")&amp;IF(高校一覧表!L10="","",TEXT(高校一覧表!L10,"00"))</f>
        <v/>
      </c>
      <c r="T69" s="76" t="str">
        <f>IF(高校一覧表!G10="","","0")</f>
        <v/>
      </c>
      <c r="U69" s="76" t="str">
        <f>IF(高校一覧表!G10="","","2")</f>
        <v/>
      </c>
      <c r="V69" s="76" t="str">
        <f>IF(高校一覧表!M10="","",VLOOKUP(高校一覧表!M10,競技csv!$A:$O,MATCH("競技コード",競技csv!$1:$1,0),0))</f>
        <v/>
      </c>
      <c r="W69" s="76" t="str" cm="1">
        <f t="array" ref="W69">IF(高校一覧表!P10="","",高校一覧表!P10&amp;".")&amp;_xlfn.IFS(高校一覧表!Q10="","",OR(VLOOKUP(V69,競技csv!$B:$O,2,0)&lt;=31,VLOOKUP(V69,競技csv!$B:$O,2,0)&gt;=100),TEXT(高校一覧表!Q10,"00")&amp;".",TRUE,TEXT(高校一覧表!Q10,"00")&amp;"m")&amp;IF(高校一覧表!R10="","",TEXT(高校一覧表!R10,"00"))</f>
        <v/>
      </c>
      <c r="X69" s="76" t="str">
        <f>IF(高校一覧表!M10="","","0")</f>
        <v/>
      </c>
      <c r="Y69" s="76" t="str">
        <f>IF(高校一覧表!M10="","","2")</f>
        <v/>
      </c>
      <c r="Z69" s="76" t="str">
        <f>IF(高校一覧表!S10="","",VLOOKUP("一般"&amp;高校一覧表!C10&amp;"子4X100mR",競技csv!A:O,MATCH("競技コード",競技csv!$1:$1,0),0))</f>
        <v/>
      </c>
      <c r="AA69" s="76" t="str">
        <f>IF(高校一覧表!T10="","",高校一覧表!T10&amp;".")&amp;IF(高校一覧表!U10="","",TEXT(高校一覧表!U10,"00")&amp;".")&amp;IF(高校一覧表!V10="","",TEXT(高校一覧表!V10,"00"))</f>
        <v/>
      </c>
      <c r="AB69" s="76" t="str">
        <f>IF(高校一覧表!S10="","","0")</f>
        <v/>
      </c>
      <c r="AC69" s="76" t="str">
        <f>IF(高校一覧表!S10="","","2")</f>
        <v/>
      </c>
    </row>
    <row r="70" spans="1:29" ht="18" customHeight="1">
      <c r="A70" s="76">
        <f t="shared" si="0"/>
        <v>0</v>
      </c>
      <c r="B70" s="76" t="str">
        <f>IF(高校一覧表!D11="","",IF(高校一覧表!C11="男",30000+高校一覧表!D11,40000+高校一覧表!D11))</f>
        <v/>
      </c>
      <c r="C70" s="76" t="str">
        <f ca="1">IF(高校一覧表!D11="","",VLOOKUP(VLOOKUP(高校一覧表!D11,INDIRECT("高校"&amp;高校一覧表!C11&amp;"選手データ!A:O"),MATCH("所属",INDIRECT("高校"&amp;高校一覧表!C11&amp;"選手データ!1:1"),0),0),所属csv!$A:$H,MATCH("所属コード",所属csv!$1:$1,0),0))</f>
        <v/>
      </c>
      <c r="F70" s="76" t="str">
        <f>IF(高校一覧表!D11="","",高校一覧表!D11)</f>
        <v/>
      </c>
      <c r="G70" s="76" t="str">
        <f ca="1">IF(高校一覧表!E11="","",高校一覧表!E11)</f>
        <v/>
      </c>
      <c r="H70" s="76" t="str">
        <f ca="1">IF(高校一覧表!D11="","",VLOOKUP(高校一覧表!D11,INDIRECT("高校"&amp;高校一覧表!C11&amp;"選手データ!A:O"),MATCH("ﾌﾘｶﾞﾅ(姓)",INDIRECT("高校"&amp;高校一覧表!C11&amp;"選手データ!1:1"),0),0)&amp;" "&amp;VLOOKUP(高校一覧表!D11,INDIRECT("高校"&amp;高校一覧表!C11&amp;"選手データ!A:O"),MATCH("ﾌﾘｶﾞﾅ(名)",INDIRECT("高校"&amp;高校一覧表!C11&amp;"選手データ!1:1"),0),0))</f>
        <v/>
      </c>
      <c r="I70" s="76" t="str">
        <f ca="1">IF(高校一覧表!E11="","",高校一覧表!E11)</f>
        <v/>
      </c>
      <c r="J70" s="76" t="str">
        <f ca="1">IF(高校一覧表!D11="","",VLOOKUP(高校一覧表!D11,INDIRECT("高校"&amp;高校一覧表!C11&amp;"選手データ!A:O"),MATCH("FAMILY NAME",INDIRECT("高校"&amp;高校一覧表!C11&amp;"選手データ!1:1"),0),0)&amp;" "&amp;VLOOKUP(高校一覧表!D11,INDIRECT("高校"&amp;高校一覧表!C11&amp;"選手データ!A:O"),MATCH("Firstname",INDIRECT("高校"&amp;高校一覧表!C11&amp;"選手データ!1:1"),0),0))</f>
        <v/>
      </c>
      <c r="K70" s="76" t="str">
        <f>IF(高校一覧表!D11="","","JPN")</f>
        <v/>
      </c>
      <c r="L70" s="76" t="str">
        <f>IF(高校一覧表!D11="","",IF(高校一覧表!C11="男",1,2))</f>
        <v/>
      </c>
      <c r="M70" s="76" t="str">
        <f>IF(高校一覧表!D11="","",高校一覧表!F11)</f>
        <v/>
      </c>
      <c r="N70" s="76" t="str">
        <f ca="1">IF(高校一覧表!D11="","",LEFT(VLOOKUP(高校一覧表!D11,INDIRECT("高校"&amp;高校一覧表!C11&amp;"選手データ!A:O"),MATCH("Birthday",INDIRECT("高校"&amp;高校一覧表!C11&amp;"選手データ!1:1"),0),0),4))</f>
        <v/>
      </c>
      <c r="O70" s="76" t="str">
        <f>IF(高校一覧表!D11="","","0")</f>
        <v/>
      </c>
      <c r="P70" s="76" t="str">
        <f>IF(高校一覧表!D11="","","千葉")</f>
        <v/>
      </c>
      <c r="R70" s="76" t="str">
        <f>IF(高校一覧表!G11="","",VLOOKUP(高校一覧表!G11,競技csv!$A:$O,MATCH("競技コード",競技csv!$1:$1,0),0))</f>
        <v/>
      </c>
      <c r="S70" s="76" t="str" cm="1">
        <f t="array" ref="S70">IF(高校一覧表!J11="","",高校一覧表!J11&amp;".")&amp;_xlfn.IFS(高校一覧表!K11="","",OR(VLOOKUP(R70,競技csv!$B:$O,2,0)&lt;=31,VLOOKUP(R70,競技csv!$B:$O,2,0)&gt;=100),TEXT(高校一覧表!K11,"00")&amp;".",TRUE,TEXT(高校一覧表!K11,"00")&amp;"m")&amp;IF(高校一覧表!L11="","",TEXT(高校一覧表!L11,"00"))</f>
        <v/>
      </c>
      <c r="T70" s="76" t="str">
        <f>IF(高校一覧表!G11="","","0")</f>
        <v/>
      </c>
      <c r="U70" s="76" t="str">
        <f>IF(高校一覧表!G11="","","2")</f>
        <v/>
      </c>
      <c r="V70" s="76" t="str">
        <f>IF(高校一覧表!M11="","",VLOOKUP(高校一覧表!M11,競技csv!$A:$O,MATCH("競技コード",競技csv!$1:$1,0),0))</f>
        <v/>
      </c>
      <c r="W70" s="76" t="str" cm="1">
        <f t="array" ref="W70">IF(高校一覧表!P11="","",高校一覧表!P11&amp;".")&amp;_xlfn.IFS(高校一覧表!Q11="","",OR(VLOOKUP(V70,競技csv!$B:$O,2,0)&lt;=31,VLOOKUP(V70,競技csv!$B:$O,2,0)&gt;=100),TEXT(高校一覧表!Q11,"00")&amp;".",TRUE,TEXT(高校一覧表!Q11,"00")&amp;"m")&amp;IF(高校一覧表!R11="","",TEXT(高校一覧表!R11,"00"))</f>
        <v/>
      </c>
      <c r="X70" s="76" t="str">
        <f>IF(高校一覧表!M11="","","0")</f>
        <v/>
      </c>
      <c r="Y70" s="76" t="str">
        <f>IF(高校一覧表!M11="","","2")</f>
        <v/>
      </c>
      <c r="Z70" s="76" t="str">
        <f>IF(高校一覧表!S11="","",VLOOKUP("一般"&amp;高校一覧表!C11&amp;"子4X100mR",競技csv!A:O,MATCH("競技コード",競技csv!$1:$1,0),0))</f>
        <v/>
      </c>
      <c r="AA70" s="76" t="str">
        <f>IF(高校一覧表!T11="","",高校一覧表!T11&amp;".")&amp;IF(高校一覧表!U11="","",TEXT(高校一覧表!U11,"00")&amp;".")&amp;IF(高校一覧表!V11="","",TEXT(高校一覧表!V11,"00"))</f>
        <v/>
      </c>
      <c r="AB70" s="76" t="str">
        <f>IF(高校一覧表!S11="","","0")</f>
        <v/>
      </c>
      <c r="AC70" s="76" t="str">
        <f>IF(高校一覧表!S11="","","2")</f>
        <v/>
      </c>
    </row>
    <row r="71" spans="1:29" ht="18" customHeight="1">
      <c r="A71" s="76">
        <f t="shared" si="0"/>
        <v>0</v>
      </c>
      <c r="B71" s="76" t="str">
        <f>IF(高校一覧表!D12="","",IF(高校一覧表!C12="男",30000+高校一覧表!D12,40000+高校一覧表!D12))</f>
        <v/>
      </c>
      <c r="C71" s="76" t="str">
        <f ca="1">IF(高校一覧表!D12="","",VLOOKUP(VLOOKUP(高校一覧表!D12,INDIRECT("高校"&amp;高校一覧表!C12&amp;"選手データ!A:O"),MATCH("所属",INDIRECT("高校"&amp;高校一覧表!C12&amp;"選手データ!1:1"),0),0),所属csv!$A:$H,MATCH("所属コード",所属csv!$1:$1,0),0))</f>
        <v/>
      </c>
      <c r="F71" s="76" t="str">
        <f>IF(高校一覧表!D12="","",高校一覧表!D12)</f>
        <v/>
      </c>
      <c r="G71" s="76" t="str">
        <f ca="1">IF(高校一覧表!E12="","",高校一覧表!E12)</f>
        <v/>
      </c>
      <c r="H71" s="76" t="str">
        <f ca="1">IF(高校一覧表!D12="","",VLOOKUP(高校一覧表!D12,INDIRECT("高校"&amp;高校一覧表!C12&amp;"選手データ!A:O"),MATCH("ﾌﾘｶﾞﾅ(姓)",INDIRECT("高校"&amp;高校一覧表!C12&amp;"選手データ!1:1"),0),0)&amp;" "&amp;VLOOKUP(高校一覧表!D12,INDIRECT("高校"&amp;高校一覧表!C12&amp;"選手データ!A:O"),MATCH("ﾌﾘｶﾞﾅ(名)",INDIRECT("高校"&amp;高校一覧表!C12&amp;"選手データ!1:1"),0),0))</f>
        <v/>
      </c>
      <c r="I71" s="76" t="str">
        <f ca="1">IF(高校一覧表!E12="","",高校一覧表!E12)</f>
        <v/>
      </c>
      <c r="J71" s="76" t="str">
        <f ca="1">IF(高校一覧表!D12="","",VLOOKUP(高校一覧表!D12,INDIRECT("高校"&amp;高校一覧表!C12&amp;"選手データ!A:O"),MATCH("FAMILY NAME",INDIRECT("高校"&amp;高校一覧表!C12&amp;"選手データ!1:1"),0),0)&amp;" "&amp;VLOOKUP(高校一覧表!D12,INDIRECT("高校"&amp;高校一覧表!C12&amp;"選手データ!A:O"),MATCH("Firstname",INDIRECT("高校"&amp;高校一覧表!C12&amp;"選手データ!1:1"),0),0))</f>
        <v/>
      </c>
      <c r="K71" s="76" t="str">
        <f>IF(高校一覧表!D12="","","JPN")</f>
        <v/>
      </c>
      <c r="L71" s="76" t="str">
        <f>IF(高校一覧表!D12="","",IF(高校一覧表!C12="男",1,2))</f>
        <v/>
      </c>
      <c r="M71" s="76" t="str">
        <f>IF(高校一覧表!D12="","",高校一覧表!F12)</f>
        <v/>
      </c>
      <c r="N71" s="76" t="str">
        <f ca="1">IF(高校一覧表!D12="","",LEFT(VLOOKUP(高校一覧表!D12,INDIRECT("高校"&amp;高校一覧表!C12&amp;"選手データ!A:O"),MATCH("Birthday",INDIRECT("高校"&amp;高校一覧表!C12&amp;"選手データ!1:1"),0),0),4))</f>
        <v/>
      </c>
      <c r="O71" s="76" t="str">
        <f>IF(高校一覧表!D12="","","0")</f>
        <v/>
      </c>
      <c r="P71" s="76" t="str">
        <f>IF(高校一覧表!D12="","","千葉")</f>
        <v/>
      </c>
      <c r="R71" s="76" t="str">
        <f>IF(高校一覧表!G12="","",VLOOKUP(高校一覧表!G12,競技csv!$A:$O,MATCH("競技コード",競技csv!$1:$1,0),0))</f>
        <v/>
      </c>
      <c r="S71" s="76" t="str" cm="1">
        <f t="array" ref="S71">IF(高校一覧表!J12="","",高校一覧表!J12&amp;".")&amp;_xlfn.IFS(高校一覧表!K12="","",OR(VLOOKUP(R71,競技csv!$B:$O,2,0)&lt;=31,VLOOKUP(R71,競技csv!$B:$O,2,0)&gt;=100),TEXT(高校一覧表!K12,"00")&amp;".",TRUE,TEXT(高校一覧表!K12,"00")&amp;"m")&amp;IF(高校一覧表!L12="","",TEXT(高校一覧表!L12,"00"))</f>
        <v/>
      </c>
      <c r="T71" s="76" t="str">
        <f>IF(高校一覧表!G12="","","0")</f>
        <v/>
      </c>
      <c r="U71" s="76" t="str">
        <f>IF(高校一覧表!G12="","","2")</f>
        <v/>
      </c>
      <c r="V71" s="76" t="str">
        <f>IF(高校一覧表!M12="","",VLOOKUP(高校一覧表!M12,競技csv!$A:$O,MATCH("競技コード",競技csv!$1:$1,0),0))</f>
        <v/>
      </c>
      <c r="W71" s="76" t="str" cm="1">
        <f t="array" ref="W71">IF(高校一覧表!P12="","",高校一覧表!P12&amp;".")&amp;_xlfn.IFS(高校一覧表!Q12="","",OR(VLOOKUP(V71,競技csv!$B:$O,2,0)&lt;=31,VLOOKUP(V71,競技csv!$B:$O,2,0)&gt;=100),TEXT(高校一覧表!Q12,"00")&amp;".",TRUE,TEXT(高校一覧表!Q12,"00")&amp;"m")&amp;IF(高校一覧表!R12="","",TEXT(高校一覧表!R12,"00"))</f>
        <v/>
      </c>
      <c r="X71" s="76" t="str">
        <f>IF(高校一覧表!M12="","","0")</f>
        <v/>
      </c>
      <c r="Y71" s="76" t="str">
        <f>IF(高校一覧表!M12="","","2")</f>
        <v/>
      </c>
      <c r="Z71" s="76" t="str">
        <f>IF(高校一覧表!S12="","",VLOOKUP("一般"&amp;高校一覧表!C12&amp;"子4X100mR",競技csv!A:O,MATCH("競技コード",競技csv!$1:$1,0),0))</f>
        <v/>
      </c>
      <c r="AA71" s="76" t="str">
        <f>IF(高校一覧表!T12="","",高校一覧表!T12&amp;".")&amp;IF(高校一覧表!U12="","",TEXT(高校一覧表!U12,"00")&amp;".")&amp;IF(高校一覧表!V12="","",TEXT(高校一覧表!V12,"00"))</f>
        <v/>
      </c>
      <c r="AB71" s="76" t="str">
        <f>IF(高校一覧表!S12="","","0")</f>
        <v/>
      </c>
      <c r="AC71" s="76" t="str">
        <f>IF(高校一覧表!S12="","","2")</f>
        <v/>
      </c>
    </row>
    <row r="72" spans="1:29" ht="18" customHeight="1">
      <c r="A72" s="76">
        <f t="shared" si="0"/>
        <v>0</v>
      </c>
      <c r="B72" s="76" t="str">
        <f>IF(高校一覧表!D13="","",IF(高校一覧表!C13="男",30000+高校一覧表!D13,40000+高校一覧表!D13))</f>
        <v/>
      </c>
      <c r="C72" s="76" t="str">
        <f ca="1">IF(高校一覧表!D13="","",VLOOKUP(VLOOKUP(高校一覧表!D13,INDIRECT("高校"&amp;高校一覧表!C13&amp;"選手データ!A:O"),MATCH("所属",INDIRECT("高校"&amp;高校一覧表!C13&amp;"選手データ!1:1"),0),0),所属csv!$A:$H,MATCH("所属コード",所属csv!$1:$1,0),0))</f>
        <v/>
      </c>
      <c r="F72" s="76" t="str">
        <f>IF(高校一覧表!D13="","",高校一覧表!D13)</f>
        <v/>
      </c>
      <c r="G72" s="76" t="str">
        <f ca="1">IF(高校一覧表!E13="","",高校一覧表!E13)</f>
        <v/>
      </c>
      <c r="H72" s="76" t="str">
        <f ca="1">IF(高校一覧表!D13="","",VLOOKUP(高校一覧表!D13,INDIRECT("高校"&amp;高校一覧表!C13&amp;"選手データ!A:O"),MATCH("ﾌﾘｶﾞﾅ(姓)",INDIRECT("高校"&amp;高校一覧表!C13&amp;"選手データ!1:1"),0),0)&amp;" "&amp;VLOOKUP(高校一覧表!D13,INDIRECT("高校"&amp;高校一覧表!C13&amp;"選手データ!A:O"),MATCH("ﾌﾘｶﾞﾅ(名)",INDIRECT("高校"&amp;高校一覧表!C13&amp;"選手データ!1:1"),0),0))</f>
        <v/>
      </c>
      <c r="I72" s="76" t="str">
        <f ca="1">IF(高校一覧表!E13="","",高校一覧表!E13)</f>
        <v/>
      </c>
      <c r="J72" s="76" t="str">
        <f ca="1">IF(高校一覧表!D13="","",VLOOKUP(高校一覧表!D13,INDIRECT("高校"&amp;高校一覧表!C13&amp;"選手データ!A:O"),MATCH("FAMILY NAME",INDIRECT("高校"&amp;高校一覧表!C13&amp;"選手データ!1:1"),0),0)&amp;" "&amp;VLOOKUP(高校一覧表!D13,INDIRECT("高校"&amp;高校一覧表!C13&amp;"選手データ!A:O"),MATCH("Firstname",INDIRECT("高校"&amp;高校一覧表!C13&amp;"選手データ!1:1"),0),0))</f>
        <v/>
      </c>
      <c r="K72" s="76" t="str">
        <f>IF(高校一覧表!D13="","","JPN")</f>
        <v/>
      </c>
      <c r="L72" s="76" t="str">
        <f>IF(高校一覧表!D13="","",IF(高校一覧表!C13="男",1,2))</f>
        <v/>
      </c>
      <c r="M72" s="76" t="str">
        <f>IF(高校一覧表!D13="","",高校一覧表!F13)</f>
        <v/>
      </c>
      <c r="N72" s="76" t="str">
        <f ca="1">IF(高校一覧表!D13="","",LEFT(VLOOKUP(高校一覧表!D13,INDIRECT("高校"&amp;高校一覧表!C13&amp;"選手データ!A:O"),MATCH("Birthday",INDIRECT("高校"&amp;高校一覧表!C13&amp;"選手データ!1:1"),0),0),4))</f>
        <v/>
      </c>
      <c r="O72" s="76" t="str">
        <f>IF(高校一覧表!D13="","","0")</f>
        <v/>
      </c>
      <c r="P72" s="76" t="str">
        <f>IF(高校一覧表!D13="","","千葉")</f>
        <v/>
      </c>
      <c r="R72" s="76" t="str">
        <f>IF(高校一覧表!G13="","",VLOOKUP(高校一覧表!G13,競技csv!$A:$O,MATCH("競技コード",競技csv!$1:$1,0),0))</f>
        <v/>
      </c>
      <c r="S72" s="76" t="str" cm="1">
        <f t="array" ref="S72">IF(高校一覧表!J13="","",高校一覧表!J13&amp;".")&amp;_xlfn.IFS(高校一覧表!K13="","",OR(VLOOKUP(R72,競技csv!$B:$O,2,0)&lt;=31,VLOOKUP(R72,競技csv!$B:$O,2,0)&gt;=100),TEXT(高校一覧表!K13,"00")&amp;".",TRUE,TEXT(高校一覧表!K13,"00")&amp;"m")&amp;IF(高校一覧表!L13="","",TEXT(高校一覧表!L13,"00"))</f>
        <v/>
      </c>
      <c r="T72" s="76" t="str">
        <f>IF(高校一覧表!G13="","","0")</f>
        <v/>
      </c>
      <c r="U72" s="76" t="str">
        <f>IF(高校一覧表!G13="","","2")</f>
        <v/>
      </c>
      <c r="V72" s="76" t="str">
        <f>IF(高校一覧表!M13="","",VLOOKUP(高校一覧表!M13,競技csv!$A:$O,MATCH("競技コード",競技csv!$1:$1,0),0))</f>
        <v/>
      </c>
      <c r="W72" s="76" t="str" cm="1">
        <f t="array" ref="W72">IF(高校一覧表!P13="","",高校一覧表!P13&amp;".")&amp;_xlfn.IFS(高校一覧表!Q13="","",OR(VLOOKUP(V72,競技csv!$B:$O,2,0)&lt;=31,VLOOKUP(V72,競技csv!$B:$O,2,0)&gt;=100),TEXT(高校一覧表!Q13,"00")&amp;".",TRUE,TEXT(高校一覧表!Q13,"00")&amp;"m")&amp;IF(高校一覧表!R13="","",TEXT(高校一覧表!R13,"00"))</f>
        <v/>
      </c>
      <c r="X72" s="76" t="str">
        <f>IF(高校一覧表!M13="","","0")</f>
        <v/>
      </c>
      <c r="Y72" s="76" t="str">
        <f>IF(高校一覧表!M13="","","2")</f>
        <v/>
      </c>
      <c r="Z72" s="76" t="str">
        <f>IF(高校一覧表!S13="","",VLOOKUP("一般"&amp;高校一覧表!C13&amp;"子4X100mR",競技csv!A:O,MATCH("競技コード",競技csv!$1:$1,0),0))</f>
        <v/>
      </c>
      <c r="AA72" s="76" t="str">
        <f>IF(高校一覧表!T13="","",高校一覧表!T13&amp;".")&amp;IF(高校一覧表!U13="","",TEXT(高校一覧表!U13,"00")&amp;".")&amp;IF(高校一覧表!V13="","",TEXT(高校一覧表!V13,"00"))</f>
        <v/>
      </c>
      <c r="AB72" s="76" t="str">
        <f>IF(高校一覧表!S13="","","0")</f>
        <v/>
      </c>
      <c r="AC72" s="76" t="str">
        <f>IF(高校一覧表!S13="","","2")</f>
        <v/>
      </c>
    </row>
    <row r="73" spans="1:29" ht="18" customHeight="1">
      <c r="A73" s="76">
        <f t="shared" si="0"/>
        <v>0</v>
      </c>
      <c r="B73" s="76" t="str">
        <f>IF(高校一覧表!D14="","",IF(高校一覧表!C14="男",30000+高校一覧表!D14,40000+高校一覧表!D14))</f>
        <v/>
      </c>
      <c r="C73" s="76" t="str">
        <f ca="1">IF(高校一覧表!D14="","",VLOOKUP(VLOOKUP(高校一覧表!D14,INDIRECT("高校"&amp;高校一覧表!C14&amp;"選手データ!A:O"),MATCH("所属",INDIRECT("高校"&amp;高校一覧表!C14&amp;"選手データ!1:1"),0),0),所属csv!$A:$H,MATCH("所属コード",所属csv!$1:$1,0),0))</f>
        <v/>
      </c>
      <c r="F73" s="76" t="str">
        <f>IF(高校一覧表!D14="","",高校一覧表!D14)</f>
        <v/>
      </c>
      <c r="G73" s="76" t="str">
        <f ca="1">IF(高校一覧表!E14="","",高校一覧表!E14)</f>
        <v/>
      </c>
      <c r="H73" s="76" t="str">
        <f ca="1">IF(高校一覧表!D14="","",VLOOKUP(高校一覧表!D14,INDIRECT("高校"&amp;高校一覧表!C14&amp;"選手データ!A:O"),MATCH("ﾌﾘｶﾞﾅ(姓)",INDIRECT("高校"&amp;高校一覧表!C14&amp;"選手データ!1:1"),0),0)&amp;" "&amp;VLOOKUP(高校一覧表!D14,INDIRECT("高校"&amp;高校一覧表!C14&amp;"選手データ!A:O"),MATCH("ﾌﾘｶﾞﾅ(名)",INDIRECT("高校"&amp;高校一覧表!C14&amp;"選手データ!1:1"),0),0))</f>
        <v/>
      </c>
      <c r="I73" s="76" t="str">
        <f ca="1">IF(高校一覧表!E14="","",高校一覧表!E14)</f>
        <v/>
      </c>
      <c r="J73" s="76" t="str">
        <f ca="1">IF(高校一覧表!D14="","",VLOOKUP(高校一覧表!D14,INDIRECT("高校"&amp;高校一覧表!C14&amp;"選手データ!A:O"),MATCH("FAMILY NAME",INDIRECT("高校"&amp;高校一覧表!C14&amp;"選手データ!1:1"),0),0)&amp;" "&amp;VLOOKUP(高校一覧表!D14,INDIRECT("高校"&amp;高校一覧表!C14&amp;"選手データ!A:O"),MATCH("Firstname",INDIRECT("高校"&amp;高校一覧表!C14&amp;"選手データ!1:1"),0),0))</f>
        <v/>
      </c>
      <c r="K73" s="76" t="str">
        <f>IF(高校一覧表!D14="","","JPN")</f>
        <v/>
      </c>
      <c r="L73" s="76" t="str">
        <f>IF(高校一覧表!D14="","",IF(高校一覧表!C14="男",1,2))</f>
        <v/>
      </c>
      <c r="M73" s="76" t="str">
        <f>IF(高校一覧表!D14="","",高校一覧表!F14)</f>
        <v/>
      </c>
      <c r="N73" s="76" t="str">
        <f ca="1">IF(高校一覧表!D14="","",LEFT(VLOOKUP(高校一覧表!D14,INDIRECT("高校"&amp;高校一覧表!C14&amp;"選手データ!A:O"),MATCH("Birthday",INDIRECT("高校"&amp;高校一覧表!C14&amp;"選手データ!1:1"),0),0),4))</f>
        <v/>
      </c>
      <c r="O73" s="76" t="str">
        <f>IF(高校一覧表!D14="","","0")</f>
        <v/>
      </c>
      <c r="P73" s="76" t="str">
        <f>IF(高校一覧表!D14="","","千葉")</f>
        <v/>
      </c>
      <c r="R73" s="76" t="str">
        <f>IF(高校一覧表!G14="","",VLOOKUP(高校一覧表!G14,競技csv!$A:$O,MATCH("競技コード",競技csv!$1:$1,0),0))</f>
        <v/>
      </c>
      <c r="S73" s="76" t="str" cm="1">
        <f t="array" ref="S73">IF(高校一覧表!J14="","",高校一覧表!J14&amp;".")&amp;_xlfn.IFS(高校一覧表!K14="","",OR(VLOOKUP(R73,競技csv!$B:$O,2,0)&lt;=31,VLOOKUP(R73,競技csv!$B:$O,2,0)&gt;=100),TEXT(高校一覧表!K14,"00")&amp;".",TRUE,TEXT(高校一覧表!K14,"00")&amp;"m")&amp;IF(高校一覧表!L14="","",TEXT(高校一覧表!L14,"00"))</f>
        <v/>
      </c>
      <c r="T73" s="76" t="str">
        <f>IF(高校一覧表!G14="","","0")</f>
        <v/>
      </c>
      <c r="U73" s="76" t="str">
        <f>IF(高校一覧表!G14="","","2")</f>
        <v/>
      </c>
      <c r="V73" s="76" t="str">
        <f>IF(高校一覧表!M14="","",VLOOKUP(高校一覧表!M14,競技csv!$A:$O,MATCH("競技コード",競技csv!$1:$1,0),0))</f>
        <v/>
      </c>
      <c r="W73" s="76" t="str" cm="1">
        <f t="array" ref="W73">IF(高校一覧表!P14="","",高校一覧表!P14&amp;".")&amp;_xlfn.IFS(高校一覧表!Q14="","",OR(VLOOKUP(V73,競技csv!$B:$O,2,0)&lt;=31,VLOOKUP(V73,競技csv!$B:$O,2,0)&gt;=100),TEXT(高校一覧表!Q14,"00")&amp;".",TRUE,TEXT(高校一覧表!Q14,"00")&amp;"m")&amp;IF(高校一覧表!R14="","",TEXT(高校一覧表!R14,"00"))</f>
        <v/>
      </c>
      <c r="X73" s="76" t="str">
        <f>IF(高校一覧表!M14="","","0")</f>
        <v/>
      </c>
      <c r="Y73" s="76" t="str">
        <f>IF(高校一覧表!M14="","","2")</f>
        <v/>
      </c>
      <c r="Z73" s="76" t="str">
        <f>IF(高校一覧表!S14="","",VLOOKUP("一般"&amp;高校一覧表!C14&amp;"子4X100mR",競技csv!A:O,MATCH("競技コード",競技csv!$1:$1,0),0))</f>
        <v/>
      </c>
      <c r="AA73" s="76" t="str">
        <f>IF(高校一覧表!T14="","",高校一覧表!T14&amp;".")&amp;IF(高校一覧表!U14="","",TEXT(高校一覧表!U14,"00")&amp;".")&amp;IF(高校一覧表!V14="","",TEXT(高校一覧表!V14,"00"))</f>
        <v/>
      </c>
      <c r="AB73" s="76" t="str">
        <f>IF(高校一覧表!S14="","","0")</f>
        <v/>
      </c>
      <c r="AC73" s="76" t="str">
        <f>IF(高校一覧表!S14="","","2")</f>
        <v/>
      </c>
    </row>
    <row r="74" spans="1:29" ht="18" customHeight="1">
      <c r="A74" s="76">
        <f t="shared" si="0"/>
        <v>0</v>
      </c>
      <c r="B74" s="76" t="str">
        <f>IF(高校一覧表!D15="","",IF(高校一覧表!C15="男",30000+高校一覧表!D15,40000+高校一覧表!D15))</f>
        <v/>
      </c>
      <c r="C74" s="76" t="str">
        <f ca="1">IF(高校一覧表!D15="","",VLOOKUP(VLOOKUP(高校一覧表!D15,INDIRECT("高校"&amp;高校一覧表!C15&amp;"選手データ!A:O"),MATCH("所属",INDIRECT("高校"&amp;高校一覧表!C15&amp;"選手データ!1:1"),0),0),所属csv!$A:$H,MATCH("所属コード",所属csv!$1:$1,0),0))</f>
        <v/>
      </c>
      <c r="F74" s="76" t="str">
        <f>IF(高校一覧表!D15="","",高校一覧表!D15)</f>
        <v/>
      </c>
      <c r="G74" s="76" t="str">
        <f ca="1">IF(高校一覧表!E15="","",高校一覧表!E15)</f>
        <v/>
      </c>
      <c r="H74" s="76" t="str">
        <f ca="1">IF(高校一覧表!D15="","",VLOOKUP(高校一覧表!D15,INDIRECT("高校"&amp;高校一覧表!C15&amp;"選手データ!A:O"),MATCH("ﾌﾘｶﾞﾅ(姓)",INDIRECT("高校"&amp;高校一覧表!C15&amp;"選手データ!1:1"),0),0)&amp;" "&amp;VLOOKUP(高校一覧表!D15,INDIRECT("高校"&amp;高校一覧表!C15&amp;"選手データ!A:O"),MATCH("ﾌﾘｶﾞﾅ(名)",INDIRECT("高校"&amp;高校一覧表!C15&amp;"選手データ!1:1"),0),0))</f>
        <v/>
      </c>
      <c r="I74" s="76" t="str">
        <f ca="1">IF(高校一覧表!E15="","",高校一覧表!E15)</f>
        <v/>
      </c>
      <c r="J74" s="76" t="str">
        <f ca="1">IF(高校一覧表!D15="","",VLOOKUP(高校一覧表!D15,INDIRECT("高校"&amp;高校一覧表!C15&amp;"選手データ!A:O"),MATCH("FAMILY NAME",INDIRECT("高校"&amp;高校一覧表!C15&amp;"選手データ!1:1"),0),0)&amp;" "&amp;VLOOKUP(高校一覧表!D15,INDIRECT("高校"&amp;高校一覧表!C15&amp;"選手データ!A:O"),MATCH("Firstname",INDIRECT("高校"&amp;高校一覧表!C15&amp;"選手データ!1:1"),0),0))</f>
        <v/>
      </c>
      <c r="K74" s="76" t="str">
        <f>IF(高校一覧表!D15="","","JPN")</f>
        <v/>
      </c>
      <c r="L74" s="76" t="str">
        <f>IF(高校一覧表!D15="","",IF(高校一覧表!C15="男",1,2))</f>
        <v/>
      </c>
      <c r="M74" s="76" t="str">
        <f>IF(高校一覧表!D15="","",高校一覧表!F15)</f>
        <v/>
      </c>
      <c r="N74" s="76" t="str">
        <f ca="1">IF(高校一覧表!D15="","",LEFT(VLOOKUP(高校一覧表!D15,INDIRECT("高校"&amp;高校一覧表!C15&amp;"選手データ!A:O"),MATCH("Birthday",INDIRECT("高校"&amp;高校一覧表!C15&amp;"選手データ!1:1"),0),0),4))</f>
        <v/>
      </c>
      <c r="O74" s="76" t="str">
        <f>IF(高校一覧表!D15="","","0")</f>
        <v/>
      </c>
      <c r="P74" s="76" t="str">
        <f>IF(高校一覧表!D15="","","千葉")</f>
        <v/>
      </c>
      <c r="R74" s="76" t="str">
        <f>IF(高校一覧表!G15="","",VLOOKUP(高校一覧表!G15,競技csv!$A:$O,MATCH("競技コード",競技csv!$1:$1,0),0))</f>
        <v/>
      </c>
      <c r="S74" s="76" t="str" cm="1">
        <f t="array" ref="S74">IF(高校一覧表!J15="","",高校一覧表!J15&amp;".")&amp;_xlfn.IFS(高校一覧表!K15="","",OR(VLOOKUP(R74,競技csv!$B:$O,2,0)&lt;=31,VLOOKUP(R74,競技csv!$B:$O,2,0)&gt;=100),TEXT(高校一覧表!K15,"00")&amp;".",TRUE,TEXT(高校一覧表!K15,"00")&amp;"m")&amp;IF(高校一覧表!L15="","",TEXT(高校一覧表!L15,"00"))</f>
        <v/>
      </c>
      <c r="T74" s="76" t="str">
        <f>IF(高校一覧表!G15="","","0")</f>
        <v/>
      </c>
      <c r="U74" s="76" t="str">
        <f>IF(高校一覧表!G15="","","2")</f>
        <v/>
      </c>
      <c r="V74" s="76" t="str">
        <f>IF(高校一覧表!M15="","",VLOOKUP(高校一覧表!M15,競技csv!$A:$O,MATCH("競技コード",競技csv!$1:$1,0),0))</f>
        <v/>
      </c>
      <c r="W74" s="76" t="str" cm="1">
        <f t="array" ref="W74">IF(高校一覧表!P15="","",高校一覧表!P15&amp;".")&amp;_xlfn.IFS(高校一覧表!Q15="","",OR(VLOOKUP(V74,競技csv!$B:$O,2,0)&lt;=31,VLOOKUP(V74,競技csv!$B:$O,2,0)&gt;=100),TEXT(高校一覧表!Q15,"00")&amp;".",TRUE,TEXT(高校一覧表!Q15,"00")&amp;"m")&amp;IF(高校一覧表!R15="","",TEXT(高校一覧表!R15,"00"))</f>
        <v/>
      </c>
      <c r="X74" s="76" t="str">
        <f>IF(高校一覧表!M15="","","0")</f>
        <v/>
      </c>
      <c r="Y74" s="76" t="str">
        <f>IF(高校一覧表!M15="","","2")</f>
        <v/>
      </c>
      <c r="Z74" s="76" t="str">
        <f>IF(高校一覧表!S15="","",VLOOKUP("一般"&amp;高校一覧表!C15&amp;"子4X100mR",競技csv!A:O,MATCH("競技コード",競技csv!$1:$1,0),0))</f>
        <v/>
      </c>
      <c r="AA74" s="76" t="str">
        <f>IF(高校一覧表!T15="","",高校一覧表!T15&amp;".")&amp;IF(高校一覧表!U15="","",TEXT(高校一覧表!U15,"00")&amp;".")&amp;IF(高校一覧表!V15="","",TEXT(高校一覧表!V15,"00"))</f>
        <v/>
      </c>
      <c r="AB74" s="76" t="str">
        <f>IF(高校一覧表!S15="","","0")</f>
        <v/>
      </c>
      <c r="AC74" s="76" t="str">
        <f>IF(高校一覧表!S15="","","2")</f>
        <v/>
      </c>
    </row>
    <row r="75" spans="1:29" ht="18" customHeight="1">
      <c r="A75" s="76">
        <f t="shared" si="0"/>
        <v>0</v>
      </c>
      <c r="B75" s="76" t="str">
        <f>IF(高校一覧表!D16="","",IF(高校一覧表!C16="男",30000+高校一覧表!D16,40000+高校一覧表!D16))</f>
        <v/>
      </c>
      <c r="C75" s="76" t="str">
        <f ca="1">IF(高校一覧表!D16="","",VLOOKUP(VLOOKUP(高校一覧表!D16,INDIRECT("高校"&amp;高校一覧表!C16&amp;"選手データ!A:O"),MATCH("所属",INDIRECT("高校"&amp;高校一覧表!C16&amp;"選手データ!1:1"),0),0),所属csv!$A:$H,MATCH("所属コード",所属csv!$1:$1,0),0))</f>
        <v/>
      </c>
      <c r="F75" s="76" t="str">
        <f>IF(高校一覧表!D16="","",高校一覧表!D16)</f>
        <v/>
      </c>
      <c r="G75" s="76" t="str">
        <f ca="1">IF(高校一覧表!E16="","",高校一覧表!E16)</f>
        <v/>
      </c>
      <c r="H75" s="76" t="str">
        <f ca="1">IF(高校一覧表!D16="","",VLOOKUP(高校一覧表!D16,INDIRECT("高校"&amp;高校一覧表!C16&amp;"選手データ!A:O"),MATCH("ﾌﾘｶﾞﾅ(姓)",INDIRECT("高校"&amp;高校一覧表!C16&amp;"選手データ!1:1"),0),0)&amp;" "&amp;VLOOKUP(高校一覧表!D16,INDIRECT("高校"&amp;高校一覧表!C16&amp;"選手データ!A:O"),MATCH("ﾌﾘｶﾞﾅ(名)",INDIRECT("高校"&amp;高校一覧表!C16&amp;"選手データ!1:1"),0),0))</f>
        <v/>
      </c>
      <c r="I75" s="76" t="str">
        <f ca="1">IF(高校一覧表!E16="","",高校一覧表!E16)</f>
        <v/>
      </c>
      <c r="J75" s="76" t="str">
        <f ca="1">IF(高校一覧表!D16="","",VLOOKUP(高校一覧表!D16,INDIRECT("高校"&amp;高校一覧表!C16&amp;"選手データ!A:O"),MATCH("FAMILY NAME",INDIRECT("高校"&amp;高校一覧表!C16&amp;"選手データ!1:1"),0),0)&amp;" "&amp;VLOOKUP(高校一覧表!D16,INDIRECT("高校"&amp;高校一覧表!C16&amp;"選手データ!A:O"),MATCH("Firstname",INDIRECT("高校"&amp;高校一覧表!C16&amp;"選手データ!1:1"),0),0))</f>
        <v/>
      </c>
      <c r="K75" s="76" t="str">
        <f>IF(高校一覧表!D16="","","JPN")</f>
        <v/>
      </c>
      <c r="L75" s="76" t="str">
        <f>IF(高校一覧表!D16="","",IF(高校一覧表!C16="男",1,2))</f>
        <v/>
      </c>
      <c r="M75" s="76" t="str">
        <f>IF(高校一覧表!D16="","",高校一覧表!F16)</f>
        <v/>
      </c>
      <c r="N75" s="76" t="str">
        <f ca="1">IF(高校一覧表!D16="","",LEFT(VLOOKUP(高校一覧表!D16,INDIRECT("高校"&amp;高校一覧表!C16&amp;"選手データ!A:O"),MATCH("Birthday",INDIRECT("高校"&amp;高校一覧表!C16&amp;"選手データ!1:1"),0),0),4))</f>
        <v/>
      </c>
      <c r="O75" s="76" t="str">
        <f>IF(高校一覧表!D16="","","0")</f>
        <v/>
      </c>
      <c r="P75" s="76" t="str">
        <f>IF(高校一覧表!D16="","","千葉")</f>
        <v/>
      </c>
      <c r="R75" s="76" t="str">
        <f>IF(高校一覧表!G16="","",VLOOKUP(高校一覧表!G16,競技csv!$A:$O,MATCH("競技コード",競技csv!$1:$1,0),0))</f>
        <v/>
      </c>
      <c r="S75" s="76" t="str" cm="1">
        <f t="array" ref="S75">IF(高校一覧表!J16="","",高校一覧表!J16&amp;".")&amp;_xlfn.IFS(高校一覧表!K16="","",OR(VLOOKUP(R75,競技csv!$B:$O,2,0)&lt;=31,VLOOKUP(R75,競技csv!$B:$O,2,0)&gt;=100),TEXT(高校一覧表!K16,"00")&amp;".",TRUE,TEXT(高校一覧表!K16,"00")&amp;"m")&amp;IF(高校一覧表!L16="","",TEXT(高校一覧表!L16,"00"))</f>
        <v/>
      </c>
      <c r="T75" s="76" t="str">
        <f>IF(高校一覧表!G16="","","0")</f>
        <v/>
      </c>
      <c r="U75" s="76" t="str">
        <f>IF(高校一覧表!G16="","","2")</f>
        <v/>
      </c>
      <c r="V75" s="76" t="str">
        <f>IF(高校一覧表!M16="","",VLOOKUP(高校一覧表!M16,競技csv!$A:$O,MATCH("競技コード",競技csv!$1:$1,0),0))</f>
        <v/>
      </c>
      <c r="W75" s="76" t="str" cm="1">
        <f t="array" ref="W75">IF(高校一覧表!P16="","",高校一覧表!P16&amp;".")&amp;_xlfn.IFS(高校一覧表!Q16="","",OR(VLOOKUP(V75,競技csv!$B:$O,2,0)&lt;=31,VLOOKUP(V75,競技csv!$B:$O,2,0)&gt;=100),TEXT(高校一覧表!Q16,"00")&amp;".",TRUE,TEXT(高校一覧表!Q16,"00")&amp;"m")&amp;IF(高校一覧表!R16="","",TEXT(高校一覧表!R16,"00"))</f>
        <v/>
      </c>
      <c r="X75" s="76" t="str">
        <f>IF(高校一覧表!M16="","","0")</f>
        <v/>
      </c>
      <c r="Y75" s="76" t="str">
        <f>IF(高校一覧表!M16="","","2")</f>
        <v/>
      </c>
      <c r="Z75" s="76" t="str">
        <f>IF(高校一覧表!S16="","",VLOOKUP("一般"&amp;高校一覧表!C16&amp;"子4X100mR",競技csv!A:O,MATCH("競技コード",競技csv!$1:$1,0),0))</f>
        <v/>
      </c>
      <c r="AA75" s="76" t="str">
        <f>IF(高校一覧表!T16="","",高校一覧表!T16&amp;".")&amp;IF(高校一覧表!U16="","",TEXT(高校一覧表!U16,"00")&amp;".")&amp;IF(高校一覧表!V16="","",TEXT(高校一覧表!V16,"00"))</f>
        <v/>
      </c>
      <c r="AB75" s="76" t="str">
        <f>IF(高校一覧表!S16="","","0")</f>
        <v/>
      </c>
      <c r="AC75" s="76" t="str">
        <f>IF(高校一覧表!S16="","","2")</f>
        <v/>
      </c>
    </row>
    <row r="76" spans="1:29" ht="18" customHeight="1">
      <c r="A76" s="76">
        <f t="shared" si="0"/>
        <v>0</v>
      </c>
      <c r="B76" s="76" t="str">
        <f>IF(高校一覧表!D17="","",IF(高校一覧表!C17="男",30000+高校一覧表!D17,40000+高校一覧表!D17))</f>
        <v/>
      </c>
      <c r="C76" s="76" t="str">
        <f ca="1">IF(高校一覧表!D17="","",VLOOKUP(VLOOKUP(高校一覧表!D17,INDIRECT("高校"&amp;高校一覧表!C17&amp;"選手データ!A:O"),MATCH("所属",INDIRECT("高校"&amp;高校一覧表!C17&amp;"選手データ!1:1"),0),0),所属csv!$A:$H,MATCH("所属コード",所属csv!$1:$1,0),0))</f>
        <v/>
      </c>
      <c r="F76" s="76" t="str">
        <f>IF(高校一覧表!D17="","",高校一覧表!D17)</f>
        <v/>
      </c>
      <c r="G76" s="76" t="str">
        <f ca="1">IF(高校一覧表!E17="","",高校一覧表!E17)</f>
        <v/>
      </c>
      <c r="H76" s="76" t="str">
        <f ca="1">IF(高校一覧表!D17="","",VLOOKUP(高校一覧表!D17,INDIRECT("高校"&amp;高校一覧表!C17&amp;"選手データ!A:O"),MATCH("ﾌﾘｶﾞﾅ(姓)",INDIRECT("高校"&amp;高校一覧表!C17&amp;"選手データ!1:1"),0),0)&amp;" "&amp;VLOOKUP(高校一覧表!D17,INDIRECT("高校"&amp;高校一覧表!C17&amp;"選手データ!A:O"),MATCH("ﾌﾘｶﾞﾅ(名)",INDIRECT("高校"&amp;高校一覧表!C17&amp;"選手データ!1:1"),0),0))</f>
        <v/>
      </c>
      <c r="I76" s="76" t="str">
        <f ca="1">IF(高校一覧表!E17="","",高校一覧表!E17)</f>
        <v/>
      </c>
      <c r="J76" s="76" t="str">
        <f ca="1">IF(高校一覧表!D17="","",VLOOKUP(高校一覧表!D17,INDIRECT("高校"&amp;高校一覧表!C17&amp;"選手データ!A:O"),MATCH("FAMILY NAME",INDIRECT("高校"&amp;高校一覧表!C17&amp;"選手データ!1:1"),0),0)&amp;" "&amp;VLOOKUP(高校一覧表!D17,INDIRECT("高校"&amp;高校一覧表!C17&amp;"選手データ!A:O"),MATCH("Firstname",INDIRECT("高校"&amp;高校一覧表!C17&amp;"選手データ!1:1"),0),0))</f>
        <v/>
      </c>
      <c r="K76" s="76" t="str">
        <f>IF(高校一覧表!D17="","","JPN")</f>
        <v/>
      </c>
      <c r="L76" s="76" t="str">
        <f>IF(高校一覧表!D17="","",IF(高校一覧表!C17="男",1,2))</f>
        <v/>
      </c>
      <c r="M76" s="76" t="str">
        <f>IF(高校一覧表!D17="","",高校一覧表!F17)</f>
        <v/>
      </c>
      <c r="N76" s="76" t="str">
        <f ca="1">IF(高校一覧表!D17="","",LEFT(VLOOKUP(高校一覧表!D17,INDIRECT("高校"&amp;高校一覧表!C17&amp;"選手データ!A:O"),MATCH("Birthday",INDIRECT("高校"&amp;高校一覧表!C17&amp;"選手データ!1:1"),0),0),4))</f>
        <v/>
      </c>
      <c r="O76" s="76" t="str">
        <f>IF(高校一覧表!D17="","","0")</f>
        <v/>
      </c>
      <c r="P76" s="76" t="str">
        <f>IF(高校一覧表!D17="","","千葉")</f>
        <v/>
      </c>
      <c r="R76" s="76" t="str">
        <f>IF(高校一覧表!G17="","",VLOOKUP(高校一覧表!G17,競技csv!$A:$O,MATCH("競技コード",競技csv!$1:$1,0),0))</f>
        <v/>
      </c>
      <c r="S76" s="76" t="str" cm="1">
        <f t="array" ref="S76">IF(高校一覧表!J17="","",高校一覧表!J17&amp;".")&amp;_xlfn.IFS(高校一覧表!K17="","",OR(VLOOKUP(R76,競技csv!$B:$O,2,0)&lt;=31,VLOOKUP(R76,競技csv!$B:$O,2,0)&gt;=100),TEXT(高校一覧表!K17,"00")&amp;".",TRUE,TEXT(高校一覧表!K17,"00")&amp;"m")&amp;IF(高校一覧表!L17="","",TEXT(高校一覧表!L17,"00"))</f>
        <v/>
      </c>
      <c r="T76" s="76" t="str">
        <f>IF(高校一覧表!G17="","","0")</f>
        <v/>
      </c>
      <c r="U76" s="76" t="str">
        <f>IF(高校一覧表!G17="","","2")</f>
        <v/>
      </c>
      <c r="V76" s="76" t="str">
        <f>IF(高校一覧表!M17="","",VLOOKUP(高校一覧表!M17,競技csv!$A:$O,MATCH("競技コード",競技csv!$1:$1,0),0))</f>
        <v/>
      </c>
      <c r="W76" s="76" t="str" cm="1">
        <f t="array" ref="W76">IF(高校一覧表!P17="","",高校一覧表!P17&amp;".")&amp;_xlfn.IFS(高校一覧表!Q17="","",OR(VLOOKUP(V76,競技csv!$B:$O,2,0)&lt;=31,VLOOKUP(V76,競技csv!$B:$O,2,0)&gt;=100),TEXT(高校一覧表!Q17,"00")&amp;".",TRUE,TEXT(高校一覧表!Q17,"00")&amp;"m")&amp;IF(高校一覧表!R17="","",TEXT(高校一覧表!R17,"00"))</f>
        <v/>
      </c>
      <c r="X76" s="76" t="str">
        <f>IF(高校一覧表!M17="","","0")</f>
        <v/>
      </c>
      <c r="Y76" s="76" t="str">
        <f>IF(高校一覧表!M17="","","2")</f>
        <v/>
      </c>
      <c r="Z76" s="76" t="str">
        <f>IF(高校一覧表!S17="","",VLOOKUP("一般"&amp;高校一覧表!C17&amp;"子4X100mR",競技csv!A:O,MATCH("競技コード",競技csv!$1:$1,0),0))</f>
        <v/>
      </c>
      <c r="AA76" s="76" t="str">
        <f>IF(高校一覧表!T17="","",高校一覧表!T17&amp;".")&amp;IF(高校一覧表!U17="","",TEXT(高校一覧表!U17,"00")&amp;".")&amp;IF(高校一覧表!V17="","",TEXT(高校一覧表!V17,"00"))</f>
        <v/>
      </c>
      <c r="AB76" s="76" t="str">
        <f>IF(高校一覧表!S17="","","0")</f>
        <v/>
      </c>
      <c r="AC76" s="76" t="str">
        <f>IF(高校一覧表!S17="","","2")</f>
        <v/>
      </c>
    </row>
    <row r="77" spans="1:29" ht="18" customHeight="1">
      <c r="A77" s="76">
        <f t="shared" si="0"/>
        <v>0</v>
      </c>
      <c r="B77" s="76" t="str">
        <f>IF(高校一覧表!D18="","",IF(高校一覧表!C18="男",30000+高校一覧表!D18,40000+高校一覧表!D18))</f>
        <v/>
      </c>
      <c r="C77" s="76" t="str">
        <f ca="1">IF(高校一覧表!D18="","",VLOOKUP(VLOOKUP(高校一覧表!D18,INDIRECT("高校"&amp;高校一覧表!C18&amp;"選手データ!A:O"),MATCH("所属",INDIRECT("高校"&amp;高校一覧表!C18&amp;"選手データ!1:1"),0),0),所属csv!$A:$H,MATCH("所属コード",所属csv!$1:$1,0),0))</f>
        <v/>
      </c>
      <c r="F77" s="76" t="str">
        <f>IF(高校一覧表!D18="","",高校一覧表!D18)</f>
        <v/>
      </c>
      <c r="G77" s="76" t="str">
        <f ca="1">IF(高校一覧表!E18="","",高校一覧表!E18)</f>
        <v/>
      </c>
      <c r="H77" s="76" t="str">
        <f ca="1">IF(高校一覧表!D18="","",VLOOKUP(高校一覧表!D18,INDIRECT("高校"&amp;高校一覧表!C18&amp;"選手データ!A:O"),MATCH("ﾌﾘｶﾞﾅ(姓)",INDIRECT("高校"&amp;高校一覧表!C18&amp;"選手データ!1:1"),0),0)&amp;" "&amp;VLOOKUP(高校一覧表!D18,INDIRECT("高校"&amp;高校一覧表!C18&amp;"選手データ!A:O"),MATCH("ﾌﾘｶﾞﾅ(名)",INDIRECT("高校"&amp;高校一覧表!C18&amp;"選手データ!1:1"),0),0))</f>
        <v/>
      </c>
      <c r="I77" s="76" t="str">
        <f ca="1">IF(高校一覧表!E18="","",高校一覧表!E18)</f>
        <v/>
      </c>
      <c r="J77" s="76" t="str">
        <f ca="1">IF(高校一覧表!D18="","",VLOOKUP(高校一覧表!D18,INDIRECT("高校"&amp;高校一覧表!C18&amp;"選手データ!A:O"),MATCH("FAMILY NAME",INDIRECT("高校"&amp;高校一覧表!C18&amp;"選手データ!1:1"),0),0)&amp;" "&amp;VLOOKUP(高校一覧表!D18,INDIRECT("高校"&amp;高校一覧表!C18&amp;"選手データ!A:O"),MATCH("Firstname",INDIRECT("高校"&amp;高校一覧表!C18&amp;"選手データ!1:1"),0),0))</f>
        <v/>
      </c>
      <c r="K77" s="76" t="str">
        <f>IF(高校一覧表!D18="","","JPN")</f>
        <v/>
      </c>
      <c r="L77" s="76" t="str">
        <f>IF(高校一覧表!D18="","",IF(高校一覧表!C18="男",1,2))</f>
        <v/>
      </c>
      <c r="M77" s="76" t="str">
        <f>IF(高校一覧表!D18="","",高校一覧表!F18)</f>
        <v/>
      </c>
      <c r="N77" s="76" t="str">
        <f ca="1">IF(高校一覧表!D18="","",LEFT(VLOOKUP(高校一覧表!D18,INDIRECT("高校"&amp;高校一覧表!C18&amp;"選手データ!A:O"),MATCH("Birthday",INDIRECT("高校"&amp;高校一覧表!C18&amp;"選手データ!1:1"),0),0),4))</f>
        <v/>
      </c>
      <c r="O77" s="76" t="str">
        <f>IF(高校一覧表!D18="","","0")</f>
        <v/>
      </c>
      <c r="P77" s="76" t="str">
        <f>IF(高校一覧表!D18="","","千葉")</f>
        <v/>
      </c>
      <c r="R77" s="76" t="str">
        <f>IF(高校一覧表!G18="","",VLOOKUP(高校一覧表!G18,競技csv!$A:$O,MATCH("競技コード",競技csv!$1:$1,0),0))</f>
        <v/>
      </c>
      <c r="S77" s="76" t="str" cm="1">
        <f t="array" ref="S77">IF(高校一覧表!J18="","",高校一覧表!J18&amp;".")&amp;_xlfn.IFS(高校一覧表!K18="","",OR(VLOOKUP(R77,競技csv!$B:$O,2,0)&lt;=31,VLOOKUP(R77,競技csv!$B:$O,2,0)&gt;=100),TEXT(高校一覧表!K18,"00")&amp;".",TRUE,TEXT(高校一覧表!K18,"00")&amp;"m")&amp;IF(高校一覧表!L18="","",TEXT(高校一覧表!L18,"00"))</f>
        <v/>
      </c>
      <c r="T77" s="76" t="str">
        <f>IF(高校一覧表!G18="","","0")</f>
        <v/>
      </c>
      <c r="U77" s="76" t="str">
        <f>IF(高校一覧表!G18="","","2")</f>
        <v/>
      </c>
      <c r="V77" s="76" t="str">
        <f>IF(高校一覧表!M18="","",VLOOKUP(高校一覧表!M18,競技csv!$A:$O,MATCH("競技コード",競技csv!$1:$1,0),0))</f>
        <v/>
      </c>
      <c r="W77" s="76" t="str" cm="1">
        <f t="array" ref="W77">IF(高校一覧表!P18="","",高校一覧表!P18&amp;".")&amp;_xlfn.IFS(高校一覧表!Q18="","",OR(VLOOKUP(V77,競技csv!$B:$O,2,0)&lt;=31,VLOOKUP(V77,競技csv!$B:$O,2,0)&gt;=100),TEXT(高校一覧表!Q18,"00")&amp;".",TRUE,TEXT(高校一覧表!Q18,"00")&amp;"m")&amp;IF(高校一覧表!R18="","",TEXT(高校一覧表!R18,"00"))</f>
        <v/>
      </c>
      <c r="X77" s="76" t="str">
        <f>IF(高校一覧表!M18="","","0")</f>
        <v/>
      </c>
      <c r="Y77" s="76" t="str">
        <f>IF(高校一覧表!M18="","","2")</f>
        <v/>
      </c>
      <c r="Z77" s="76" t="str">
        <f>IF(高校一覧表!S18="","",VLOOKUP("一般"&amp;高校一覧表!C18&amp;"子4X100mR",競技csv!A:O,MATCH("競技コード",競技csv!$1:$1,0),0))</f>
        <v/>
      </c>
      <c r="AA77" s="76" t="str">
        <f>IF(高校一覧表!T18="","",高校一覧表!T18&amp;".")&amp;IF(高校一覧表!U18="","",TEXT(高校一覧表!U18,"00")&amp;".")&amp;IF(高校一覧表!V18="","",TEXT(高校一覧表!V18,"00"))</f>
        <v/>
      </c>
      <c r="AB77" s="76" t="str">
        <f>IF(高校一覧表!S18="","","0")</f>
        <v/>
      </c>
      <c r="AC77" s="76" t="str">
        <f>IF(高校一覧表!S18="","","2")</f>
        <v/>
      </c>
    </row>
    <row r="78" spans="1:29" ht="18" customHeight="1">
      <c r="A78" s="76">
        <f t="shared" si="0"/>
        <v>0</v>
      </c>
      <c r="B78" s="76" t="str">
        <f>IF(高校一覧表!D19="","",IF(高校一覧表!C19="男",30000+高校一覧表!D19,40000+高校一覧表!D19))</f>
        <v/>
      </c>
      <c r="C78" s="76" t="str">
        <f ca="1">IF(高校一覧表!D19="","",VLOOKUP(VLOOKUP(高校一覧表!D19,INDIRECT("高校"&amp;高校一覧表!C19&amp;"選手データ!A:O"),MATCH("所属",INDIRECT("高校"&amp;高校一覧表!C19&amp;"選手データ!1:1"),0),0),所属csv!$A:$H,MATCH("所属コード",所属csv!$1:$1,0),0))</f>
        <v/>
      </c>
      <c r="F78" s="76" t="str">
        <f>IF(高校一覧表!D19="","",高校一覧表!D19)</f>
        <v/>
      </c>
      <c r="G78" s="76" t="str">
        <f ca="1">IF(高校一覧表!E19="","",高校一覧表!E19)</f>
        <v/>
      </c>
      <c r="H78" s="76" t="str">
        <f ca="1">IF(高校一覧表!D19="","",VLOOKUP(高校一覧表!D19,INDIRECT("高校"&amp;高校一覧表!C19&amp;"選手データ!A:O"),MATCH("ﾌﾘｶﾞﾅ(姓)",INDIRECT("高校"&amp;高校一覧表!C19&amp;"選手データ!1:1"),0),0)&amp;" "&amp;VLOOKUP(高校一覧表!D19,INDIRECT("高校"&amp;高校一覧表!C19&amp;"選手データ!A:O"),MATCH("ﾌﾘｶﾞﾅ(名)",INDIRECT("高校"&amp;高校一覧表!C19&amp;"選手データ!1:1"),0),0))</f>
        <v/>
      </c>
      <c r="I78" s="76" t="str">
        <f ca="1">IF(高校一覧表!E19="","",高校一覧表!E19)</f>
        <v/>
      </c>
      <c r="J78" s="76" t="str">
        <f ca="1">IF(高校一覧表!D19="","",VLOOKUP(高校一覧表!D19,INDIRECT("高校"&amp;高校一覧表!C19&amp;"選手データ!A:O"),MATCH("FAMILY NAME",INDIRECT("高校"&amp;高校一覧表!C19&amp;"選手データ!1:1"),0),0)&amp;" "&amp;VLOOKUP(高校一覧表!D19,INDIRECT("高校"&amp;高校一覧表!C19&amp;"選手データ!A:O"),MATCH("Firstname",INDIRECT("高校"&amp;高校一覧表!C19&amp;"選手データ!1:1"),0),0))</f>
        <v/>
      </c>
      <c r="K78" s="76" t="str">
        <f>IF(高校一覧表!D19="","","JPN")</f>
        <v/>
      </c>
      <c r="L78" s="76" t="str">
        <f>IF(高校一覧表!D19="","",IF(高校一覧表!C19="男",1,2))</f>
        <v/>
      </c>
      <c r="M78" s="76" t="str">
        <f>IF(高校一覧表!D19="","",高校一覧表!F19)</f>
        <v/>
      </c>
      <c r="N78" s="76" t="str">
        <f ca="1">IF(高校一覧表!D19="","",LEFT(VLOOKUP(高校一覧表!D19,INDIRECT("高校"&amp;高校一覧表!C19&amp;"選手データ!A:O"),MATCH("Birthday",INDIRECT("高校"&amp;高校一覧表!C19&amp;"選手データ!1:1"),0),0),4))</f>
        <v/>
      </c>
      <c r="O78" s="76" t="str">
        <f>IF(高校一覧表!D19="","","0")</f>
        <v/>
      </c>
      <c r="P78" s="76" t="str">
        <f>IF(高校一覧表!D19="","","千葉")</f>
        <v/>
      </c>
      <c r="R78" s="76" t="str">
        <f>IF(高校一覧表!G19="","",VLOOKUP(高校一覧表!G19,競技csv!$A:$O,MATCH("競技コード",競技csv!$1:$1,0),0))</f>
        <v/>
      </c>
      <c r="S78" s="76" t="str" cm="1">
        <f t="array" ref="S78">IF(高校一覧表!J19="","",高校一覧表!J19&amp;".")&amp;_xlfn.IFS(高校一覧表!K19="","",OR(VLOOKUP(R78,競技csv!$B:$O,2,0)&lt;=31,VLOOKUP(R78,競技csv!$B:$O,2,0)&gt;=100),TEXT(高校一覧表!K19,"00")&amp;".",TRUE,TEXT(高校一覧表!K19,"00")&amp;"m")&amp;IF(高校一覧表!L19="","",TEXT(高校一覧表!L19,"00"))</f>
        <v/>
      </c>
      <c r="T78" s="76" t="str">
        <f>IF(高校一覧表!G19="","","0")</f>
        <v/>
      </c>
      <c r="U78" s="76" t="str">
        <f>IF(高校一覧表!G19="","","2")</f>
        <v/>
      </c>
      <c r="V78" s="76" t="str">
        <f>IF(高校一覧表!M19="","",VLOOKUP(高校一覧表!M19,競技csv!$A:$O,MATCH("競技コード",競技csv!$1:$1,0),0))</f>
        <v/>
      </c>
      <c r="W78" s="76" t="str" cm="1">
        <f t="array" ref="W78">IF(高校一覧表!P19="","",高校一覧表!P19&amp;".")&amp;_xlfn.IFS(高校一覧表!Q19="","",OR(VLOOKUP(V78,競技csv!$B:$O,2,0)&lt;=31,VLOOKUP(V78,競技csv!$B:$O,2,0)&gt;=100),TEXT(高校一覧表!Q19,"00")&amp;".",TRUE,TEXT(高校一覧表!Q19,"00")&amp;"m")&amp;IF(高校一覧表!R19="","",TEXT(高校一覧表!R19,"00"))</f>
        <v/>
      </c>
      <c r="X78" s="76" t="str">
        <f>IF(高校一覧表!M19="","","0")</f>
        <v/>
      </c>
      <c r="Y78" s="76" t="str">
        <f>IF(高校一覧表!M19="","","2")</f>
        <v/>
      </c>
      <c r="Z78" s="76" t="str">
        <f>IF(高校一覧表!S19="","",VLOOKUP("一般"&amp;高校一覧表!C19&amp;"子4X100mR",競技csv!A:O,MATCH("競技コード",競技csv!$1:$1,0),0))</f>
        <v/>
      </c>
      <c r="AA78" s="76" t="str">
        <f>IF(高校一覧表!T19="","",高校一覧表!T19&amp;".")&amp;IF(高校一覧表!U19="","",TEXT(高校一覧表!U19,"00")&amp;".")&amp;IF(高校一覧表!V19="","",TEXT(高校一覧表!V19,"00"))</f>
        <v/>
      </c>
      <c r="AB78" s="76" t="str">
        <f>IF(高校一覧表!S19="","","0")</f>
        <v/>
      </c>
      <c r="AC78" s="76" t="str">
        <f>IF(高校一覧表!S19="","","2")</f>
        <v/>
      </c>
    </row>
    <row r="79" spans="1:29" ht="18" customHeight="1">
      <c r="A79" s="76">
        <f t="shared" si="0"/>
        <v>0</v>
      </c>
      <c r="B79" s="76" t="str">
        <f>IF(高校一覧表!D20="","",IF(高校一覧表!C20="男",30000+高校一覧表!D20,40000+高校一覧表!D20))</f>
        <v/>
      </c>
      <c r="C79" s="76" t="str">
        <f ca="1">IF(高校一覧表!D20="","",VLOOKUP(VLOOKUP(高校一覧表!D20,INDIRECT("高校"&amp;高校一覧表!C20&amp;"選手データ!A:O"),MATCH("所属",INDIRECT("高校"&amp;高校一覧表!C20&amp;"選手データ!1:1"),0),0),所属csv!$A:$H,MATCH("所属コード",所属csv!$1:$1,0),0))</f>
        <v/>
      </c>
      <c r="F79" s="76" t="str">
        <f>IF(高校一覧表!D20="","",高校一覧表!D20)</f>
        <v/>
      </c>
      <c r="G79" s="76" t="str">
        <f ca="1">IF(高校一覧表!E20="","",高校一覧表!E20)</f>
        <v/>
      </c>
      <c r="H79" s="76" t="str">
        <f ca="1">IF(高校一覧表!D20="","",VLOOKUP(高校一覧表!D20,INDIRECT("高校"&amp;高校一覧表!C20&amp;"選手データ!A:O"),MATCH("ﾌﾘｶﾞﾅ(姓)",INDIRECT("高校"&amp;高校一覧表!C20&amp;"選手データ!1:1"),0),0)&amp;" "&amp;VLOOKUP(高校一覧表!D20,INDIRECT("高校"&amp;高校一覧表!C20&amp;"選手データ!A:O"),MATCH("ﾌﾘｶﾞﾅ(名)",INDIRECT("高校"&amp;高校一覧表!C20&amp;"選手データ!1:1"),0),0))</f>
        <v/>
      </c>
      <c r="I79" s="76" t="str">
        <f ca="1">IF(高校一覧表!E20="","",高校一覧表!E20)</f>
        <v/>
      </c>
      <c r="J79" s="76" t="str">
        <f ca="1">IF(高校一覧表!D20="","",VLOOKUP(高校一覧表!D20,INDIRECT("高校"&amp;高校一覧表!C20&amp;"選手データ!A:O"),MATCH("FAMILY NAME",INDIRECT("高校"&amp;高校一覧表!C20&amp;"選手データ!1:1"),0),0)&amp;" "&amp;VLOOKUP(高校一覧表!D20,INDIRECT("高校"&amp;高校一覧表!C20&amp;"選手データ!A:O"),MATCH("Firstname",INDIRECT("高校"&amp;高校一覧表!C20&amp;"選手データ!1:1"),0),0))</f>
        <v/>
      </c>
      <c r="K79" s="76" t="str">
        <f>IF(高校一覧表!D20="","","JPN")</f>
        <v/>
      </c>
      <c r="L79" s="76" t="str">
        <f>IF(高校一覧表!D20="","",IF(高校一覧表!C20="男",1,2))</f>
        <v/>
      </c>
      <c r="M79" s="76" t="str">
        <f>IF(高校一覧表!D20="","",高校一覧表!F20)</f>
        <v/>
      </c>
      <c r="N79" s="76" t="str">
        <f ca="1">IF(高校一覧表!D20="","",LEFT(VLOOKUP(高校一覧表!D20,INDIRECT("高校"&amp;高校一覧表!C20&amp;"選手データ!A:O"),MATCH("Birthday",INDIRECT("高校"&amp;高校一覧表!C20&amp;"選手データ!1:1"),0),0),4))</f>
        <v/>
      </c>
      <c r="O79" s="76" t="str">
        <f>IF(高校一覧表!D20="","","0")</f>
        <v/>
      </c>
      <c r="P79" s="76" t="str">
        <f>IF(高校一覧表!D20="","","千葉")</f>
        <v/>
      </c>
      <c r="R79" s="76" t="str">
        <f>IF(高校一覧表!G20="","",VLOOKUP(高校一覧表!G20,競技csv!$A:$O,MATCH("競技コード",競技csv!$1:$1,0),0))</f>
        <v/>
      </c>
      <c r="S79" s="76" t="str" cm="1">
        <f t="array" ref="S79">IF(高校一覧表!J20="","",高校一覧表!J20&amp;".")&amp;_xlfn.IFS(高校一覧表!K20="","",OR(VLOOKUP(R79,競技csv!$B:$O,2,0)&lt;=31,VLOOKUP(R79,競技csv!$B:$O,2,0)&gt;=100),TEXT(高校一覧表!K20,"00")&amp;".",TRUE,TEXT(高校一覧表!K20,"00")&amp;"m")&amp;IF(高校一覧表!L20="","",TEXT(高校一覧表!L20,"00"))</f>
        <v/>
      </c>
      <c r="T79" s="76" t="str">
        <f>IF(高校一覧表!G20="","","0")</f>
        <v/>
      </c>
      <c r="U79" s="76" t="str">
        <f>IF(高校一覧表!G20="","","2")</f>
        <v/>
      </c>
      <c r="V79" s="76" t="str">
        <f>IF(高校一覧表!M20="","",VLOOKUP(高校一覧表!M20,競技csv!$A:$O,MATCH("競技コード",競技csv!$1:$1,0),0))</f>
        <v/>
      </c>
      <c r="W79" s="76" t="str" cm="1">
        <f t="array" ref="W79">IF(高校一覧表!P20="","",高校一覧表!P20&amp;".")&amp;_xlfn.IFS(高校一覧表!Q20="","",OR(VLOOKUP(V79,競技csv!$B:$O,2,0)&lt;=31,VLOOKUP(V79,競技csv!$B:$O,2,0)&gt;=100),TEXT(高校一覧表!Q20,"00")&amp;".",TRUE,TEXT(高校一覧表!Q20,"00")&amp;"m")&amp;IF(高校一覧表!R20="","",TEXT(高校一覧表!R20,"00"))</f>
        <v/>
      </c>
      <c r="X79" s="76" t="str">
        <f>IF(高校一覧表!M20="","","0")</f>
        <v/>
      </c>
      <c r="Y79" s="76" t="str">
        <f>IF(高校一覧表!M20="","","2")</f>
        <v/>
      </c>
      <c r="Z79" s="76" t="str">
        <f>IF(高校一覧表!S20="","",VLOOKUP("一般"&amp;高校一覧表!C20&amp;"子4X100mR",競技csv!A:O,MATCH("競技コード",競技csv!$1:$1,0),0))</f>
        <v/>
      </c>
      <c r="AA79" s="76" t="str">
        <f>IF(高校一覧表!T20="","",高校一覧表!T20&amp;".")&amp;IF(高校一覧表!U20="","",TEXT(高校一覧表!U20,"00")&amp;".")&amp;IF(高校一覧表!V20="","",TEXT(高校一覧表!V20,"00"))</f>
        <v/>
      </c>
      <c r="AB79" s="76" t="str">
        <f>IF(高校一覧表!S20="","","0")</f>
        <v/>
      </c>
      <c r="AC79" s="76" t="str">
        <f>IF(高校一覧表!S20="","","2")</f>
        <v/>
      </c>
    </row>
    <row r="80" spans="1:29" ht="18" customHeight="1">
      <c r="A80" s="76">
        <f t="shared" si="0"/>
        <v>0</v>
      </c>
      <c r="B80" s="76" t="str">
        <f>IF(高校一覧表!D21="","",IF(高校一覧表!C21="男",30000+高校一覧表!D21,40000+高校一覧表!D21))</f>
        <v/>
      </c>
      <c r="C80" s="76" t="str">
        <f ca="1">IF(高校一覧表!D21="","",VLOOKUP(VLOOKUP(高校一覧表!D21,INDIRECT("高校"&amp;高校一覧表!C21&amp;"選手データ!A:O"),MATCH("所属",INDIRECT("高校"&amp;高校一覧表!C21&amp;"選手データ!1:1"),0),0),所属csv!$A:$H,MATCH("所属コード",所属csv!$1:$1,0),0))</f>
        <v/>
      </c>
      <c r="F80" s="76" t="str">
        <f>IF(高校一覧表!D21="","",高校一覧表!D21)</f>
        <v/>
      </c>
      <c r="G80" s="76" t="str">
        <f ca="1">IF(高校一覧表!E21="","",高校一覧表!E21)</f>
        <v/>
      </c>
      <c r="H80" s="76" t="str">
        <f ca="1">IF(高校一覧表!D21="","",VLOOKUP(高校一覧表!D21,INDIRECT("高校"&amp;高校一覧表!C21&amp;"選手データ!A:O"),MATCH("ﾌﾘｶﾞﾅ(姓)",INDIRECT("高校"&amp;高校一覧表!C21&amp;"選手データ!1:1"),0),0)&amp;" "&amp;VLOOKUP(高校一覧表!D21,INDIRECT("高校"&amp;高校一覧表!C21&amp;"選手データ!A:O"),MATCH("ﾌﾘｶﾞﾅ(名)",INDIRECT("高校"&amp;高校一覧表!C21&amp;"選手データ!1:1"),0),0))</f>
        <v/>
      </c>
      <c r="I80" s="76" t="str">
        <f ca="1">IF(高校一覧表!E21="","",高校一覧表!E21)</f>
        <v/>
      </c>
      <c r="J80" s="76" t="str">
        <f ca="1">IF(高校一覧表!D21="","",VLOOKUP(高校一覧表!D21,INDIRECT("高校"&amp;高校一覧表!C21&amp;"選手データ!A:O"),MATCH("FAMILY NAME",INDIRECT("高校"&amp;高校一覧表!C21&amp;"選手データ!1:1"),0),0)&amp;" "&amp;VLOOKUP(高校一覧表!D21,INDIRECT("高校"&amp;高校一覧表!C21&amp;"選手データ!A:O"),MATCH("Firstname",INDIRECT("高校"&amp;高校一覧表!C21&amp;"選手データ!1:1"),0),0))</f>
        <v/>
      </c>
      <c r="K80" s="76" t="str">
        <f>IF(高校一覧表!D21="","","JPN")</f>
        <v/>
      </c>
      <c r="L80" s="76" t="str">
        <f>IF(高校一覧表!D21="","",IF(高校一覧表!C21="男",1,2))</f>
        <v/>
      </c>
      <c r="M80" s="76" t="str">
        <f>IF(高校一覧表!D21="","",高校一覧表!F21)</f>
        <v/>
      </c>
      <c r="N80" s="76" t="str">
        <f ca="1">IF(高校一覧表!D21="","",LEFT(VLOOKUP(高校一覧表!D21,INDIRECT("高校"&amp;高校一覧表!C21&amp;"選手データ!A:O"),MATCH("Birthday",INDIRECT("高校"&amp;高校一覧表!C21&amp;"選手データ!1:1"),0),0),4))</f>
        <v/>
      </c>
      <c r="O80" s="76" t="str">
        <f>IF(高校一覧表!D21="","","0")</f>
        <v/>
      </c>
      <c r="P80" s="76" t="str">
        <f>IF(高校一覧表!D21="","","千葉")</f>
        <v/>
      </c>
      <c r="R80" s="76" t="str">
        <f>IF(高校一覧表!G21="","",VLOOKUP(高校一覧表!G21,競技csv!$A:$O,MATCH("競技コード",競技csv!$1:$1,0),0))</f>
        <v/>
      </c>
      <c r="S80" s="76" t="str" cm="1">
        <f t="array" ref="S80">IF(高校一覧表!J21="","",高校一覧表!J21&amp;".")&amp;_xlfn.IFS(高校一覧表!K21="","",OR(VLOOKUP(R80,競技csv!$B:$O,2,0)&lt;=31,VLOOKUP(R80,競技csv!$B:$O,2,0)&gt;=100),TEXT(高校一覧表!K21,"00")&amp;".",TRUE,TEXT(高校一覧表!K21,"00")&amp;"m")&amp;IF(高校一覧表!L21="","",TEXT(高校一覧表!L21,"00"))</f>
        <v/>
      </c>
      <c r="T80" s="76" t="str">
        <f>IF(高校一覧表!G21="","","0")</f>
        <v/>
      </c>
      <c r="U80" s="76" t="str">
        <f>IF(高校一覧表!G21="","","2")</f>
        <v/>
      </c>
      <c r="V80" s="76" t="str">
        <f>IF(高校一覧表!M21="","",VLOOKUP(高校一覧表!M21,競技csv!$A:$O,MATCH("競技コード",競技csv!$1:$1,0),0))</f>
        <v/>
      </c>
      <c r="W80" s="76" t="str" cm="1">
        <f t="array" ref="W80">IF(高校一覧表!P21="","",高校一覧表!P21&amp;".")&amp;_xlfn.IFS(高校一覧表!Q21="","",OR(VLOOKUP(V80,競技csv!$B:$O,2,0)&lt;=31,VLOOKUP(V80,競技csv!$B:$O,2,0)&gt;=100),TEXT(高校一覧表!Q21,"00")&amp;".",TRUE,TEXT(高校一覧表!Q21,"00")&amp;"m")&amp;IF(高校一覧表!R21="","",TEXT(高校一覧表!R21,"00"))</f>
        <v/>
      </c>
      <c r="X80" s="76" t="str">
        <f>IF(高校一覧表!M21="","","0")</f>
        <v/>
      </c>
      <c r="Y80" s="76" t="str">
        <f>IF(高校一覧表!M21="","","2")</f>
        <v/>
      </c>
      <c r="Z80" s="76" t="str">
        <f>IF(高校一覧表!S21="","",VLOOKUP("一般"&amp;高校一覧表!C21&amp;"子4X100mR",競技csv!A:O,MATCH("競技コード",競技csv!$1:$1,0),0))</f>
        <v/>
      </c>
      <c r="AA80" s="76" t="str">
        <f>IF(高校一覧表!T21="","",高校一覧表!T21&amp;".")&amp;IF(高校一覧表!U21="","",TEXT(高校一覧表!U21,"00")&amp;".")&amp;IF(高校一覧表!V21="","",TEXT(高校一覧表!V21,"00"))</f>
        <v/>
      </c>
      <c r="AB80" s="76" t="str">
        <f>IF(高校一覧表!S21="","","0")</f>
        <v/>
      </c>
      <c r="AC80" s="76" t="str">
        <f>IF(高校一覧表!S21="","","2")</f>
        <v/>
      </c>
    </row>
    <row r="81" spans="1:29" ht="18" customHeight="1">
      <c r="A81" s="76">
        <f t="shared" si="0"/>
        <v>0</v>
      </c>
      <c r="B81" s="76" t="str">
        <f>IF(高校一覧表!D22="","",IF(高校一覧表!C22="男",30000+高校一覧表!D22,40000+高校一覧表!D22))</f>
        <v/>
      </c>
      <c r="C81" s="76" t="str">
        <f ca="1">IF(高校一覧表!D22="","",VLOOKUP(VLOOKUP(高校一覧表!D22,INDIRECT("高校"&amp;高校一覧表!C22&amp;"選手データ!A:O"),MATCH("所属",INDIRECT("高校"&amp;高校一覧表!C22&amp;"選手データ!1:1"),0),0),所属csv!$A:$H,MATCH("所属コード",所属csv!$1:$1,0),0))</f>
        <v/>
      </c>
      <c r="F81" s="76" t="str">
        <f>IF(高校一覧表!D22="","",高校一覧表!D22)</f>
        <v/>
      </c>
      <c r="G81" s="76" t="str">
        <f ca="1">IF(高校一覧表!E22="","",高校一覧表!E22)</f>
        <v/>
      </c>
      <c r="H81" s="76" t="str">
        <f ca="1">IF(高校一覧表!D22="","",VLOOKUP(高校一覧表!D22,INDIRECT("高校"&amp;高校一覧表!C22&amp;"選手データ!A:O"),MATCH("ﾌﾘｶﾞﾅ(姓)",INDIRECT("高校"&amp;高校一覧表!C22&amp;"選手データ!1:1"),0),0)&amp;" "&amp;VLOOKUP(高校一覧表!D22,INDIRECT("高校"&amp;高校一覧表!C22&amp;"選手データ!A:O"),MATCH("ﾌﾘｶﾞﾅ(名)",INDIRECT("高校"&amp;高校一覧表!C22&amp;"選手データ!1:1"),0),0))</f>
        <v/>
      </c>
      <c r="I81" s="76" t="str">
        <f ca="1">IF(高校一覧表!E22="","",高校一覧表!E22)</f>
        <v/>
      </c>
      <c r="J81" s="76" t="str">
        <f ca="1">IF(高校一覧表!D22="","",VLOOKUP(高校一覧表!D22,INDIRECT("高校"&amp;高校一覧表!C22&amp;"選手データ!A:O"),MATCH("FAMILY NAME",INDIRECT("高校"&amp;高校一覧表!C22&amp;"選手データ!1:1"),0),0)&amp;" "&amp;VLOOKUP(高校一覧表!D22,INDIRECT("高校"&amp;高校一覧表!C22&amp;"選手データ!A:O"),MATCH("Firstname",INDIRECT("高校"&amp;高校一覧表!C22&amp;"選手データ!1:1"),0),0))</f>
        <v/>
      </c>
      <c r="K81" s="76" t="str">
        <f>IF(高校一覧表!D22="","","JPN")</f>
        <v/>
      </c>
      <c r="L81" s="76" t="str">
        <f>IF(高校一覧表!D22="","",IF(高校一覧表!C22="男",1,2))</f>
        <v/>
      </c>
      <c r="M81" s="76" t="str">
        <f>IF(高校一覧表!D22="","",高校一覧表!F22)</f>
        <v/>
      </c>
      <c r="N81" s="76" t="str">
        <f ca="1">IF(高校一覧表!D22="","",LEFT(VLOOKUP(高校一覧表!D22,INDIRECT("高校"&amp;高校一覧表!C22&amp;"選手データ!A:O"),MATCH("Birthday",INDIRECT("高校"&amp;高校一覧表!C22&amp;"選手データ!1:1"),0),0),4))</f>
        <v/>
      </c>
      <c r="O81" s="76" t="str">
        <f>IF(高校一覧表!D22="","","0")</f>
        <v/>
      </c>
      <c r="P81" s="76" t="str">
        <f>IF(高校一覧表!D22="","","千葉")</f>
        <v/>
      </c>
      <c r="R81" s="76" t="str">
        <f>IF(高校一覧表!G22="","",VLOOKUP(高校一覧表!G22,競技csv!$A:$O,MATCH("競技コード",競技csv!$1:$1,0),0))</f>
        <v/>
      </c>
      <c r="S81" s="76" t="str" cm="1">
        <f t="array" ref="S81">IF(高校一覧表!J22="","",高校一覧表!J22&amp;".")&amp;_xlfn.IFS(高校一覧表!K22="","",OR(VLOOKUP(R81,競技csv!$B:$O,2,0)&lt;=31,VLOOKUP(R81,競技csv!$B:$O,2,0)&gt;=100),TEXT(高校一覧表!K22,"00")&amp;".",TRUE,TEXT(高校一覧表!K22,"00")&amp;"m")&amp;IF(高校一覧表!L22="","",TEXT(高校一覧表!L22,"00"))</f>
        <v/>
      </c>
      <c r="T81" s="76" t="str">
        <f>IF(高校一覧表!G22="","","0")</f>
        <v/>
      </c>
      <c r="U81" s="76" t="str">
        <f>IF(高校一覧表!G22="","","2")</f>
        <v/>
      </c>
      <c r="V81" s="76" t="str">
        <f>IF(高校一覧表!M22="","",VLOOKUP(高校一覧表!M22,競技csv!$A:$O,MATCH("競技コード",競技csv!$1:$1,0),0))</f>
        <v/>
      </c>
      <c r="W81" s="76" t="str" cm="1">
        <f t="array" ref="W81">IF(高校一覧表!P22="","",高校一覧表!P22&amp;".")&amp;_xlfn.IFS(高校一覧表!Q22="","",OR(VLOOKUP(V81,競技csv!$B:$O,2,0)&lt;=31,VLOOKUP(V81,競技csv!$B:$O,2,0)&gt;=100),TEXT(高校一覧表!Q22,"00")&amp;".",TRUE,TEXT(高校一覧表!Q22,"00")&amp;"m")&amp;IF(高校一覧表!R22="","",TEXT(高校一覧表!R22,"00"))</f>
        <v/>
      </c>
      <c r="X81" s="76" t="str">
        <f>IF(高校一覧表!M22="","","0")</f>
        <v/>
      </c>
      <c r="Y81" s="76" t="str">
        <f>IF(高校一覧表!M22="","","2")</f>
        <v/>
      </c>
      <c r="Z81" s="76" t="str">
        <f>IF(高校一覧表!S22="","",VLOOKUP("一般"&amp;高校一覧表!C22&amp;"子4X100mR",競技csv!A:O,MATCH("競技コード",競技csv!$1:$1,0),0))</f>
        <v/>
      </c>
      <c r="AA81" s="76" t="str">
        <f>IF(高校一覧表!T22="","",高校一覧表!T22&amp;".")&amp;IF(高校一覧表!U22="","",TEXT(高校一覧表!U22,"00")&amp;".")&amp;IF(高校一覧表!V22="","",TEXT(高校一覧表!V22,"00"))</f>
        <v/>
      </c>
      <c r="AB81" s="76" t="str">
        <f>IF(高校一覧表!S22="","","0")</f>
        <v/>
      </c>
      <c r="AC81" s="76" t="str">
        <f>IF(高校一覧表!S22="","","2")</f>
        <v/>
      </c>
    </row>
    <row r="82" spans="1:29" ht="18" customHeight="1">
      <c r="A82" s="76">
        <f t="shared" si="0"/>
        <v>0</v>
      </c>
      <c r="B82" s="76" t="str">
        <f>IF(高校一覧表!D23="","",IF(高校一覧表!C23="男",30000+高校一覧表!D23,40000+高校一覧表!D23))</f>
        <v/>
      </c>
      <c r="C82" s="76" t="str">
        <f ca="1">IF(高校一覧表!D23="","",VLOOKUP(VLOOKUP(高校一覧表!D23,INDIRECT("高校"&amp;高校一覧表!C23&amp;"選手データ!A:O"),MATCH("所属",INDIRECT("高校"&amp;高校一覧表!C23&amp;"選手データ!1:1"),0),0),所属csv!$A:$H,MATCH("所属コード",所属csv!$1:$1,0),0))</f>
        <v/>
      </c>
      <c r="F82" s="76" t="str">
        <f>IF(高校一覧表!D23="","",高校一覧表!D23)</f>
        <v/>
      </c>
      <c r="G82" s="76" t="str">
        <f ca="1">IF(高校一覧表!E23="","",高校一覧表!E23)</f>
        <v/>
      </c>
      <c r="H82" s="76" t="str">
        <f ca="1">IF(高校一覧表!D23="","",VLOOKUP(高校一覧表!D23,INDIRECT("高校"&amp;高校一覧表!C23&amp;"選手データ!A:O"),MATCH("ﾌﾘｶﾞﾅ(姓)",INDIRECT("高校"&amp;高校一覧表!C23&amp;"選手データ!1:1"),0),0)&amp;" "&amp;VLOOKUP(高校一覧表!D23,INDIRECT("高校"&amp;高校一覧表!C23&amp;"選手データ!A:O"),MATCH("ﾌﾘｶﾞﾅ(名)",INDIRECT("高校"&amp;高校一覧表!C23&amp;"選手データ!1:1"),0),0))</f>
        <v/>
      </c>
      <c r="I82" s="76" t="str">
        <f ca="1">IF(高校一覧表!E23="","",高校一覧表!E23)</f>
        <v/>
      </c>
      <c r="J82" s="76" t="str">
        <f ca="1">IF(高校一覧表!D23="","",VLOOKUP(高校一覧表!D23,INDIRECT("高校"&amp;高校一覧表!C23&amp;"選手データ!A:O"),MATCH("FAMILY NAME",INDIRECT("高校"&amp;高校一覧表!C23&amp;"選手データ!1:1"),0),0)&amp;" "&amp;VLOOKUP(高校一覧表!D23,INDIRECT("高校"&amp;高校一覧表!C23&amp;"選手データ!A:O"),MATCH("Firstname",INDIRECT("高校"&amp;高校一覧表!C23&amp;"選手データ!1:1"),0),0))</f>
        <v/>
      </c>
      <c r="K82" s="76" t="str">
        <f>IF(高校一覧表!D23="","","JPN")</f>
        <v/>
      </c>
      <c r="L82" s="76" t="str">
        <f>IF(高校一覧表!D23="","",IF(高校一覧表!C23="男",1,2))</f>
        <v/>
      </c>
      <c r="M82" s="76" t="str">
        <f>IF(高校一覧表!D23="","",高校一覧表!F23)</f>
        <v/>
      </c>
      <c r="N82" s="76" t="str">
        <f ca="1">IF(高校一覧表!D23="","",LEFT(VLOOKUP(高校一覧表!D23,INDIRECT("高校"&amp;高校一覧表!C23&amp;"選手データ!A:O"),MATCH("Birthday",INDIRECT("高校"&amp;高校一覧表!C23&amp;"選手データ!1:1"),0),0),4))</f>
        <v/>
      </c>
      <c r="O82" s="76" t="str">
        <f>IF(高校一覧表!D23="","","0")</f>
        <v/>
      </c>
      <c r="P82" s="76" t="str">
        <f>IF(高校一覧表!D23="","","千葉")</f>
        <v/>
      </c>
      <c r="R82" s="76" t="str">
        <f>IF(高校一覧表!G23="","",VLOOKUP(高校一覧表!G23,競技csv!$A:$O,MATCH("競技コード",競技csv!$1:$1,0),0))</f>
        <v/>
      </c>
      <c r="S82" s="76" t="str" cm="1">
        <f t="array" ref="S82">IF(高校一覧表!J23="","",高校一覧表!J23&amp;".")&amp;_xlfn.IFS(高校一覧表!K23="","",OR(VLOOKUP(R82,競技csv!$B:$O,2,0)&lt;=31,VLOOKUP(R82,競技csv!$B:$O,2,0)&gt;=100),TEXT(高校一覧表!K23,"00")&amp;".",TRUE,TEXT(高校一覧表!K23,"00")&amp;"m")&amp;IF(高校一覧表!L23="","",TEXT(高校一覧表!L23,"00"))</f>
        <v/>
      </c>
      <c r="T82" s="76" t="str">
        <f>IF(高校一覧表!G23="","","0")</f>
        <v/>
      </c>
      <c r="U82" s="76" t="str">
        <f>IF(高校一覧表!G23="","","2")</f>
        <v/>
      </c>
      <c r="V82" s="76" t="str">
        <f>IF(高校一覧表!M23="","",VLOOKUP(高校一覧表!M23,競技csv!$A:$O,MATCH("競技コード",競技csv!$1:$1,0),0))</f>
        <v/>
      </c>
      <c r="W82" s="76" t="str" cm="1">
        <f t="array" ref="W82">IF(高校一覧表!P23="","",高校一覧表!P23&amp;".")&amp;_xlfn.IFS(高校一覧表!Q23="","",OR(VLOOKUP(V82,競技csv!$B:$O,2,0)&lt;=31,VLOOKUP(V82,競技csv!$B:$O,2,0)&gt;=100),TEXT(高校一覧表!Q23,"00")&amp;".",TRUE,TEXT(高校一覧表!Q23,"00")&amp;"m")&amp;IF(高校一覧表!R23="","",TEXT(高校一覧表!R23,"00"))</f>
        <v/>
      </c>
      <c r="X82" s="76" t="str">
        <f>IF(高校一覧表!M23="","","0")</f>
        <v/>
      </c>
      <c r="Y82" s="76" t="str">
        <f>IF(高校一覧表!M23="","","2")</f>
        <v/>
      </c>
      <c r="Z82" s="76" t="str">
        <f>IF(高校一覧表!S23="","",VLOOKUP("一般"&amp;高校一覧表!C23&amp;"子4X100mR",競技csv!A:O,MATCH("競技コード",競技csv!$1:$1,0),0))</f>
        <v/>
      </c>
      <c r="AA82" s="76" t="str">
        <f>IF(高校一覧表!T23="","",高校一覧表!T23&amp;".")&amp;IF(高校一覧表!U23="","",TEXT(高校一覧表!U23,"00")&amp;".")&amp;IF(高校一覧表!V23="","",TEXT(高校一覧表!V23,"00"))</f>
        <v/>
      </c>
      <c r="AB82" s="76" t="str">
        <f>IF(高校一覧表!S23="","","0")</f>
        <v/>
      </c>
      <c r="AC82" s="76" t="str">
        <f>IF(高校一覧表!S23="","","2")</f>
        <v/>
      </c>
    </row>
    <row r="83" spans="1:29" ht="18" customHeight="1">
      <c r="A83" s="76">
        <f t="shared" si="0"/>
        <v>0</v>
      </c>
      <c r="B83" s="76" t="str">
        <f>IF(高校一覧表!D24="","",IF(高校一覧表!C24="男",30000+高校一覧表!D24,40000+高校一覧表!D24))</f>
        <v/>
      </c>
      <c r="C83" s="76" t="str">
        <f ca="1">IF(高校一覧表!D24="","",VLOOKUP(VLOOKUP(高校一覧表!D24,INDIRECT("高校"&amp;高校一覧表!C24&amp;"選手データ!A:O"),MATCH("所属",INDIRECT("高校"&amp;高校一覧表!C24&amp;"選手データ!1:1"),0),0),所属csv!$A:$H,MATCH("所属コード",所属csv!$1:$1,0),0))</f>
        <v/>
      </c>
      <c r="F83" s="76" t="str">
        <f>IF(高校一覧表!D24="","",高校一覧表!D24)</f>
        <v/>
      </c>
      <c r="G83" s="76" t="str">
        <f ca="1">IF(高校一覧表!E24="","",高校一覧表!E24)</f>
        <v/>
      </c>
      <c r="H83" s="76" t="str">
        <f ca="1">IF(高校一覧表!D24="","",VLOOKUP(高校一覧表!D24,INDIRECT("高校"&amp;高校一覧表!C24&amp;"選手データ!A:O"),MATCH("ﾌﾘｶﾞﾅ(姓)",INDIRECT("高校"&amp;高校一覧表!C24&amp;"選手データ!1:1"),0),0)&amp;" "&amp;VLOOKUP(高校一覧表!D24,INDIRECT("高校"&amp;高校一覧表!C24&amp;"選手データ!A:O"),MATCH("ﾌﾘｶﾞﾅ(名)",INDIRECT("高校"&amp;高校一覧表!C24&amp;"選手データ!1:1"),0),0))</f>
        <v/>
      </c>
      <c r="I83" s="76" t="str">
        <f ca="1">IF(高校一覧表!E24="","",高校一覧表!E24)</f>
        <v/>
      </c>
      <c r="J83" s="76" t="str">
        <f ca="1">IF(高校一覧表!D24="","",VLOOKUP(高校一覧表!D24,INDIRECT("高校"&amp;高校一覧表!C24&amp;"選手データ!A:O"),MATCH("FAMILY NAME",INDIRECT("高校"&amp;高校一覧表!C24&amp;"選手データ!1:1"),0),0)&amp;" "&amp;VLOOKUP(高校一覧表!D24,INDIRECT("高校"&amp;高校一覧表!C24&amp;"選手データ!A:O"),MATCH("Firstname",INDIRECT("高校"&amp;高校一覧表!C24&amp;"選手データ!1:1"),0),0))</f>
        <v/>
      </c>
      <c r="K83" s="76" t="str">
        <f>IF(高校一覧表!D24="","","JPN")</f>
        <v/>
      </c>
      <c r="L83" s="76" t="str">
        <f>IF(高校一覧表!D24="","",IF(高校一覧表!C24="男",1,2))</f>
        <v/>
      </c>
      <c r="M83" s="76" t="str">
        <f>IF(高校一覧表!D24="","",高校一覧表!F24)</f>
        <v/>
      </c>
      <c r="N83" s="76" t="str">
        <f ca="1">IF(高校一覧表!D24="","",LEFT(VLOOKUP(高校一覧表!D24,INDIRECT("高校"&amp;高校一覧表!C24&amp;"選手データ!A:O"),MATCH("Birthday",INDIRECT("高校"&amp;高校一覧表!C24&amp;"選手データ!1:1"),0),0),4))</f>
        <v/>
      </c>
      <c r="O83" s="76" t="str">
        <f>IF(高校一覧表!D24="","","0")</f>
        <v/>
      </c>
      <c r="P83" s="76" t="str">
        <f>IF(高校一覧表!D24="","","千葉")</f>
        <v/>
      </c>
      <c r="R83" s="76" t="str">
        <f>IF(高校一覧表!G24="","",VLOOKUP(高校一覧表!G24,競技csv!$A:$O,MATCH("競技コード",競技csv!$1:$1,0),0))</f>
        <v/>
      </c>
      <c r="S83" s="76" t="str" cm="1">
        <f t="array" ref="S83">IF(高校一覧表!J24="","",高校一覧表!J24&amp;".")&amp;_xlfn.IFS(高校一覧表!K24="","",OR(VLOOKUP(R83,競技csv!$B:$O,2,0)&lt;=31,VLOOKUP(R83,競技csv!$B:$O,2,0)&gt;=100),TEXT(高校一覧表!K24,"00")&amp;".",TRUE,TEXT(高校一覧表!K24,"00")&amp;"m")&amp;IF(高校一覧表!L24="","",TEXT(高校一覧表!L24,"00"))</f>
        <v/>
      </c>
      <c r="T83" s="76" t="str">
        <f>IF(高校一覧表!G24="","","0")</f>
        <v/>
      </c>
      <c r="U83" s="76" t="str">
        <f>IF(高校一覧表!G24="","","2")</f>
        <v/>
      </c>
      <c r="V83" s="76" t="str">
        <f>IF(高校一覧表!M24="","",VLOOKUP(高校一覧表!M24,競技csv!$A:$O,MATCH("競技コード",競技csv!$1:$1,0),0))</f>
        <v/>
      </c>
      <c r="W83" s="76" t="str" cm="1">
        <f t="array" ref="W83">IF(高校一覧表!P24="","",高校一覧表!P24&amp;".")&amp;_xlfn.IFS(高校一覧表!Q24="","",OR(VLOOKUP(V83,競技csv!$B:$O,2,0)&lt;=31,VLOOKUP(V83,競技csv!$B:$O,2,0)&gt;=100),TEXT(高校一覧表!Q24,"00")&amp;".",TRUE,TEXT(高校一覧表!Q24,"00")&amp;"m")&amp;IF(高校一覧表!R24="","",TEXT(高校一覧表!R24,"00"))</f>
        <v/>
      </c>
      <c r="X83" s="76" t="str">
        <f>IF(高校一覧表!M24="","","0")</f>
        <v/>
      </c>
      <c r="Y83" s="76" t="str">
        <f>IF(高校一覧表!M24="","","2")</f>
        <v/>
      </c>
      <c r="Z83" s="76" t="str">
        <f>IF(高校一覧表!S24="","",VLOOKUP("一般"&amp;高校一覧表!C24&amp;"子4X100mR",競技csv!A:O,MATCH("競技コード",競技csv!$1:$1,0),0))</f>
        <v/>
      </c>
      <c r="AA83" s="76" t="str">
        <f>IF(高校一覧表!T24="","",高校一覧表!T24&amp;".")&amp;IF(高校一覧表!U24="","",TEXT(高校一覧表!U24,"00")&amp;".")&amp;IF(高校一覧表!V24="","",TEXT(高校一覧表!V24,"00"))</f>
        <v/>
      </c>
      <c r="AB83" s="76" t="str">
        <f>IF(高校一覧表!S24="","","0")</f>
        <v/>
      </c>
      <c r="AC83" s="76" t="str">
        <f>IF(高校一覧表!S24="","","2")</f>
        <v/>
      </c>
    </row>
    <row r="84" spans="1:29" ht="18" customHeight="1">
      <c r="A84" s="76">
        <f t="shared" si="0"/>
        <v>0</v>
      </c>
      <c r="B84" s="76" t="str">
        <f>IF(高校一覧表!D25="","",IF(高校一覧表!C25="男",30000+高校一覧表!D25,40000+高校一覧表!D25))</f>
        <v/>
      </c>
      <c r="C84" s="76" t="str">
        <f ca="1">IF(高校一覧表!D25="","",VLOOKUP(VLOOKUP(高校一覧表!D25,INDIRECT("高校"&amp;高校一覧表!C25&amp;"選手データ!A:O"),MATCH("所属",INDIRECT("高校"&amp;高校一覧表!C25&amp;"選手データ!1:1"),0),0),所属csv!$A:$H,MATCH("所属コード",所属csv!$1:$1,0),0))</f>
        <v/>
      </c>
      <c r="F84" s="76" t="str">
        <f>IF(高校一覧表!D25="","",高校一覧表!D25)</f>
        <v/>
      </c>
      <c r="G84" s="76" t="str">
        <f ca="1">IF(高校一覧表!E25="","",高校一覧表!E25)</f>
        <v/>
      </c>
      <c r="H84" s="76" t="str">
        <f ca="1">IF(高校一覧表!D25="","",VLOOKUP(高校一覧表!D25,INDIRECT("高校"&amp;高校一覧表!C25&amp;"選手データ!A:O"),MATCH("ﾌﾘｶﾞﾅ(姓)",INDIRECT("高校"&amp;高校一覧表!C25&amp;"選手データ!1:1"),0),0)&amp;" "&amp;VLOOKUP(高校一覧表!D25,INDIRECT("高校"&amp;高校一覧表!C25&amp;"選手データ!A:O"),MATCH("ﾌﾘｶﾞﾅ(名)",INDIRECT("高校"&amp;高校一覧表!C25&amp;"選手データ!1:1"),0),0))</f>
        <v/>
      </c>
      <c r="I84" s="76" t="str">
        <f ca="1">IF(高校一覧表!E25="","",高校一覧表!E25)</f>
        <v/>
      </c>
      <c r="J84" s="76" t="str">
        <f ca="1">IF(高校一覧表!D25="","",VLOOKUP(高校一覧表!D25,INDIRECT("高校"&amp;高校一覧表!C25&amp;"選手データ!A:O"),MATCH("FAMILY NAME",INDIRECT("高校"&amp;高校一覧表!C25&amp;"選手データ!1:1"),0),0)&amp;" "&amp;VLOOKUP(高校一覧表!D25,INDIRECT("高校"&amp;高校一覧表!C25&amp;"選手データ!A:O"),MATCH("Firstname",INDIRECT("高校"&amp;高校一覧表!C25&amp;"選手データ!1:1"),0),0))</f>
        <v/>
      </c>
      <c r="K84" s="76" t="str">
        <f>IF(高校一覧表!D25="","","JPN")</f>
        <v/>
      </c>
      <c r="L84" s="76" t="str">
        <f>IF(高校一覧表!D25="","",IF(高校一覧表!C25="男",1,2))</f>
        <v/>
      </c>
      <c r="M84" s="76" t="str">
        <f>IF(高校一覧表!D25="","",高校一覧表!F25)</f>
        <v/>
      </c>
      <c r="N84" s="76" t="str">
        <f ca="1">IF(高校一覧表!D25="","",LEFT(VLOOKUP(高校一覧表!D25,INDIRECT("高校"&amp;高校一覧表!C25&amp;"選手データ!A:O"),MATCH("Birthday",INDIRECT("高校"&amp;高校一覧表!C25&amp;"選手データ!1:1"),0),0),4))</f>
        <v/>
      </c>
      <c r="O84" s="76" t="str">
        <f>IF(高校一覧表!D25="","","0")</f>
        <v/>
      </c>
      <c r="P84" s="76" t="str">
        <f>IF(高校一覧表!D25="","","千葉")</f>
        <v/>
      </c>
      <c r="R84" s="76" t="str">
        <f>IF(高校一覧表!G25="","",VLOOKUP(高校一覧表!G25,競技csv!$A:$O,MATCH("競技コード",競技csv!$1:$1,0),0))</f>
        <v/>
      </c>
      <c r="S84" s="76" t="str" cm="1">
        <f t="array" ref="S84">IF(高校一覧表!J25="","",高校一覧表!J25&amp;".")&amp;_xlfn.IFS(高校一覧表!K25="","",OR(VLOOKUP(R84,競技csv!$B:$O,2,0)&lt;=31,VLOOKUP(R84,競技csv!$B:$O,2,0)&gt;=100),TEXT(高校一覧表!K25,"00")&amp;".",TRUE,TEXT(高校一覧表!K25,"00")&amp;"m")&amp;IF(高校一覧表!L25="","",TEXT(高校一覧表!L25,"00"))</f>
        <v/>
      </c>
      <c r="T84" s="76" t="str">
        <f>IF(高校一覧表!G25="","","0")</f>
        <v/>
      </c>
      <c r="U84" s="76" t="str">
        <f>IF(高校一覧表!G25="","","2")</f>
        <v/>
      </c>
      <c r="V84" s="76" t="str">
        <f>IF(高校一覧表!M25="","",VLOOKUP(高校一覧表!M25,競技csv!$A:$O,MATCH("競技コード",競技csv!$1:$1,0),0))</f>
        <v/>
      </c>
      <c r="W84" s="76" t="str" cm="1">
        <f t="array" ref="W84">IF(高校一覧表!P25="","",高校一覧表!P25&amp;".")&amp;_xlfn.IFS(高校一覧表!Q25="","",OR(VLOOKUP(V84,競技csv!$B:$O,2,0)&lt;=31,VLOOKUP(V84,競技csv!$B:$O,2,0)&gt;=100),TEXT(高校一覧表!Q25,"00")&amp;".",TRUE,TEXT(高校一覧表!Q25,"00")&amp;"m")&amp;IF(高校一覧表!R25="","",TEXT(高校一覧表!R25,"00"))</f>
        <v/>
      </c>
      <c r="X84" s="76" t="str">
        <f>IF(高校一覧表!M25="","","0")</f>
        <v/>
      </c>
      <c r="Y84" s="76" t="str">
        <f>IF(高校一覧表!M25="","","2")</f>
        <v/>
      </c>
      <c r="Z84" s="76" t="str">
        <f>IF(高校一覧表!S25="","",VLOOKUP("一般"&amp;高校一覧表!C25&amp;"子4X100mR",競技csv!A:O,MATCH("競技コード",競技csv!$1:$1,0),0))</f>
        <v/>
      </c>
      <c r="AA84" s="76" t="str">
        <f>IF(高校一覧表!T25="","",高校一覧表!T25&amp;".")&amp;IF(高校一覧表!U25="","",TEXT(高校一覧表!U25,"00")&amp;".")&amp;IF(高校一覧表!V25="","",TEXT(高校一覧表!V25,"00"))</f>
        <v/>
      </c>
      <c r="AB84" s="76" t="str">
        <f>IF(高校一覧表!S25="","","0")</f>
        <v/>
      </c>
      <c r="AC84" s="76" t="str">
        <f>IF(高校一覧表!S25="","","2")</f>
        <v/>
      </c>
    </row>
    <row r="85" spans="1:29" ht="18" customHeight="1">
      <c r="A85" s="76">
        <f t="shared" si="0"/>
        <v>0</v>
      </c>
      <c r="B85" s="76" t="str">
        <f>IF(高校一覧表!D26="","",IF(高校一覧表!C26="男",30000+高校一覧表!D26,40000+高校一覧表!D26))</f>
        <v/>
      </c>
      <c r="C85" s="76" t="str">
        <f ca="1">IF(高校一覧表!D26="","",VLOOKUP(VLOOKUP(高校一覧表!D26,INDIRECT("高校"&amp;高校一覧表!C26&amp;"選手データ!A:O"),MATCH("所属",INDIRECT("高校"&amp;高校一覧表!C26&amp;"選手データ!1:1"),0),0),所属csv!$A:$H,MATCH("所属コード",所属csv!$1:$1,0),0))</f>
        <v/>
      </c>
      <c r="F85" s="76" t="str">
        <f>IF(高校一覧表!D26="","",高校一覧表!D26)</f>
        <v/>
      </c>
      <c r="G85" s="76" t="str">
        <f ca="1">IF(高校一覧表!E26="","",高校一覧表!E26)</f>
        <v/>
      </c>
      <c r="H85" s="76" t="str">
        <f ca="1">IF(高校一覧表!D26="","",VLOOKUP(高校一覧表!D26,INDIRECT("高校"&amp;高校一覧表!C26&amp;"選手データ!A:O"),MATCH("ﾌﾘｶﾞﾅ(姓)",INDIRECT("高校"&amp;高校一覧表!C26&amp;"選手データ!1:1"),0),0)&amp;" "&amp;VLOOKUP(高校一覧表!D26,INDIRECT("高校"&amp;高校一覧表!C26&amp;"選手データ!A:O"),MATCH("ﾌﾘｶﾞﾅ(名)",INDIRECT("高校"&amp;高校一覧表!C26&amp;"選手データ!1:1"),0),0))</f>
        <v/>
      </c>
      <c r="I85" s="76" t="str">
        <f ca="1">IF(高校一覧表!E26="","",高校一覧表!E26)</f>
        <v/>
      </c>
      <c r="J85" s="76" t="str">
        <f ca="1">IF(高校一覧表!D26="","",VLOOKUP(高校一覧表!D26,INDIRECT("高校"&amp;高校一覧表!C26&amp;"選手データ!A:O"),MATCH("FAMILY NAME",INDIRECT("高校"&amp;高校一覧表!C26&amp;"選手データ!1:1"),0),0)&amp;" "&amp;VLOOKUP(高校一覧表!D26,INDIRECT("高校"&amp;高校一覧表!C26&amp;"選手データ!A:O"),MATCH("Firstname",INDIRECT("高校"&amp;高校一覧表!C26&amp;"選手データ!1:1"),0),0))</f>
        <v/>
      </c>
      <c r="K85" s="76" t="str">
        <f>IF(高校一覧表!D26="","","JPN")</f>
        <v/>
      </c>
      <c r="L85" s="76" t="str">
        <f>IF(高校一覧表!D26="","",IF(高校一覧表!C26="男",1,2))</f>
        <v/>
      </c>
      <c r="M85" s="76" t="str">
        <f>IF(高校一覧表!D26="","",高校一覧表!F26)</f>
        <v/>
      </c>
      <c r="N85" s="76" t="str">
        <f ca="1">IF(高校一覧表!D26="","",LEFT(VLOOKUP(高校一覧表!D26,INDIRECT("高校"&amp;高校一覧表!C26&amp;"選手データ!A:O"),MATCH("Birthday",INDIRECT("高校"&amp;高校一覧表!C26&amp;"選手データ!1:1"),0),0),4))</f>
        <v/>
      </c>
      <c r="O85" s="76" t="str">
        <f>IF(高校一覧表!D26="","","0")</f>
        <v/>
      </c>
      <c r="P85" s="76" t="str">
        <f>IF(高校一覧表!D26="","","千葉")</f>
        <v/>
      </c>
      <c r="R85" s="76" t="str">
        <f>IF(高校一覧表!G26="","",VLOOKUP(高校一覧表!G26,競技csv!$A:$O,MATCH("競技コード",競技csv!$1:$1,0),0))</f>
        <v/>
      </c>
      <c r="S85" s="76" t="str" cm="1">
        <f t="array" ref="S85">IF(高校一覧表!J26="","",高校一覧表!J26&amp;".")&amp;_xlfn.IFS(高校一覧表!K26="","",OR(VLOOKUP(R85,競技csv!$B:$O,2,0)&lt;=31,VLOOKUP(R85,競技csv!$B:$O,2,0)&gt;=100),TEXT(高校一覧表!K26,"00")&amp;".",TRUE,TEXT(高校一覧表!K26,"00")&amp;"m")&amp;IF(高校一覧表!L26="","",TEXT(高校一覧表!L26,"00"))</f>
        <v/>
      </c>
      <c r="T85" s="76" t="str">
        <f>IF(高校一覧表!G26="","","0")</f>
        <v/>
      </c>
      <c r="U85" s="76" t="str">
        <f>IF(高校一覧表!G26="","","2")</f>
        <v/>
      </c>
      <c r="V85" s="76" t="str">
        <f>IF(高校一覧表!M26="","",VLOOKUP(高校一覧表!M26,競技csv!$A:$O,MATCH("競技コード",競技csv!$1:$1,0),0))</f>
        <v/>
      </c>
      <c r="W85" s="76" t="str" cm="1">
        <f t="array" ref="W85">IF(高校一覧表!P26="","",高校一覧表!P26&amp;".")&amp;_xlfn.IFS(高校一覧表!Q26="","",OR(VLOOKUP(V85,競技csv!$B:$O,2,0)&lt;=31,VLOOKUP(V85,競技csv!$B:$O,2,0)&gt;=100),TEXT(高校一覧表!Q26,"00")&amp;".",TRUE,TEXT(高校一覧表!Q26,"00")&amp;"m")&amp;IF(高校一覧表!R26="","",TEXT(高校一覧表!R26,"00"))</f>
        <v/>
      </c>
      <c r="X85" s="76" t="str">
        <f>IF(高校一覧表!M26="","","0")</f>
        <v/>
      </c>
      <c r="Y85" s="76" t="str">
        <f>IF(高校一覧表!M26="","","2")</f>
        <v/>
      </c>
      <c r="Z85" s="76" t="str">
        <f>IF(高校一覧表!S26="","",VLOOKUP("一般"&amp;高校一覧表!C26&amp;"子4X100mR",競技csv!A:O,MATCH("競技コード",競技csv!$1:$1,0),0))</f>
        <v/>
      </c>
      <c r="AA85" s="76" t="str">
        <f>IF(高校一覧表!T26="","",高校一覧表!T26&amp;".")&amp;IF(高校一覧表!U26="","",TEXT(高校一覧表!U26,"00")&amp;".")&amp;IF(高校一覧表!V26="","",TEXT(高校一覧表!V26,"00"))</f>
        <v/>
      </c>
      <c r="AB85" s="76" t="str">
        <f>IF(高校一覧表!S26="","","0")</f>
        <v/>
      </c>
      <c r="AC85" s="76" t="str">
        <f>IF(高校一覧表!S26="","","2")</f>
        <v/>
      </c>
    </row>
    <row r="86" spans="1:29" ht="18" customHeight="1">
      <c r="A86" s="76">
        <f t="shared" si="0"/>
        <v>0</v>
      </c>
      <c r="B86" s="76" t="str">
        <f>IF(高校一覧表!D27="","",IF(高校一覧表!C27="男",30000+高校一覧表!D27,40000+高校一覧表!D27))</f>
        <v/>
      </c>
      <c r="C86" s="76" t="str">
        <f ca="1">IF(高校一覧表!D27="","",VLOOKUP(VLOOKUP(高校一覧表!D27,INDIRECT("高校"&amp;高校一覧表!C27&amp;"選手データ!A:O"),MATCH("所属",INDIRECT("高校"&amp;高校一覧表!C27&amp;"選手データ!1:1"),0),0),所属csv!$A:$H,MATCH("所属コード",所属csv!$1:$1,0),0))</f>
        <v/>
      </c>
      <c r="F86" s="76" t="str">
        <f>IF(高校一覧表!D27="","",高校一覧表!D27)</f>
        <v/>
      </c>
      <c r="G86" s="76" t="str">
        <f ca="1">IF(高校一覧表!E27="","",高校一覧表!E27)</f>
        <v/>
      </c>
      <c r="H86" s="76" t="str">
        <f ca="1">IF(高校一覧表!D27="","",VLOOKUP(高校一覧表!D27,INDIRECT("高校"&amp;高校一覧表!C27&amp;"選手データ!A:O"),MATCH("ﾌﾘｶﾞﾅ(姓)",INDIRECT("高校"&amp;高校一覧表!C27&amp;"選手データ!1:1"),0),0)&amp;" "&amp;VLOOKUP(高校一覧表!D27,INDIRECT("高校"&amp;高校一覧表!C27&amp;"選手データ!A:O"),MATCH("ﾌﾘｶﾞﾅ(名)",INDIRECT("高校"&amp;高校一覧表!C27&amp;"選手データ!1:1"),0),0))</f>
        <v/>
      </c>
      <c r="I86" s="76" t="str">
        <f ca="1">IF(高校一覧表!E27="","",高校一覧表!E27)</f>
        <v/>
      </c>
      <c r="J86" s="76" t="str">
        <f ca="1">IF(高校一覧表!D27="","",VLOOKUP(高校一覧表!D27,INDIRECT("高校"&amp;高校一覧表!C27&amp;"選手データ!A:O"),MATCH("FAMILY NAME",INDIRECT("高校"&amp;高校一覧表!C27&amp;"選手データ!1:1"),0),0)&amp;" "&amp;VLOOKUP(高校一覧表!D27,INDIRECT("高校"&amp;高校一覧表!C27&amp;"選手データ!A:O"),MATCH("Firstname",INDIRECT("高校"&amp;高校一覧表!C27&amp;"選手データ!1:1"),0),0))</f>
        <v/>
      </c>
      <c r="K86" s="76" t="str">
        <f>IF(高校一覧表!D27="","","JPN")</f>
        <v/>
      </c>
      <c r="L86" s="76" t="str">
        <f>IF(高校一覧表!D27="","",IF(高校一覧表!C27="男",1,2))</f>
        <v/>
      </c>
      <c r="M86" s="76" t="str">
        <f>IF(高校一覧表!D27="","",高校一覧表!F27)</f>
        <v/>
      </c>
      <c r="N86" s="76" t="str">
        <f ca="1">IF(高校一覧表!D27="","",LEFT(VLOOKUP(高校一覧表!D27,INDIRECT("高校"&amp;高校一覧表!C27&amp;"選手データ!A:O"),MATCH("Birthday",INDIRECT("高校"&amp;高校一覧表!C27&amp;"選手データ!1:1"),0),0),4))</f>
        <v/>
      </c>
      <c r="O86" s="76" t="str">
        <f>IF(高校一覧表!D27="","","0")</f>
        <v/>
      </c>
      <c r="P86" s="76" t="str">
        <f>IF(高校一覧表!D27="","","千葉")</f>
        <v/>
      </c>
      <c r="R86" s="76" t="str">
        <f>IF(高校一覧表!G27="","",VLOOKUP(高校一覧表!G27,競技csv!$A:$O,MATCH("競技コード",競技csv!$1:$1,0),0))</f>
        <v/>
      </c>
      <c r="S86" s="76" t="str" cm="1">
        <f t="array" ref="S86">IF(高校一覧表!J27="","",高校一覧表!J27&amp;".")&amp;_xlfn.IFS(高校一覧表!K27="","",OR(VLOOKUP(R86,競技csv!$B:$O,2,0)&lt;=31,VLOOKUP(R86,競技csv!$B:$O,2,0)&gt;=100),TEXT(高校一覧表!K27,"00")&amp;".",TRUE,TEXT(高校一覧表!K27,"00")&amp;"m")&amp;IF(高校一覧表!L27="","",TEXT(高校一覧表!L27,"00"))</f>
        <v/>
      </c>
      <c r="T86" s="76" t="str">
        <f>IF(高校一覧表!G27="","","0")</f>
        <v/>
      </c>
      <c r="U86" s="76" t="str">
        <f>IF(高校一覧表!G27="","","2")</f>
        <v/>
      </c>
      <c r="V86" s="76" t="str">
        <f>IF(高校一覧表!M27="","",VLOOKUP(高校一覧表!M27,競技csv!$A:$O,MATCH("競技コード",競技csv!$1:$1,0),0))</f>
        <v/>
      </c>
      <c r="W86" s="76" t="str" cm="1">
        <f t="array" ref="W86">IF(高校一覧表!P27="","",高校一覧表!P27&amp;".")&amp;_xlfn.IFS(高校一覧表!Q27="","",OR(VLOOKUP(V86,競技csv!$B:$O,2,0)&lt;=31,VLOOKUP(V86,競技csv!$B:$O,2,0)&gt;=100),TEXT(高校一覧表!Q27,"00")&amp;".",TRUE,TEXT(高校一覧表!Q27,"00")&amp;"m")&amp;IF(高校一覧表!R27="","",TEXT(高校一覧表!R27,"00"))</f>
        <v/>
      </c>
      <c r="X86" s="76" t="str">
        <f>IF(高校一覧表!M27="","","0")</f>
        <v/>
      </c>
      <c r="Y86" s="76" t="str">
        <f>IF(高校一覧表!M27="","","2")</f>
        <v/>
      </c>
      <c r="Z86" s="76" t="str">
        <f>IF(高校一覧表!S27="","",VLOOKUP("一般"&amp;高校一覧表!C27&amp;"子4X100mR",競技csv!A:O,MATCH("競技コード",競技csv!$1:$1,0),0))</f>
        <v/>
      </c>
      <c r="AA86" s="76" t="str">
        <f>IF(高校一覧表!T27="","",高校一覧表!T27&amp;".")&amp;IF(高校一覧表!U27="","",TEXT(高校一覧表!U27,"00")&amp;".")&amp;IF(高校一覧表!V27="","",TEXT(高校一覧表!V27,"00"))</f>
        <v/>
      </c>
      <c r="AB86" s="76" t="str">
        <f>IF(高校一覧表!S27="","","0")</f>
        <v/>
      </c>
      <c r="AC86" s="76" t="str">
        <f>IF(高校一覧表!S27="","","2")</f>
        <v/>
      </c>
    </row>
    <row r="87" spans="1:29" ht="18" customHeight="1">
      <c r="A87" s="76">
        <f t="shared" si="0"/>
        <v>0</v>
      </c>
      <c r="B87" s="76" t="str">
        <f>IF(高校一覧表!D28="","",IF(高校一覧表!C28="男",30000+高校一覧表!D28,40000+高校一覧表!D28))</f>
        <v/>
      </c>
      <c r="C87" s="76" t="str">
        <f ca="1">IF(高校一覧表!D28="","",VLOOKUP(VLOOKUP(高校一覧表!D28,INDIRECT("高校"&amp;高校一覧表!C28&amp;"選手データ!A:O"),MATCH("所属",INDIRECT("高校"&amp;高校一覧表!C28&amp;"選手データ!1:1"),0),0),所属csv!$A:$H,MATCH("所属コード",所属csv!$1:$1,0),0))</f>
        <v/>
      </c>
      <c r="F87" s="76" t="str">
        <f>IF(高校一覧表!D28="","",高校一覧表!D28)</f>
        <v/>
      </c>
      <c r="G87" s="76" t="str">
        <f ca="1">IF(高校一覧表!E28="","",高校一覧表!E28)</f>
        <v/>
      </c>
      <c r="H87" s="76" t="str">
        <f ca="1">IF(高校一覧表!D28="","",VLOOKUP(高校一覧表!D28,INDIRECT("高校"&amp;高校一覧表!C28&amp;"選手データ!A:O"),MATCH("ﾌﾘｶﾞﾅ(姓)",INDIRECT("高校"&amp;高校一覧表!C28&amp;"選手データ!1:1"),0),0)&amp;" "&amp;VLOOKUP(高校一覧表!D28,INDIRECT("高校"&amp;高校一覧表!C28&amp;"選手データ!A:O"),MATCH("ﾌﾘｶﾞﾅ(名)",INDIRECT("高校"&amp;高校一覧表!C28&amp;"選手データ!1:1"),0),0))</f>
        <v/>
      </c>
      <c r="I87" s="76" t="str">
        <f ca="1">IF(高校一覧表!E28="","",高校一覧表!E28)</f>
        <v/>
      </c>
      <c r="J87" s="76" t="str">
        <f ca="1">IF(高校一覧表!D28="","",VLOOKUP(高校一覧表!D28,INDIRECT("高校"&amp;高校一覧表!C28&amp;"選手データ!A:O"),MATCH("FAMILY NAME",INDIRECT("高校"&amp;高校一覧表!C28&amp;"選手データ!1:1"),0),0)&amp;" "&amp;VLOOKUP(高校一覧表!D28,INDIRECT("高校"&amp;高校一覧表!C28&amp;"選手データ!A:O"),MATCH("Firstname",INDIRECT("高校"&amp;高校一覧表!C28&amp;"選手データ!1:1"),0),0))</f>
        <v/>
      </c>
      <c r="K87" s="76" t="str">
        <f>IF(高校一覧表!D28="","","JPN")</f>
        <v/>
      </c>
      <c r="L87" s="76" t="str">
        <f>IF(高校一覧表!D28="","",IF(高校一覧表!C28="男",1,2))</f>
        <v/>
      </c>
      <c r="M87" s="76" t="str">
        <f>IF(高校一覧表!D28="","",高校一覧表!F28)</f>
        <v/>
      </c>
      <c r="N87" s="76" t="str">
        <f ca="1">IF(高校一覧表!D28="","",LEFT(VLOOKUP(高校一覧表!D28,INDIRECT("高校"&amp;高校一覧表!C28&amp;"選手データ!A:O"),MATCH("Birthday",INDIRECT("高校"&amp;高校一覧表!C28&amp;"選手データ!1:1"),0),0),4))</f>
        <v/>
      </c>
      <c r="O87" s="76" t="str">
        <f>IF(高校一覧表!D28="","","0")</f>
        <v/>
      </c>
      <c r="P87" s="76" t="str">
        <f>IF(高校一覧表!D28="","","千葉")</f>
        <v/>
      </c>
      <c r="R87" s="76" t="str">
        <f>IF(高校一覧表!G28="","",VLOOKUP(高校一覧表!G28,競技csv!$A:$O,MATCH("競技コード",競技csv!$1:$1,0),0))</f>
        <v/>
      </c>
      <c r="S87" s="76" t="str" cm="1">
        <f t="array" ref="S87">IF(高校一覧表!J28="","",高校一覧表!J28&amp;".")&amp;_xlfn.IFS(高校一覧表!K28="","",OR(VLOOKUP(R87,競技csv!$B:$O,2,0)&lt;=31,VLOOKUP(R87,競技csv!$B:$O,2,0)&gt;=100),TEXT(高校一覧表!K28,"00")&amp;".",TRUE,TEXT(高校一覧表!K28,"00")&amp;"m")&amp;IF(高校一覧表!L28="","",TEXT(高校一覧表!L28,"00"))</f>
        <v/>
      </c>
      <c r="T87" s="76" t="str">
        <f>IF(高校一覧表!G28="","","0")</f>
        <v/>
      </c>
      <c r="U87" s="76" t="str">
        <f>IF(高校一覧表!G28="","","2")</f>
        <v/>
      </c>
      <c r="V87" s="76" t="str">
        <f>IF(高校一覧表!M28="","",VLOOKUP(高校一覧表!M28,競技csv!$A:$O,MATCH("競技コード",競技csv!$1:$1,0),0))</f>
        <v/>
      </c>
      <c r="W87" s="76" t="str" cm="1">
        <f t="array" ref="W87">IF(高校一覧表!P28="","",高校一覧表!P28&amp;".")&amp;_xlfn.IFS(高校一覧表!Q28="","",OR(VLOOKUP(V87,競技csv!$B:$O,2,0)&lt;=31,VLOOKUP(V87,競技csv!$B:$O,2,0)&gt;=100),TEXT(高校一覧表!Q28,"00")&amp;".",TRUE,TEXT(高校一覧表!Q28,"00")&amp;"m")&amp;IF(高校一覧表!R28="","",TEXT(高校一覧表!R28,"00"))</f>
        <v/>
      </c>
      <c r="X87" s="76" t="str">
        <f>IF(高校一覧表!M28="","","0")</f>
        <v/>
      </c>
      <c r="Y87" s="76" t="str">
        <f>IF(高校一覧表!M28="","","2")</f>
        <v/>
      </c>
      <c r="Z87" s="76" t="str">
        <f>IF(高校一覧表!S28="","",VLOOKUP("一般"&amp;高校一覧表!C28&amp;"子4X100mR",競技csv!A:O,MATCH("競技コード",競技csv!$1:$1,0),0))</f>
        <v/>
      </c>
      <c r="AA87" s="76" t="str">
        <f>IF(高校一覧表!T28="","",高校一覧表!T28&amp;".")&amp;IF(高校一覧表!U28="","",TEXT(高校一覧表!U28,"00")&amp;".")&amp;IF(高校一覧表!V28="","",TEXT(高校一覧表!V28,"00"))</f>
        <v/>
      </c>
      <c r="AB87" s="76" t="str">
        <f>IF(高校一覧表!S28="","","0")</f>
        <v/>
      </c>
      <c r="AC87" s="76" t="str">
        <f>IF(高校一覧表!S28="","","2")</f>
        <v/>
      </c>
    </row>
    <row r="88" spans="1:29" ht="18" customHeight="1">
      <c r="A88" s="76">
        <f t="shared" si="0"/>
        <v>0</v>
      </c>
      <c r="B88" s="76" t="str">
        <f>IF(高校一覧表!D29="","",IF(高校一覧表!C29="男",30000+高校一覧表!D29,40000+高校一覧表!D29))</f>
        <v/>
      </c>
      <c r="C88" s="76" t="str">
        <f ca="1">IF(高校一覧表!D29="","",VLOOKUP(VLOOKUP(高校一覧表!D29,INDIRECT("高校"&amp;高校一覧表!C29&amp;"選手データ!A:O"),MATCH("所属",INDIRECT("高校"&amp;高校一覧表!C29&amp;"選手データ!1:1"),0),0),所属csv!$A:$H,MATCH("所属コード",所属csv!$1:$1,0),0))</f>
        <v/>
      </c>
      <c r="F88" s="76" t="str">
        <f>IF(高校一覧表!D29="","",高校一覧表!D29)</f>
        <v/>
      </c>
      <c r="G88" s="76" t="str">
        <f ca="1">IF(高校一覧表!E29="","",高校一覧表!E29)</f>
        <v/>
      </c>
      <c r="H88" s="76" t="str">
        <f ca="1">IF(高校一覧表!D29="","",VLOOKUP(高校一覧表!D29,INDIRECT("高校"&amp;高校一覧表!C29&amp;"選手データ!A:O"),MATCH("ﾌﾘｶﾞﾅ(姓)",INDIRECT("高校"&amp;高校一覧表!C29&amp;"選手データ!1:1"),0),0)&amp;" "&amp;VLOOKUP(高校一覧表!D29,INDIRECT("高校"&amp;高校一覧表!C29&amp;"選手データ!A:O"),MATCH("ﾌﾘｶﾞﾅ(名)",INDIRECT("高校"&amp;高校一覧表!C29&amp;"選手データ!1:1"),0),0))</f>
        <v/>
      </c>
      <c r="I88" s="76" t="str">
        <f ca="1">IF(高校一覧表!E29="","",高校一覧表!E29)</f>
        <v/>
      </c>
      <c r="J88" s="76" t="str">
        <f ca="1">IF(高校一覧表!D29="","",VLOOKUP(高校一覧表!D29,INDIRECT("高校"&amp;高校一覧表!C29&amp;"選手データ!A:O"),MATCH("FAMILY NAME",INDIRECT("高校"&amp;高校一覧表!C29&amp;"選手データ!1:1"),0),0)&amp;" "&amp;VLOOKUP(高校一覧表!D29,INDIRECT("高校"&amp;高校一覧表!C29&amp;"選手データ!A:O"),MATCH("Firstname",INDIRECT("高校"&amp;高校一覧表!C29&amp;"選手データ!1:1"),0),0))</f>
        <v/>
      </c>
      <c r="K88" s="76" t="str">
        <f>IF(高校一覧表!D29="","","JPN")</f>
        <v/>
      </c>
      <c r="L88" s="76" t="str">
        <f>IF(高校一覧表!D29="","",IF(高校一覧表!C29="男",1,2))</f>
        <v/>
      </c>
      <c r="M88" s="76" t="str">
        <f>IF(高校一覧表!D29="","",高校一覧表!F29)</f>
        <v/>
      </c>
      <c r="N88" s="76" t="str">
        <f ca="1">IF(高校一覧表!D29="","",LEFT(VLOOKUP(高校一覧表!D29,INDIRECT("高校"&amp;高校一覧表!C29&amp;"選手データ!A:O"),MATCH("Birthday",INDIRECT("高校"&amp;高校一覧表!C29&amp;"選手データ!1:1"),0),0),4))</f>
        <v/>
      </c>
      <c r="O88" s="76" t="str">
        <f>IF(高校一覧表!D29="","","0")</f>
        <v/>
      </c>
      <c r="P88" s="76" t="str">
        <f>IF(高校一覧表!D29="","","千葉")</f>
        <v/>
      </c>
      <c r="R88" s="76" t="str">
        <f>IF(高校一覧表!G29="","",VLOOKUP(高校一覧表!G29,競技csv!$A:$O,MATCH("競技コード",競技csv!$1:$1,0),0))</f>
        <v/>
      </c>
      <c r="S88" s="76" t="str" cm="1">
        <f t="array" ref="S88">IF(高校一覧表!J29="","",高校一覧表!J29&amp;".")&amp;_xlfn.IFS(高校一覧表!K29="","",OR(VLOOKUP(R88,競技csv!$B:$O,2,0)&lt;=31,VLOOKUP(R88,競技csv!$B:$O,2,0)&gt;=100),TEXT(高校一覧表!K29,"00")&amp;".",TRUE,TEXT(高校一覧表!K29,"00")&amp;"m")&amp;IF(高校一覧表!L29="","",TEXT(高校一覧表!L29,"00"))</f>
        <v/>
      </c>
      <c r="T88" s="76" t="str">
        <f>IF(高校一覧表!G29="","","0")</f>
        <v/>
      </c>
      <c r="U88" s="76" t="str">
        <f>IF(高校一覧表!G29="","","2")</f>
        <v/>
      </c>
      <c r="V88" s="76" t="str">
        <f>IF(高校一覧表!M29="","",VLOOKUP(高校一覧表!M29,競技csv!$A:$O,MATCH("競技コード",競技csv!$1:$1,0),0))</f>
        <v/>
      </c>
      <c r="W88" s="76" t="str" cm="1">
        <f t="array" ref="W88">IF(高校一覧表!P29="","",高校一覧表!P29&amp;".")&amp;_xlfn.IFS(高校一覧表!Q29="","",OR(VLOOKUP(V88,競技csv!$B:$O,2,0)&lt;=31,VLOOKUP(V88,競技csv!$B:$O,2,0)&gt;=100),TEXT(高校一覧表!Q29,"00")&amp;".",TRUE,TEXT(高校一覧表!Q29,"00")&amp;"m")&amp;IF(高校一覧表!R29="","",TEXT(高校一覧表!R29,"00"))</f>
        <v/>
      </c>
      <c r="X88" s="76" t="str">
        <f>IF(高校一覧表!M29="","","0")</f>
        <v/>
      </c>
      <c r="Y88" s="76" t="str">
        <f>IF(高校一覧表!M29="","","2")</f>
        <v/>
      </c>
      <c r="Z88" s="76" t="str">
        <f>IF(高校一覧表!S29="","",VLOOKUP("一般"&amp;高校一覧表!C29&amp;"子4X100mR",競技csv!A:O,MATCH("競技コード",競技csv!$1:$1,0),0))</f>
        <v/>
      </c>
      <c r="AA88" s="76" t="str">
        <f>IF(高校一覧表!T29="","",高校一覧表!T29&amp;".")&amp;IF(高校一覧表!U29="","",TEXT(高校一覧表!U29,"00")&amp;".")&amp;IF(高校一覧表!V29="","",TEXT(高校一覧表!V29,"00"))</f>
        <v/>
      </c>
      <c r="AB88" s="76" t="str">
        <f>IF(高校一覧表!S29="","","0")</f>
        <v/>
      </c>
      <c r="AC88" s="76" t="str">
        <f>IF(高校一覧表!S29="","","2")</f>
        <v/>
      </c>
    </row>
    <row r="89" spans="1:29" ht="18" customHeight="1">
      <c r="A89" s="76">
        <f t="shared" si="0"/>
        <v>0</v>
      </c>
      <c r="B89" s="76" t="str">
        <f>IF(高校一覧表!D30="","",IF(高校一覧表!C30="男",30000+高校一覧表!D30,40000+高校一覧表!D30))</f>
        <v/>
      </c>
      <c r="C89" s="76" t="str">
        <f ca="1">IF(高校一覧表!D30="","",VLOOKUP(VLOOKUP(高校一覧表!D30,INDIRECT("高校"&amp;高校一覧表!C30&amp;"選手データ!A:O"),MATCH("所属",INDIRECT("高校"&amp;高校一覧表!C30&amp;"選手データ!1:1"),0),0),所属csv!$A:$H,MATCH("所属コード",所属csv!$1:$1,0),0))</f>
        <v/>
      </c>
      <c r="F89" s="76" t="str">
        <f>IF(高校一覧表!D30="","",高校一覧表!D30)</f>
        <v/>
      </c>
      <c r="G89" s="76" t="str">
        <f ca="1">IF(高校一覧表!E30="","",高校一覧表!E30)</f>
        <v/>
      </c>
      <c r="H89" s="76" t="str">
        <f ca="1">IF(高校一覧表!D30="","",VLOOKUP(高校一覧表!D30,INDIRECT("高校"&amp;高校一覧表!C30&amp;"選手データ!A:O"),MATCH("ﾌﾘｶﾞﾅ(姓)",INDIRECT("高校"&amp;高校一覧表!C30&amp;"選手データ!1:1"),0),0)&amp;" "&amp;VLOOKUP(高校一覧表!D30,INDIRECT("高校"&amp;高校一覧表!C30&amp;"選手データ!A:O"),MATCH("ﾌﾘｶﾞﾅ(名)",INDIRECT("高校"&amp;高校一覧表!C30&amp;"選手データ!1:1"),0),0))</f>
        <v/>
      </c>
      <c r="I89" s="76" t="str">
        <f ca="1">IF(高校一覧表!E30="","",高校一覧表!E30)</f>
        <v/>
      </c>
      <c r="J89" s="76" t="str">
        <f ca="1">IF(高校一覧表!D30="","",VLOOKUP(高校一覧表!D30,INDIRECT("高校"&amp;高校一覧表!C30&amp;"選手データ!A:O"),MATCH("FAMILY NAME",INDIRECT("高校"&amp;高校一覧表!C30&amp;"選手データ!1:1"),0),0)&amp;" "&amp;VLOOKUP(高校一覧表!D30,INDIRECT("高校"&amp;高校一覧表!C30&amp;"選手データ!A:O"),MATCH("Firstname",INDIRECT("高校"&amp;高校一覧表!C30&amp;"選手データ!1:1"),0),0))</f>
        <v/>
      </c>
      <c r="K89" s="76" t="str">
        <f>IF(高校一覧表!D30="","","JPN")</f>
        <v/>
      </c>
      <c r="L89" s="76" t="str">
        <f>IF(高校一覧表!D30="","",IF(高校一覧表!C30="男",1,2))</f>
        <v/>
      </c>
      <c r="M89" s="76" t="str">
        <f>IF(高校一覧表!D30="","",高校一覧表!F30)</f>
        <v/>
      </c>
      <c r="N89" s="76" t="str">
        <f ca="1">IF(高校一覧表!D30="","",LEFT(VLOOKUP(高校一覧表!D30,INDIRECT("高校"&amp;高校一覧表!C30&amp;"選手データ!A:O"),MATCH("Birthday",INDIRECT("高校"&amp;高校一覧表!C30&amp;"選手データ!1:1"),0),0),4))</f>
        <v/>
      </c>
      <c r="O89" s="76" t="str">
        <f>IF(高校一覧表!D30="","","0")</f>
        <v/>
      </c>
      <c r="P89" s="76" t="str">
        <f>IF(高校一覧表!D30="","","千葉")</f>
        <v/>
      </c>
      <c r="R89" s="76" t="str">
        <f>IF(高校一覧表!G30="","",VLOOKUP(高校一覧表!G30,競技csv!$A:$O,MATCH("競技コード",競技csv!$1:$1,0),0))</f>
        <v/>
      </c>
      <c r="S89" s="76" t="str" cm="1">
        <f t="array" ref="S89">IF(高校一覧表!J30="","",高校一覧表!J30&amp;".")&amp;_xlfn.IFS(高校一覧表!K30="","",OR(VLOOKUP(R89,競技csv!$B:$O,2,0)&lt;=31,VLOOKUP(R89,競技csv!$B:$O,2,0)&gt;=100),TEXT(高校一覧表!K30,"00")&amp;".",TRUE,TEXT(高校一覧表!K30,"00")&amp;"m")&amp;IF(高校一覧表!L30="","",TEXT(高校一覧表!L30,"00"))</f>
        <v/>
      </c>
      <c r="T89" s="76" t="str">
        <f>IF(高校一覧表!G30="","","0")</f>
        <v/>
      </c>
      <c r="U89" s="76" t="str">
        <f>IF(高校一覧表!G30="","","2")</f>
        <v/>
      </c>
      <c r="V89" s="76" t="str">
        <f>IF(高校一覧表!M30="","",VLOOKUP(高校一覧表!M30,競技csv!$A:$O,MATCH("競技コード",競技csv!$1:$1,0),0))</f>
        <v/>
      </c>
      <c r="W89" s="76" t="str" cm="1">
        <f t="array" ref="W89">IF(高校一覧表!P30="","",高校一覧表!P30&amp;".")&amp;_xlfn.IFS(高校一覧表!Q30="","",OR(VLOOKUP(V89,競技csv!$B:$O,2,0)&lt;=31,VLOOKUP(V89,競技csv!$B:$O,2,0)&gt;=100),TEXT(高校一覧表!Q30,"00")&amp;".",TRUE,TEXT(高校一覧表!Q30,"00")&amp;"m")&amp;IF(高校一覧表!R30="","",TEXT(高校一覧表!R30,"00"))</f>
        <v/>
      </c>
      <c r="X89" s="76" t="str">
        <f>IF(高校一覧表!M30="","","0")</f>
        <v/>
      </c>
      <c r="Y89" s="76" t="str">
        <f>IF(高校一覧表!M30="","","2")</f>
        <v/>
      </c>
      <c r="Z89" s="76" t="str">
        <f>IF(高校一覧表!S30="","",VLOOKUP("一般"&amp;高校一覧表!C30&amp;"子4X100mR",競技csv!A:O,MATCH("競技コード",競技csv!$1:$1,0),0))</f>
        <v/>
      </c>
      <c r="AA89" s="76" t="str">
        <f>IF(高校一覧表!T30="","",高校一覧表!T30&amp;".")&amp;IF(高校一覧表!U30="","",TEXT(高校一覧表!U30,"00")&amp;".")&amp;IF(高校一覧表!V30="","",TEXT(高校一覧表!V30,"00"))</f>
        <v/>
      </c>
      <c r="AB89" s="76" t="str">
        <f>IF(高校一覧表!S30="","","0")</f>
        <v/>
      </c>
      <c r="AC89" s="76" t="str">
        <f>IF(高校一覧表!S30="","","2")</f>
        <v/>
      </c>
    </row>
    <row r="90" spans="1:29" ht="18" customHeight="1">
      <c r="A90" s="76">
        <f t="shared" si="0"/>
        <v>0</v>
      </c>
      <c r="B90" s="76" t="str">
        <f>IF(高校一覧表!D31="","",IF(高校一覧表!C31="男",30000+高校一覧表!D31,40000+高校一覧表!D31))</f>
        <v/>
      </c>
      <c r="C90" s="76" t="str">
        <f ca="1">IF(高校一覧表!D31="","",VLOOKUP(VLOOKUP(高校一覧表!D31,INDIRECT("高校"&amp;高校一覧表!C31&amp;"選手データ!A:O"),MATCH("所属",INDIRECT("高校"&amp;高校一覧表!C31&amp;"選手データ!1:1"),0),0),所属csv!$A:$H,MATCH("所属コード",所属csv!$1:$1,0),0))</f>
        <v/>
      </c>
      <c r="F90" s="76" t="str">
        <f>IF(高校一覧表!D31="","",高校一覧表!D31)</f>
        <v/>
      </c>
      <c r="G90" s="76" t="str">
        <f ca="1">IF(高校一覧表!E31="","",高校一覧表!E31)</f>
        <v/>
      </c>
      <c r="H90" s="76" t="str">
        <f ca="1">IF(高校一覧表!D31="","",VLOOKUP(高校一覧表!D31,INDIRECT("高校"&amp;高校一覧表!C31&amp;"選手データ!A:O"),MATCH("ﾌﾘｶﾞﾅ(姓)",INDIRECT("高校"&amp;高校一覧表!C31&amp;"選手データ!1:1"),0),0)&amp;" "&amp;VLOOKUP(高校一覧表!D31,INDIRECT("高校"&amp;高校一覧表!C31&amp;"選手データ!A:O"),MATCH("ﾌﾘｶﾞﾅ(名)",INDIRECT("高校"&amp;高校一覧表!C31&amp;"選手データ!1:1"),0),0))</f>
        <v/>
      </c>
      <c r="I90" s="76" t="str">
        <f ca="1">IF(高校一覧表!E31="","",高校一覧表!E31)</f>
        <v/>
      </c>
      <c r="J90" s="76" t="str">
        <f ca="1">IF(高校一覧表!D31="","",VLOOKUP(高校一覧表!D31,INDIRECT("高校"&amp;高校一覧表!C31&amp;"選手データ!A:O"),MATCH("FAMILY NAME",INDIRECT("高校"&amp;高校一覧表!C31&amp;"選手データ!1:1"),0),0)&amp;" "&amp;VLOOKUP(高校一覧表!D31,INDIRECT("高校"&amp;高校一覧表!C31&amp;"選手データ!A:O"),MATCH("Firstname",INDIRECT("高校"&amp;高校一覧表!C31&amp;"選手データ!1:1"),0),0))</f>
        <v/>
      </c>
      <c r="K90" s="76" t="str">
        <f>IF(高校一覧表!D31="","","JPN")</f>
        <v/>
      </c>
      <c r="L90" s="76" t="str">
        <f>IF(高校一覧表!D31="","",IF(高校一覧表!C31="男",1,2))</f>
        <v/>
      </c>
      <c r="M90" s="76" t="str">
        <f>IF(高校一覧表!D31="","",高校一覧表!F31)</f>
        <v/>
      </c>
      <c r="N90" s="76" t="str">
        <f ca="1">IF(高校一覧表!D31="","",LEFT(VLOOKUP(高校一覧表!D31,INDIRECT("高校"&amp;高校一覧表!C31&amp;"選手データ!A:O"),MATCH("Birthday",INDIRECT("高校"&amp;高校一覧表!C31&amp;"選手データ!1:1"),0),0),4))</f>
        <v/>
      </c>
      <c r="O90" s="76" t="str">
        <f>IF(高校一覧表!D31="","","0")</f>
        <v/>
      </c>
      <c r="P90" s="76" t="str">
        <f>IF(高校一覧表!D31="","","千葉")</f>
        <v/>
      </c>
      <c r="R90" s="76" t="str">
        <f>IF(高校一覧表!G31="","",VLOOKUP(高校一覧表!G31,競技csv!$A:$O,MATCH("競技コード",競技csv!$1:$1,0),0))</f>
        <v/>
      </c>
      <c r="S90" s="76" t="str" cm="1">
        <f t="array" ref="S90">IF(高校一覧表!J31="","",高校一覧表!J31&amp;".")&amp;_xlfn.IFS(高校一覧表!K31="","",OR(VLOOKUP(R90,競技csv!$B:$O,2,0)&lt;=31,VLOOKUP(R90,競技csv!$B:$O,2,0)&gt;=100),TEXT(高校一覧表!K31,"00")&amp;".",TRUE,TEXT(高校一覧表!K31,"00")&amp;"m")&amp;IF(高校一覧表!L31="","",TEXT(高校一覧表!L31,"00"))</f>
        <v/>
      </c>
      <c r="T90" s="76" t="str">
        <f>IF(高校一覧表!G31="","","0")</f>
        <v/>
      </c>
      <c r="U90" s="76" t="str">
        <f>IF(高校一覧表!G31="","","2")</f>
        <v/>
      </c>
      <c r="V90" s="76" t="str">
        <f>IF(高校一覧表!M31="","",VLOOKUP(高校一覧表!M31,競技csv!$A:$O,MATCH("競技コード",競技csv!$1:$1,0),0))</f>
        <v/>
      </c>
      <c r="W90" s="76" t="str" cm="1">
        <f t="array" ref="W90">IF(高校一覧表!P31="","",高校一覧表!P31&amp;".")&amp;_xlfn.IFS(高校一覧表!Q31="","",OR(VLOOKUP(V90,競技csv!$B:$O,2,0)&lt;=31,VLOOKUP(V90,競技csv!$B:$O,2,0)&gt;=100),TEXT(高校一覧表!Q31,"00")&amp;".",TRUE,TEXT(高校一覧表!Q31,"00")&amp;"m")&amp;IF(高校一覧表!R31="","",TEXT(高校一覧表!R31,"00"))</f>
        <v/>
      </c>
      <c r="X90" s="76" t="str">
        <f>IF(高校一覧表!M31="","","0")</f>
        <v/>
      </c>
      <c r="Y90" s="76" t="str">
        <f>IF(高校一覧表!M31="","","2")</f>
        <v/>
      </c>
      <c r="Z90" s="76" t="str">
        <f>IF(高校一覧表!S31="","",VLOOKUP("一般"&amp;高校一覧表!C31&amp;"子4X100mR",競技csv!A:O,MATCH("競技コード",競技csv!$1:$1,0),0))</f>
        <v/>
      </c>
      <c r="AA90" s="76" t="str">
        <f>IF(高校一覧表!T31="","",高校一覧表!T31&amp;".")&amp;IF(高校一覧表!U31="","",TEXT(高校一覧表!U31,"00")&amp;".")&amp;IF(高校一覧表!V31="","",TEXT(高校一覧表!V31,"00"))</f>
        <v/>
      </c>
      <c r="AB90" s="76" t="str">
        <f>IF(高校一覧表!S31="","","0")</f>
        <v/>
      </c>
      <c r="AC90" s="76" t="str">
        <f>IF(高校一覧表!S31="","","2")</f>
        <v/>
      </c>
    </row>
    <row r="91" spans="1:29" ht="18" customHeight="1">
      <c r="A91" s="76">
        <f t="shared" si="0"/>
        <v>0</v>
      </c>
      <c r="B91" s="76" t="str">
        <f>IF(高校一覧表!D32="","",IF(高校一覧表!C32="男",30000+高校一覧表!D32,40000+高校一覧表!D32))</f>
        <v/>
      </c>
      <c r="C91" s="76" t="str">
        <f ca="1">IF(高校一覧表!D32="","",VLOOKUP(VLOOKUP(高校一覧表!D32,INDIRECT("高校"&amp;高校一覧表!C32&amp;"選手データ!A:O"),MATCH("所属",INDIRECT("高校"&amp;高校一覧表!C32&amp;"選手データ!1:1"),0),0),所属csv!$A:$H,MATCH("所属コード",所属csv!$1:$1,0),0))</f>
        <v/>
      </c>
      <c r="F91" s="76" t="str">
        <f>IF(高校一覧表!D32="","",高校一覧表!D32)</f>
        <v/>
      </c>
      <c r="G91" s="76" t="str">
        <f ca="1">IF(高校一覧表!E32="","",高校一覧表!E32)</f>
        <v/>
      </c>
      <c r="H91" s="76" t="str">
        <f ca="1">IF(高校一覧表!D32="","",VLOOKUP(高校一覧表!D32,INDIRECT("高校"&amp;高校一覧表!C32&amp;"選手データ!A:O"),MATCH("ﾌﾘｶﾞﾅ(姓)",INDIRECT("高校"&amp;高校一覧表!C32&amp;"選手データ!1:1"),0),0)&amp;" "&amp;VLOOKUP(高校一覧表!D32,INDIRECT("高校"&amp;高校一覧表!C32&amp;"選手データ!A:O"),MATCH("ﾌﾘｶﾞﾅ(名)",INDIRECT("高校"&amp;高校一覧表!C32&amp;"選手データ!1:1"),0),0))</f>
        <v/>
      </c>
      <c r="I91" s="76" t="str">
        <f ca="1">IF(高校一覧表!E32="","",高校一覧表!E32)</f>
        <v/>
      </c>
      <c r="J91" s="76" t="str">
        <f ca="1">IF(高校一覧表!D32="","",VLOOKUP(高校一覧表!D32,INDIRECT("高校"&amp;高校一覧表!C32&amp;"選手データ!A:O"),MATCH("FAMILY NAME",INDIRECT("高校"&amp;高校一覧表!C32&amp;"選手データ!1:1"),0),0)&amp;" "&amp;VLOOKUP(高校一覧表!D32,INDIRECT("高校"&amp;高校一覧表!C32&amp;"選手データ!A:O"),MATCH("Firstname",INDIRECT("高校"&amp;高校一覧表!C32&amp;"選手データ!1:1"),0),0))</f>
        <v/>
      </c>
      <c r="K91" s="76" t="str">
        <f>IF(高校一覧表!D32="","","JPN")</f>
        <v/>
      </c>
      <c r="L91" s="76" t="str">
        <f>IF(高校一覧表!D32="","",IF(高校一覧表!C32="男",1,2))</f>
        <v/>
      </c>
      <c r="M91" s="76" t="str">
        <f>IF(高校一覧表!D32="","",高校一覧表!F32)</f>
        <v/>
      </c>
      <c r="N91" s="76" t="str">
        <f ca="1">IF(高校一覧表!D32="","",LEFT(VLOOKUP(高校一覧表!D32,INDIRECT("高校"&amp;高校一覧表!C32&amp;"選手データ!A:O"),MATCH("Birthday",INDIRECT("高校"&amp;高校一覧表!C32&amp;"選手データ!1:1"),0),0),4))</f>
        <v/>
      </c>
      <c r="O91" s="76" t="str">
        <f>IF(高校一覧表!D32="","","0")</f>
        <v/>
      </c>
      <c r="P91" s="76" t="str">
        <f>IF(高校一覧表!D32="","","千葉")</f>
        <v/>
      </c>
      <c r="R91" s="76" t="str">
        <f>IF(高校一覧表!G32="","",VLOOKUP(高校一覧表!G32,競技csv!$A:$O,MATCH("競技コード",競技csv!$1:$1,0),0))</f>
        <v/>
      </c>
      <c r="S91" s="76" t="str" cm="1">
        <f t="array" ref="S91">IF(高校一覧表!J32="","",高校一覧表!J32&amp;".")&amp;_xlfn.IFS(高校一覧表!K32="","",OR(VLOOKUP(R91,競技csv!$B:$O,2,0)&lt;=31,VLOOKUP(R91,競技csv!$B:$O,2,0)&gt;=100),TEXT(高校一覧表!K32,"00")&amp;".",TRUE,TEXT(高校一覧表!K32,"00")&amp;"m")&amp;IF(高校一覧表!L32="","",TEXT(高校一覧表!L32,"00"))</f>
        <v/>
      </c>
      <c r="T91" s="76" t="str">
        <f>IF(高校一覧表!G32="","","0")</f>
        <v/>
      </c>
      <c r="U91" s="76" t="str">
        <f>IF(高校一覧表!G32="","","2")</f>
        <v/>
      </c>
      <c r="V91" s="76" t="str">
        <f>IF(高校一覧表!M32="","",VLOOKUP(高校一覧表!M32,競技csv!$A:$O,MATCH("競技コード",競技csv!$1:$1,0),0))</f>
        <v/>
      </c>
      <c r="W91" s="76" t="str" cm="1">
        <f t="array" ref="W91">IF(高校一覧表!P32="","",高校一覧表!P32&amp;".")&amp;_xlfn.IFS(高校一覧表!Q32="","",OR(VLOOKUP(V91,競技csv!$B:$O,2,0)&lt;=31,VLOOKUP(V91,競技csv!$B:$O,2,0)&gt;=100),TEXT(高校一覧表!Q32,"00")&amp;".",TRUE,TEXT(高校一覧表!Q32,"00")&amp;"m")&amp;IF(高校一覧表!R32="","",TEXT(高校一覧表!R32,"00"))</f>
        <v/>
      </c>
      <c r="X91" s="76" t="str">
        <f>IF(高校一覧表!M32="","","0")</f>
        <v/>
      </c>
      <c r="Y91" s="76" t="str">
        <f>IF(高校一覧表!M32="","","2")</f>
        <v/>
      </c>
      <c r="Z91" s="76" t="str">
        <f>IF(高校一覧表!S32="","",VLOOKUP("一般"&amp;高校一覧表!C32&amp;"子4X100mR",競技csv!A:O,MATCH("競技コード",競技csv!$1:$1,0),0))</f>
        <v/>
      </c>
      <c r="AA91" s="76" t="str">
        <f>IF(高校一覧表!T32="","",高校一覧表!T32&amp;".")&amp;IF(高校一覧表!U32="","",TEXT(高校一覧表!U32,"00")&amp;".")&amp;IF(高校一覧表!V32="","",TEXT(高校一覧表!V32,"00"))</f>
        <v/>
      </c>
      <c r="AB91" s="76" t="str">
        <f>IF(高校一覧表!S32="","","0")</f>
        <v/>
      </c>
      <c r="AC91" s="76" t="str">
        <f>IF(高校一覧表!S32="","","2")</f>
        <v/>
      </c>
    </row>
    <row r="92" spans="1:29" ht="18" customHeight="1">
      <c r="A92" s="76">
        <f t="shared" si="0"/>
        <v>0</v>
      </c>
      <c r="B92" s="76" t="str">
        <f>IF(高校一覧表!D33="","",IF(高校一覧表!C33="男",30000+高校一覧表!D33,40000+高校一覧表!D33))</f>
        <v/>
      </c>
      <c r="C92" s="76" t="str">
        <f ca="1">IF(高校一覧表!D33="","",VLOOKUP(VLOOKUP(高校一覧表!D33,INDIRECT("高校"&amp;高校一覧表!C33&amp;"選手データ!A:O"),MATCH("所属",INDIRECT("高校"&amp;高校一覧表!C33&amp;"選手データ!1:1"),0),0),所属csv!$A:$H,MATCH("所属コード",所属csv!$1:$1,0),0))</f>
        <v/>
      </c>
      <c r="F92" s="76" t="str">
        <f>IF(高校一覧表!D33="","",高校一覧表!D33)</f>
        <v/>
      </c>
      <c r="G92" s="76" t="str">
        <f ca="1">IF(高校一覧表!E33="","",高校一覧表!E33)</f>
        <v/>
      </c>
      <c r="H92" s="76" t="str">
        <f ca="1">IF(高校一覧表!D33="","",VLOOKUP(高校一覧表!D33,INDIRECT("高校"&amp;高校一覧表!C33&amp;"選手データ!A:O"),MATCH("ﾌﾘｶﾞﾅ(姓)",INDIRECT("高校"&amp;高校一覧表!C33&amp;"選手データ!1:1"),0),0)&amp;" "&amp;VLOOKUP(高校一覧表!D33,INDIRECT("高校"&amp;高校一覧表!C33&amp;"選手データ!A:O"),MATCH("ﾌﾘｶﾞﾅ(名)",INDIRECT("高校"&amp;高校一覧表!C33&amp;"選手データ!1:1"),0),0))</f>
        <v/>
      </c>
      <c r="I92" s="76" t="str">
        <f ca="1">IF(高校一覧表!E33="","",高校一覧表!E33)</f>
        <v/>
      </c>
      <c r="J92" s="76" t="str">
        <f ca="1">IF(高校一覧表!D33="","",VLOOKUP(高校一覧表!D33,INDIRECT("高校"&amp;高校一覧表!C33&amp;"選手データ!A:O"),MATCH("FAMILY NAME",INDIRECT("高校"&amp;高校一覧表!C33&amp;"選手データ!1:1"),0),0)&amp;" "&amp;VLOOKUP(高校一覧表!D33,INDIRECT("高校"&amp;高校一覧表!C33&amp;"選手データ!A:O"),MATCH("Firstname",INDIRECT("高校"&amp;高校一覧表!C33&amp;"選手データ!1:1"),0),0))</f>
        <v/>
      </c>
      <c r="K92" s="76" t="str">
        <f>IF(高校一覧表!D33="","","JPN")</f>
        <v/>
      </c>
      <c r="L92" s="76" t="str">
        <f>IF(高校一覧表!D33="","",IF(高校一覧表!C33="男",1,2))</f>
        <v/>
      </c>
      <c r="M92" s="76" t="str">
        <f>IF(高校一覧表!D33="","",高校一覧表!F33)</f>
        <v/>
      </c>
      <c r="N92" s="76" t="str">
        <f ca="1">IF(高校一覧表!D33="","",LEFT(VLOOKUP(高校一覧表!D33,INDIRECT("高校"&amp;高校一覧表!C33&amp;"選手データ!A:O"),MATCH("Birthday",INDIRECT("高校"&amp;高校一覧表!C33&amp;"選手データ!1:1"),0),0),4))</f>
        <v/>
      </c>
      <c r="O92" s="76" t="str">
        <f>IF(高校一覧表!D33="","","0")</f>
        <v/>
      </c>
      <c r="P92" s="76" t="str">
        <f>IF(高校一覧表!D33="","","千葉")</f>
        <v/>
      </c>
      <c r="R92" s="76" t="str">
        <f>IF(高校一覧表!G33="","",VLOOKUP(高校一覧表!G33,競技csv!$A:$O,MATCH("競技コード",競技csv!$1:$1,0),0))</f>
        <v/>
      </c>
      <c r="S92" s="76" t="str" cm="1">
        <f t="array" ref="S92">IF(高校一覧表!J33="","",高校一覧表!J33&amp;".")&amp;_xlfn.IFS(高校一覧表!K33="","",OR(VLOOKUP(R92,競技csv!$B:$O,2,0)&lt;=31,VLOOKUP(R92,競技csv!$B:$O,2,0)&gt;=100),TEXT(高校一覧表!K33,"00")&amp;".",TRUE,TEXT(高校一覧表!K33,"00")&amp;"m")&amp;IF(高校一覧表!L33="","",TEXT(高校一覧表!L33,"00"))</f>
        <v/>
      </c>
      <c r="T92" s="76" t="str">
        <f>IF(高校一覧表!G33="","","0")</f>
        <v/>
      </c>
      <c r="U92" s="76" t="str">
        <f>IF(高校一覧表!G33="","","2")</f>
        <v/>
      </c>
      <c r="V92" s="76" t="str">
        <f>IF(高校一覧表!M33="","",VLOOKUP(高校一覧表!M33,競技csv!$A:$O,MATCH("競技コード",競技csv!$1:$1,0),0))</f>
        <v/>
      </c>
      <c r="W92" s="76" t="str" cm="1">
        <f t="array" ref="W92">IF(高校一覧表!P33="","",高校一覧表!P33&amp;".")&amp;_xlfn.IFS(高校一覧表!Q33="","",OR(VLOOKUP(V92,競技csv!$B:$O,2,0)&lt;=31,VLOOKUP(V92,競技csv!$B:$O,2,0)&gt;=100),TEXT(高校一覧表!Q33,"00")&amp;".",TRUE,TEXT(高校一覧表!Q33,"00")&amp;"m")&amp;IF(高校一覧表!R33="","",TEXT(高校一覧表!R33,"00"))</f>
        <v/>
      </c>
      <c r="X92" s="76" t="str">
        <f>IF(高校一覧表!M33="","","0")</f>
        <v/>
      </c>
      <c r="Y92" s="76" t="str">
        <f>IF(高校一覧表!M33="","","2")</f>
        <v/>
      </c>
      <c r="Z92" s="76" t="str">
        <f>IF(高校一覧表!S33="","",VLOOKUP("一般"&amp;高校一覧表!C33&amp;"子4X100mR",競技csv!A:O,MATCH("競技コード",競技csv!$1:$1,0),0))</f>
        <v/>
      </c>
      <c r="AA92" s="76" t="str">
        <f>IF(高校一覧表!T33="","",高校一覧表!T33&amp;".")&amp;IF(高校一覧表!U33="","",TEXT(高校一覧表!U33,"00")&amp;".")&amp;IF(高校一覧表!V33="","",TEXT(高校一覧表!V33,"00"))</f>
        <v/>
      </c>
      <c r="AB92" s="76" t="str">
        <f>IF(高校一覧表!S33="","","0")</f>
        <v/>
      </c>
      <c r="AC92" s="76" t="str">
        <f>IF(高校一覧表!S33="","","2")</f>
        <v/>
      </c>
    </row>
    <row r="93" spans="1:29" ht="18" customHeight="1">
      <c r="A93" s="76">
        <f t="shared" si="0"/>
        <v>0</v>
      </c>
      <c r="B93" s="76" t="str">
        <f>IF(高校一覧表!D34="","",IF(高校一覧表!C34="男",30000+高校一覧表!D34,40000+高校一覧表!D34))</f>
        <v/>
      </c>
      <c r="C93" s="76" t="str">
        <f ca="1">IF(高校一覧表!D34="","",VLOOKUP(VLOOKUP(高校一覧表!D34,INDIRECT("高校"&amp;高校一覧表!C34&amp;"選手データ!A:O"),MATCH("所属",INDIRECT("高校"&amp;高校一覧表!C34&amp;"選手データ!1:1"),0),0),所属csv!$A:$H,MATCH("所属コード",所属csv!$1:$1,0),0))</f>
        <v/>
      </c>
      <c r="F93" s="76" t="str">
        <f>IF(高校一覧表!D34="","",高校一覧表!D34)</f>
        <v/>
      </c>
      <c r="G93" s="76" t="str">
        <f ca="1">IF(高校一覧表!E34="","",高校一覧表!E34)</f>
        <v/>
      </c>
      <c r="H93" s="76" t="str">
        <f ca="1">IF(高校一覧表!D34="","",VLOOKUP(高校一覧表!D34,INDIRECT("高校"&amp;高校一覧表!C34&amp;"選手データ!A:O"),MATCH("ﾌﾘｶﾞﾅ(姓)",INDIRECT("高校"&amp;高校一覧表!C34&amp;"選手データ!1:1"),0),0)&amp;" "&amp;VLOOKUP(高校一覧表!D34,INDIRECT("高校"&amp;高校一覧表!C34&amp;"選手データ!A:O"),MATCH("ﾌﾘｶﾞﾅ(名)",INDIRECT("高校"&amp;高校一覧表!C34&amp;"選手データ!1:1"),0),0))</f>
        <v/>
      </c>
      <c r="I93" s="76" t="str">
        <f ca="1">IF(高校一覧表!E34="","",高校一覧表!E34)</f>
        <v/>
      </c>
      <c r="J93" s="76" t="str">
        <f ca="1">IF(高校一覧表!D34="","",VLOOKUP(高校一覧表!D34,INDIRECT("高校"&amp;高校一覧表!C34&amp;"選手データ!A:O"),MATCH("FAMILY NAME",INDIRECT("高校"&amp;高校一覧表!C34&amp;"選手データ!1:1"),0),0)&amp;" "&amp;VLOOKUP(高校一覧表!D34,INDIRECT("高校"&amp;高校一覧表!C34&amp;"選手データ!A:O"),MATCH("Firstname",INDIRECT("高校"&amp;高校一覧表!C34&amp;"選手データ!1:1"),0),0))</f>
        <v/>
      </c>
      <c r="K93" s="76" t="str">
        <f>IF(高校一覧表!D34="","","JPN")</f>
        <v/>
      </c>
      <c r="L93" s="76" t="str">
        <f>IF(高校一覧表!D34="","",IF(高校一覧表!C34="男",1,2))</f>
        <v/>
      </c>
      <c r="M93" s="76" t="str">
        <f>IF(高校一覧表!D34="","",高校一覧表!F34)</f>
        <v/>
      </c>
      <c r="N93" s="76" t="str">
        <f ca="1">IF(高校一覧表!D34="","",LEFT(VLOOKUP(高校一覧表!D34,INDIRECT("高校"&amp;高校一覧表!C34&amp;"選手データ!A:O"),MATCH("Birthday",INDIRECT("高校"&amp;高校一覧表!C34&amp;"選手データ!1:1"),0),0),4))</f>
        <v/>
      </c>
      <c r="O93" s="76" t="str">
        <f>IF(高校一覧表!D34="","","0")</f>
        <v/>
      </c>
      <c r="P93" s="76" t="str">
        <f>IF(高校一覧表!D34="","","千葉")</f>
        <v/>
      </c>
      <c r="R93" s="76" t="str">
        <f>IF(高校一覧表!G34="","",VLOOKUP(高校一覧表!G34,競技csv!$A:$O,MATCH("競技コード",競技csv!$1:$1,0),0))</f>
        <v/>
      </c>
      <c r="S93" s="76" t="str" cm="1">
        <f t="array" ref="S93">IF(高校一覧表!J34="","",高校一覧表!J34&amp;".")&amp;_xlfn.IFS(高校一覧表!K34="","",OR(VLOOKUP(R93,競技csv!$B:$O,2,0)&lt;=31,VLOOKUP(R93,競技csv!$B:$O,2,0)&gt;=100),TEXT(高校一覧表!K34,"00")&amp;".",TRUE,TEXT(高校一覧表!K34,"00")&amp;"m")&amp;IF(高校一覧表!L34="","",TEXT(高校一覧表!L34,"00"))</f>
        <v/>
      </c>
      <c r="T93" s="76" t="str">
        <f>IF(高校一覧表!G34="","","0")</f>
        <v/>
      </c>
      <c r="U93" s="76" t="str">
        <f>IF(高校一覧表!G34="","","2")</f>
        <v/>
      </c>
      <c r="V93" s="76" t="str">
        <f>IF(高校一覧表!M34="","",VLOOKUP(高校一覧表!M34,競技csv!$A:$O,MATCH("競技コード",競技csv!$1:$1,0),0))</f>
        <v/>
      </c>
      <c r="W93" s="76" t="str" cm="1">
        <f t="array" ref="W93">IF(高校一覧表!P34="","",高校一覧表!P34&amp;".")&amp;_xlfn.IFS(高校一覧表!Q34="","",OR(VLOOKUP(V93,競技csv!$B:$O,2,0)&lt;=31,VLOOKUP(V93,競技csv!$B:$O,2,0)&gt;=100),TEXT(高校一覧表!Q34,"00")&amp;".",TRUE,TEXT(高校一覧表!Q34,"00")&amp;"m")&amp;IF(高校一覧表!R34="","",TEXT(高校一覧表!R34,"00"))</f>
        <v/>
      </c>
      <c r="X93" s="76" t="str">
        <f>IF(高校一覧表!M34="","","0")</f>
        <v/>
      </c>
      <c r="Y93" s="76" t="str">
        <f>IF(高校一覧表!M34="","","2")</f>
        <v/>
      </c>
      <c r="Z93" s="76" t="str">
        <f>IF(高校一覧表!S34="","",VLOOKUP("一般"&amp;高校一覧表!C34&amp;"子4X100mR",競技csv!A:O,MATCH("競技コード",競技csv!$1:$1,0),0))</f>
        <v/>
      </c>
      <c r="AA93" s="76" t="str">
        <f>IF(高校一覧表!T34="","",高校一覧表!T34&amp;".")&amp;IF(高校一覧表!U34="","",TEXT(高校一覧表!U34,"00")&amp;".")&amp;IF(高校一覧表!V34="","",TEXT(高校一覧表!V34,"00"))</f>
        <v/>
      </c>
      <c r="AB93" s="76" t="str">
        <f>IF(高校一覧表!S34="","","0")</f>
        <v/>
      </c>
      <c r="AC93" s="76" t="str">
        <f>IF(高校一覧表!S34="","","2")</f>
        <v/>
      </c>
    </row>
    <row r="94" spans="1:29" ht="18" customHeight="1">
      <c r="A94" s="76">
        <f t="shared" si="0"/>
        <v>0</v>
      </c>
      <c r="B94" s="76" t="str">
        <f>IF(高校一覧表!D35="","",IF(高校一覧表!C35="男",30000+高校一覧表!D35,40000+高校一覧表!D35))</f>
        <v/>
      </c>
      <c r="C94" s="76" t="str">
        <f ca="1">IF(高校一覧表!D35="","",VLOOKUP(VLOOKUP(高校一覧表!D35,INDIRECT("高校"&amp;高校一覧表!C35&amp;"選手データ!A:O"),MATCH("所属",INDIRECT("高校"&amp;高校一覧表!C35&amp;"選手データ!1:1"),0),0),所属csv!$A:$H,MATCH("所属コード",所属csv!$1:$1,0),0))</f>
        <v/>
      </c>
      <c r="F94" s="76" t="str">
        <f>IF(高校一覧表!D35="","",高校一覧表!D35)</f>
        <v/>
      </c>
      <c r="G94" s="76" t="str">
        <f ca="1">IF(高校一覧表!E35="","",高校一覧表!E35)</f>
        <v/>
      </c>
      <c r="H94" s="76" t="str">
        <f ca="1">IF(高校一覧表!D35="","",VLOOKUP(高校一覧表!D35,INDIRECT("高校"&amp;高校一覧表!C35&amp;"選手データ!A:O"),MATCH("ﾌﾘｶﾞﾅ(姓)",INDIRECT("高校"&amp;高校一覧表!C35&amp;"選手データ!1:1"),0),0)&amp;" "&amp;VLOOKUP(高校一覧表!D35,INDIRECT("高校"&amp;高校一覧表!C35&amp;"選手データ!A:O"),MATCH("ﾌﾘｶﾞﾅ(名)",INDIRECT("高校"&amp;高校一覧表!C35&amp;"選手データ!1:1"),0),0))</f>
        <v/>
      </c>
      <c r="I94" s="76" t="str">
        <f ca="1">IF(高校一覧表!E35="","",高校一覧表!E35)</f>
        <v/>
      </c>
      <c r="J94" s="76" t="str">
        <f ca="1">IF(高校一覧表!D35="","",VLOOKUP(高校一覧表!D35,INDIRECT("高校"&amp;高校一覧表!C35&amp;"選手データ!A:O"),MATCH("FAMILY NAME",INDIRECT("高校"&amp;高校一覧表!C35&amp;"選手データ!1:1"),0),0)&amp;" "&amp;VLOOKUP(高校一覧表!D35,INDIRECT("高校"&amp;高校一覧表!C35&amp;"選手データ!A:O"),MATCH("Firstname",INDIRECT("高校"&amp;高校一覧表!C35&amp;"選手データ!1:1"),0),0))</f>
        <v/>
      </c>
      <c r="K94" s="76" t="str">
        <f>IF(高校一覧表!D35="","","JPN")</f>
        <v/>
      </c>
      <c r="L94" s="76" t="str">
        <f>IF(高校一覧表!D35="","",IF(高校一覧表!C35="男",1,2))</f>
        <v/>
      </c>
      <c r="M94" s="76" t="str">
        <f>IF(高校一覧表!D35="","",高校一覧表!F35)</f>
        <v/>
      </c>
      <c r="N94" s="76" t="str">
        <f ca="1">IF(高校一覧表!D35="","",LEFT(VLOOKUP(高校一覧表!D35,INDIRECT("高校"&amp;高校一覧表!C35&amp;"選手データ!A:O"),MATCH("Birthday",INDIRECT("高校"&amp;高校一覧表!C35&amp;"選手データ!1:1"),0),0),4))</f>
        <v/>
      </c>
      <c r="O94" s="76" t="str">
        <f>IF(高校一覧表!D35="","","0")</f>
        <v/>
      </c>
      <c r="P94" s="76" t="str">
        <f>IF(高校一覧表!D35="","","千葉")</f>
        <v/>
      </c>
      <c r="R94" s="76" t="str">
        <f>IF(高校一覧表!G35="","",VLOOKUP(高校一覧表!G35,競技csv!$A:$O,MATCH("競技コード",競技csv!$1:$1,0),0))</f>
        <v/>
      </c>
      <c r="S94" s="76" t="str" cm="1">
        <f t="array" ref="S94">IF(高校一覧表!J35="","",高校一覧表!J35&amp;".")&amp;_xlfn.IFS(高校一覧表!K35="","",OR(VLOOKUP(R94,競技csv!$B:$O,2,0)&lt;=31,VLOOKUP(R94,競技csv!$B:$O,2,0)&gt;=100),TEXT(高校一覧表!K35,"00")&amp;".",TRUE,TEXT(高校一覧表!K35,"00")&amp;"m")&amp;IF(高校一覧表!L35="","",TEXT(高校一覧表!L35,"00"))</f>
        <v/>
      </c>
      <c r="T94" s="76" t="str">
        <f>IF(高校一覧表!G35="","","0")</f>
        <v/>
      </c>
      <c r="U94" s="76" t="str">
        <f>IF(高校一覧表!G35="","","2")</f>
        <v/>
      </c>
      <c r="V94" s="76" t="str">
        <f>IF(高校一覧表!M35="","",VLOOKUP(高校一覧表!M35,競技csv!$A:$O,MATCH("競技コード",競技csv!$1:$1,0),0))</f>
        <v/>
      </c>
      <c r="W94" s="76" t="str" cm="1">
        <f t="array" ref="W94">IF(高校一覧表!P35="","",高校一覧表!P35&amp;".")&amp;_xlfn.IFS(高校一覧表!Q35="","",OR(VLOOKUP(V94,競技csv!$B:$O,2,0)&lt;=31,VLOOKUP(V94,競技csv!$B:$O,2,0)&gt;=100),TEXT(高校一覧表!Q35,"00")&amp;".",TRUE,TEXT(高校一覧表!Q35,"00")&amp;"m")&amp;IF(高校一覧表!R35="","",TEXT(高校一覧表!R35,"00"))</f>
        <v/>
      </c>
      <c r="X94" s="76" t="str">
        <f>IF(高校一覧表!M35="","","0")</f>
        <v/>
      </c>
      <c r="Y94" s="76" t="str">
        <f>IF(高校一覧表!M35="","","2")</f>
        <v/>
      </c>
      <c r="Z94" s="76" t="str">
        <f>IF(高校一覧表!S35="","",VLOOKUP("一般"&amp;高校一覧表!C35&amp;"子4X100mR",競技csv!A:O,MATCH("競技コード",競技csv!$1:$1,0),0))</f>
        <v/>
      </c>
      <c r="AA94" s="76" t="str">
        <f>IF(高校一覧表!T35="","",高校一覧表!T35&amp;".")&amp;IF(高校一覧表!U35="","",TEXT(高校一覧表!U35,"00")&amp;".")&amp;IF(高校一覧表!V35="","",TEXT(高校一覧表!V35,"00"))</f>
        <v/>
      </c>
      <c r="AB94" s="76" t="str">
        <f>IF(高校一覧表!S35="","","0")</f>
        <v/>
      </c>
      <c r="AC94" s="76" t="str">
        <f>IF(高校一覧表!S35="","","2")</f>
        <v/>
      </c>
    </row>
    <row r="95" spans="1:29" ht="18" customHeight="1">
      <c r="A95" s="76">
        <f t="shared" si="0"/>
        <v>0</v>
      </c>
      <c r="B95" s="76" t="str">
        <f>IF(高校一覧表!D36="","",IF(高校一覧表!C36="男",30000+高校一覧表!D36,40000+高校一覧表!D36))</f>
        <v/>
      </c>
      <c r="C95" s="76" t="str">
        <f ca="1">IF(高校一覧表!D36="","",VLOOKUP(VLOOKUP(高校一覧表!D36,INDIRECT("高校"&amp;高校一覧表!C36&amp;"選手データ!A:O"),MATCH("所属",INDIRECT("高校"&amp;高校一覧表!C36&amp;"選手データ!1:1"),0),0),所属csv!$A:$H,MATCH("所属コード",所属csv!$1:$1,0),0))</f>
        <v/>
      </c>
      <c r="F95" s="76" t="str">
        <f>IF(高校一覧表!D36="","",高校一覧表!D36)</f>
        <v/>
      </c>
      <c r="G95" s="76" t="str">
        <f ca="1">IF(高校一覧表!E36="","",高校一覧表!E36)</f>
        <v/>
      </c>
      <c r="H95" s="76" t="str">
        <f ca="1">IF(高校一覧表!D36="","",VLOOKUP(高校一覧表!D36,INDIRECT("高校"&amp;高校一覧表!C36&amp;"選手データ!A:O"),MATCH("ﾌﾘｶﾞﾅ(姓)",INDIRECT("高校"&amp;高校一覧表!C36&amp;"選手データ!1:1"),0),0)&amp;" "&amp;VLOOKUP(高校一覧表!D36,INDIRECT("高校"&amp;高校一覧表!C36&amp;"選手データ!A:O"),MATCH("ﾌﾘｶﾞﾅ(名)",INDIRECT("高校"&amp;高校一覧表!C36&amp;"選手データ!1:1"),0),0))</f>
        <v/>
      </c>
      <c r="I95" s="76" t="str">
        <f ca="1">IF(高校一覧表!E36="","",高校一覧表!E36)</f>
        <v/>
      </c>
      <c r="J95" s="76" t="str">
        <f ca="1">IF(高校一覧表!D36="","",VLOOKUP(高校一覧表!D36,INDIRECT("高校"&amp;高校一覧表!C36&amp;"選手データ!A:O"),MATCH("FAMILY NAME",INDIRECT("高校"&amp;高校一覧表!C36&amp;"選手データ!1:1"),0),0)&amp;" "&amp;VLOOKUP(高校一覧表!D36,INDIRECT("高校"&amp;高校一覧表!C36&amp;"選手データ!A:O"),MATCH("Firstname",INDIRECT("高校"&amp;高校一覧表!C36&amp;"選手データ!1:1"),0),0))</f>
        <v/>
      </c>
      <c r="K95" s="76" t="str">
        <f>IF(高校一覧表!D36="","","JPN")</f>
        <v/>
      </c>
      <c r="L95" s="76" t="str">
        <f>IF(高校一覧表!D36="","",IF(高校一覧表!C36="男",1,2))</f>
        <v/>
      </c>
      <c r="M95" s="76" t="str">
        <f>IF(高校一覧表!D36="","",高校一覧表!F36)</f>
        <v/>
      </c>
      <c r="N95" s="76" t="str">
        <f ca="1">IF(高校一覧表!D36="","",LEFT(VLOOKUP(高校一覧表!D36,INDIRECT("高校"&amp;高校一覧表!C36&amp;"選手データ!A:O"),MATCH("Birthday",INDIRECT("高校"&amp;高校一覧表!C36&amp;"選手データ!1:1"),0),0),4))</f>
        <v/>
      </c>
      <c r="O95" s="76" t="str">
        <f>IF(高校一覧表!D36="","","0")</f>
        <v/>
      </c>
      <c r="P95" s="76" t="str">
        <f>IF(高校一覧表!D36="","","千葉")</f>
        <v/>
      </c>
      <c r="R95" s="76" t="str">
        <f>IF(高校一覧表!G36="","",VLOOKUP(高校一覧表!G36,競技csv!$A:$O,MATCH("競技コード",競技csv!$1:$1,0),0))</f>
        <v/>
      </c>
      <c r="S95" s="76" t="str" cm="1">
        <f t="array" ref="S95">IF(高校一覧表!J36="","",高校一覧表!J36&amp;".")&amp;_xlfn.IFS(高校一覧表!K36="","",OR(VLOOKUP(R95,競技csv!$B:$O,2,0)&lt;=31,VLOOKUP(R95,競技csv!$B:$O,2,0)&gt;=100),TEXT(高校一覧表!K36,"00")&amp;".",TRUE,TEXT(高校一覧表!K36,"00")&amp;"m")&amp;IF(高校一覧表!L36="","",TEXT(高校一覧表!L36,"00"))</f>
        <v/>
      </c>
      <c r="T95" s="76" t="str">
        <f>IF(高校一覧表!G36="","","0")</f>
        <v/>
      </c>
      <c r="U95" s="76" t="str">
        <f>IF(高校一覧表!G36="","","2")</f>
        <v/>
      </c>
      <c r="V95" s="76" t="str">
        <f>IF(高校一覧表!M36="","",VLOOKUP(高校一覧表!M36,競技csv!$A:$O,MATCH("競技コード",競技csv!$1:$1,0),0))</f>
        <v/>
      </c>
      <c r="W95" s="76" t="str" cm="1">
        <f t="array" ref="W95">IF(高校一覧表!P36="","",高校一覧表!P36&amp;".")&amp;_xlfn.IFS(高校一覧表!Q36="","",OR(VLOOKUP(V95,競技csv!$B:$O,2,0)&lt;=31,VLOOKUP(V95,競技csv!$B:$O,2,0)&gt;=100),TEXT(高校一覧表!Q36,"00")&amp;".",TRUE,TEXT(高校一覧表!Q36,"00")&amp;"m")&amp;IF(高校一覧表!R36="","",TEXT(高校一覧表!R36,"00"))</f>
        <v/>
      </c>
      <c r="X95" s="76" t="str">
        <f>IF(高校一覧表!M36="","","0")</f>
        <v/>
      </c>
      <c r="Y95" s="76" t="str">
        <f>IF(高校一覧表!M36="","","2")</f>
        <v/>
      </c>
      <c r="Z95" s="76" t="str">
        <f>IF(高校一覧表!S36="","",VLOOKUP("一般"&amp;高校一覧表!C36&amp;"子4X100mR",競技csv!A:O,MATCH("競技コード",競技csv!$1:$1,0),0))</f>
        <v/>
      </c>
      <c r="AA95" s="76" t="str">
        <f>IF(高校一覧表!T36="","",高校一覧表!T36&amp;".")&amp;IF(高校一覧表!U36="","",TEXT(高校一覧表!U36,"00")&amp;".")&amp;IF(高校一覧表!V36="","",TEXT(高校一覧表!V36,"00"))</f>
        <v/>
      </c>
      <c r="AB95" s="76" t="str">
        <f>IF(高校一覧表!S36="","","0")</f>
        <v/>
      </c>
      <c r="AC95" s="76" t="str">
        <f>IF(高校一覧表!S36="","","2")</f>
        <v/>
      </c>
    </row>
    <row r="96" spans="1:29" ht="18" customHeight="1">
      <c r="A96" s="76">
        <f t="shared" si="0"/>
        <v>0</v>
      </c>
      <c r="B96" s="76" t="str">
        <f>IF(高校一覧表!D37="","",IF(高校一覧表!C37="男",30000+高校一覧表!D37,40000+高校一覧表!D37))</f>
        <v/>
      </c>
      <c r="C96" s="76" t="str">
        <f ca="1">IF(高校一覧表!D37="","",VLOOKUP(VLOOKUP(高校一覧表!D37,INDIRECT("高校"&amp;高校一覧表!C37&amp;"選手データ!A:O"),MATCH("所属",INDIRECT("高校"&amp;高校一覧表!C37&amp;"選手データ!1:1"),0),0),所属csv!$A:$H,MATCH("所属コード",所属csv!$1:$1,0),0))</f>
        <v/>
      </c>
      <c r="F96" s="76" t="str">
        <f>IF(高校一覧表!D37="","",高校一覧表!D37)</f>
        <v/>
      </c>
      <c r="G96" s="76" t="str">
        <f ca="1">IF(高校一覧表!E37="","",高校一覧表!E37)</f>
        <v/>
      </c>
      <c r="H96" s="76" t="str">
        <f ca="1">IF(高校一覧表!D37="","",VLOOKUP(高校一覧表!D37,INDIRECT("高校"&amp;高校一覧表!C37&amp;"選手データ!A:O"),MATCH("ﾌﾘｶﾞﾅ(姓)",INDIRECT("高校"&amp;高校一覧表!C37&amp;"選手データ!1:1"),0),0)&amp;" "&amp;VLOOKUP(高校一覧表!D37,INDIRECT("高校"&amp;高校一覧表!C37&amp;"選手データ!A:O"),MATCH("ﾌﾘｶﾞﾅ(名)",INDIRECT("高校"&amp;高校一覧表!C37&amp;"選手データ!1:1"),0),0))</f>
        <v/>
      </c>
      <c r="I96" s="76" t="str">
        <f ca="1">IF(高校一覧表!E37="","",高校一覧表!E37)</f>
        <v/>
      </c>
      <c r="J96" s="76" t="str">
        <f ca="1">IF(高校一覧表!D37="","",VLOOKUP(高校一覧表!D37,INDIRECT("高校"&amp;高校一覧表!C37&amp;"選手データ!A:O"),MATCH("FAMILY NAME",INDIRECT("高校"&amp;高校一覧表!C37&amp;"選手データ!1:1"),0),0)&amp;" "&amp;VLOOKUP(高校一覧表!D37,INDIRECT("高校"&amp;高校一覧表!C37&amp;"選手データ!A:O"),MATCH("Firstname",INDIRECT("高校"&amp;高校一覧表!C37&amp;"選手データ!1:1"),0),0))</f>
        <v/>
      </c>
      <c r="K96" s="76" t="str">
        <f>IF(高校一覧表!D37="","","JPN")</f>
        <v/>
      </c>
      <c r="L96" s="76" t="str">
        <f>IF(高校一覧表!D37="","",IF(高校一覧表!C37="男",1,2))</f>
        <v/>
      </c>
      <c r="M96" s="76" t="str">
        <f>IF(高校一覧表!D37="","",高校一覧表!F37)</f>
        <v/>
      </c>
      <c r="N96" s="76" t="str">
        <f ca="1">IF(高校一覧表!D37="","",LEFT(VLOOKUP(高校一覧表!D37,INDIRECT("高校"&amp;高校一覧表!C37&amp;"選手データ!A:O"),MATCH("Birthday",INDIRECT("高校"&amp;高校一覧表!C37&amp;"選手データ!1:1"),0),0),4))</f>
        <v/>
      </c>
      <c r="O96" s="76" t="str">
        <f>IF(高校一覧表!D37="","","0")</f>
        <v/>
      </c>
      <c r="P96" s="76" t="str">
        <f>IF(高校一覧表!D37="","","千葉")</f>
        <v/>
      </c>
      <c r="R96" s="76" t="str">
        <f>IF(高校一覧表!G37="","",VLOOKUP(高校一覧表!G37,競技csv!$A:$O,MATCH("競技コード",競技csv!$1:$1,0),0))</f>
        <v/>
      </c>
      <c r="S96" s="76" t="str" cm="1">
        <f t="array" ref="S96">IF(高校一覧表!J37="","",高校一覧表!J37&amp;".")&amp;_xlfn.IFS(高校一覧表!K37="","",OR(VLOOKUP(R96,競技csv!$B:$O,2,0)&lt;=31,VLOOKUP(R96,競技csv!$B:$O,2,0)&gt;=100),TEXT(高校一覧表!K37,"00")&amp;".",TRUE,TEXT(高校一覧表!K37,"00")&amp;"m")&amp;IF(高校一覧表!L37="","",TEXT(高校一覧表!L37,"00"))</f>
        <v/>
      </c>
      <c r="T96" s="76" t="str">
        <f>IF(高校一覧表!G37="","","0")</f>
        <v/>
      </c>
      <c r="U96" s="76" t="str">
        <f>IF(高校一覧表!G37="","","2")</f>
        <v/>
      </c>
      <c r="V96" s="76" t="str">
        <f>IF(高校一覧表!M37="","",VLOOKUP(高校一覧表!M37,競技csv!$A:$O,MATCH("競技コード",競技csv!$1:$1,0),0))</f>
        <v/>
      </c>
      <c r="W96" s="76" t="str" cm="1">
        <f t="array" ref="W96">IF(高校一覧表!P37="","",高校一覧表!P37&amp;".")&amp;_xlfn.IFS(高校一覧表!Q37="","",OR(VLOOKUP(V96,競技csv!$B:$O,2,0)&lt;=31,VLOOKUP(V96,競技csv!$B:$O,2,0)&gt;=100),TEXT(高校一覧表!Q37,"00")&amp;".",TRUE,TEXT(高校一覧表!Q37,"00")&amp;"m")&amp;IF(高校一覧表!R37="","",TEXT(高校一覧表!R37,"00"))</f>
        <v/>
      </c>
      <c r="X96" s="76" t="str">
        <f>IF(高校一覧表!M37="","","0")</f>
        <v/>
      </c>
      <c r="Y96" s="76" t="str">
        <f>IF(高校一覧表!M37="","","2")</f>
        <v/>
      </c>
      <c r="Z96" s="76" t="str">
        <f>IF(高校一覧表!S37="","",VLOOKUP("一般"&amp;高校一覧表!C37&amp;"子4X100mR",競技csv!A:O,MATCH("競技コード",競技csv!$1:$1,0),0))</f>
        <v/>
      </c>
      <c r="AA96" s="76" t="str">
        <f>IF(高校一覧表!T37="","",高校一覧表!T37&amp;".")&amp;IF(高校一覧表!U37="","",TEXT(高校一覧表!U37,"00")&amp;".")&amp;IF(高校一覧表!V37="","",TEXT(高校一覧表!V37,"00"))</f>
        <v/>
      </c>
      <c r="AB96" s="76" t="str">
        <f>IF(高校一覧表!S37="","","0")</f>
        <v/>
      </c>
      <c r="AC96" s="76" t="str">
        <f>IF(高校一覧表!S37="","","2")</f>
        <v/>
      </c>
    </row>
    <row r="97" spans="1:29" ht="18" customHeight="1">
      <c r="A97" s="76">
        <f t="shared" si="0"/>
        <v>0</v>
      </c>
      <c r="B97" s="76" t="str">
        <f>IF(高校一覧表!D38="","",IF(高校一覧表!C38="男",30000+高校一覧表!D38,40000+高校一覧表!D38))</f>
        <v/>
      </c>
      <c r="C97" s="76" t="str">
        <f ca="1">IF(高校一覧表!D38="","",VLOOKUP(VLOOKUP(高校一覧表!D38,INDIRECT("高校"&amp;高校一覧表!C38&amp;"選手データ!A:O"),MATCH("所属",INDIRECT("高校"&amp;高校一覧表!C38&amp;"選手データ!1:1"),0),0),所属csv!$A:$H,MATCH("所属コード",所属csv!$1:$1,0),0))</f>
        <v/>
      </c>
      <c r="F97" s="76" t="str">
        <f>IF(高校一覧表!D38="","",高校一覧表!D38)</f>
        <v/>
      </c>
      <c r="G97" s="76" t="str">
        <f ca="1">IF(高校一覧表!E38="","",高校一覧表!E38)</f>
        <v/>
      </c>
      <c r="H97" s="76" t="str">
        <f ca="1">IF(高校一覧表!D38="","",VLOOKUP(高校一覧表!D38,INDIRECT("高校"&amp;高校一覧表!C38&amp;"選手データ!A:O"),MATCH("ﾌﾘｶﾞﾅ(姓)",INDIRECT("高校"&amp;高校一覧表!C38&amp;"選手データ!1:1"),0),0)&amp;" "&amp;VLOOKUP(高校一覧表!D38,INDIRECT("高校"&amp;高校一覧表!C38&amp;"選手データ!A:O"),MATCH("ﾌﾘｶﾞﾅ(名)",INDIRECT("高校"&amp;高校一覧表!C38&amp;"選手データ!1:1"),0),0))</f>
        <v/>
      </c>
      <c r="I97" s="76" t="str">
        <f ca="1">IF(高校一覧表!E38="","",高校一覧表!E38)</f>
        <v/>
      </c>
      <c r="J97" s="76" t="str">
        <f ca="1">IF(高校一覧表!D38="","",VLOOKUP(高校一覧表!D38,INDIRECT("高校"&amp;高校一覧表!C38&amp;"選手データ!A:O"),MATCH("FAMILY NAME",INDIRECT("高校"&amp;高校一覧表!C38&amp;"選手データ!1:1"),0),0)&amp;" "&amp;VLOOKUP(高校一覧表!D38,INDIRECT("高校"&amp;高校一覧表!C38&amp;"選手データ!A:O"),MATCH("Firstname",INDIRECT("高校"&amp;高校一覧表!C38&amp;"選手データ!1:1"),0),0))</f>
        <v/>
      </c>
      <c r="K97" s="76" t="str">
        <f>IF(高校一覧表!D38="","","JPN")</f>
        <v/>
      </c>
      <c r="L97" s="76" t="str">
        <f>IF(高校一覧表!D38="","",IF(高校一覧表!C38="男",1,2))</f>
        <v/>
      </c>
      <c r="M97" s="76" t="str">
        <f>IF(高校一覧表!D38="","",高校一覧表!F38)</f>
        <v/>
      </c>
      <c r="N97" s="76" t="str">
        <f ca="1">IF(高校一覧表!D38="","",LEFT(VLOOKUP(高校一覧表!D38,INDIRECT("高校"&amp;高校一覧表!C38&amp;"選手データ!A:O"),MATCH("Birthday",INDIRECT("高校"&amp;高校一覧表!C38&amp;"選手データ!1:1"),0),0),4))</f>
        <v/>
      </c>
      <c r="O97" s="76" t="str">
        <f>IF(高校一覧表!D38="","","0")</f>
        <v/>
      </c>
      <c r="P97" s="76" t="str">
        <f>IF(高校一覧表!D38="","","千葉")</f>
        <v/>
      </c>
      <c r="R97" s="76" t="str">
        <f>IF(高校一覧表!G38="","",VLOOKUP(高校一覧表!G38,競技csv!$A:$O,MATCH("競技コード",競技csv!$1:$1,0),0))</f>
        <v/>
      </c>
      <c r="S97" s="76" t="str" cm="1">
        <f t="array" ref="S97">IF(高校一覧表!J38="","",高校一覧表!J38&amp;".")&amp;_xlfn.IFS(高校一覧表!K38="","",OR(VLOOKUP(R97,競技csv!$B:$O,2,0)&lt;=31,VLOOKUP(R97,競技csv!$B:$O,2,0)&gt;=100),TEXT(高校一覧表!K38,"00")&amp;".",TRUE,TEXT(高校一覧表!K38,"00")&amp;"m")&amp;IF(高校一覧表!L38="","",TEXT(高校一覧表!L38,"00"))</f>
        <v/>
      </c>
      <c r="T97" s="76" t="str">
        <f>IF(高校一覧表!G38="","","0")</f>
        <v/>
      </c>
      <c r="U97" s="76" t="str">
        <f>IF(高校一覧表!G38="","","2")</f>
        <v/>
      </c>
      <c r="V97" s="76" t="str">
        <f>IF(高校一覧表!M38="","",VLOOKUP(高校一覧表!M38,競技csv!$A:$O,MATCH("競技コード",競技csv!$1:$1,0),0))</f>
        <v/>
      </c>
      <c r="W97" s="76" t="str" cm="1">
        <f t="array" ref="W97">IF(高校一覧表!P38="","",高校一覧表!P38&amp;".")&amp;_xlfn.IFS(高校一覧表!Q38="","",OR(VLOOKUP(V97,競技csv!$B:$O,2,0)&lt;=31,VLOOKUP(V97,競技csv!$B:$O,2,0)&gt;=100),TEXT(高校一覧表!Q38,"00")&amp;".",TRUE,TEXT(高校一覧表!Q38,"00")&amp;"m")&amp;IF(高校一覧表!R38="","",TEXT(高校一覧表!R38,"00"))</f>
        <v/>
      </c>
      <c r="X97" s="76" t="str">
        <f>IF(高校一覧表!M38="","","0")</f>
        <v/>
      </c>
      <c r="Y97" s="76" t="str">
        <f>IF(高校一覧表!M38="","","2")</f>
        <v/>
      </c>
      <c r="Z97" s="76" t="str">
        <f>IF(高校一覧表!S38="","",VLOOKUP("一般"&amp;高校一覧表!C38&amp;"子4X100mR",競技csv!A:O,MATCH("競技コード",競技csv!$1:$1,0),0))</f>
        <v/>
      </c>
      <c r="AA97" s="76" t="str">
        <f>IF(高校一覧表!T38="","",高校一覧表!T38&amp;".")&amp;IF(高校一覧表!U38="","",TEXT(高校一覧表!U38,"00")&amp;".")&amp;IF(高校一覧表!V38="","",TEXT(高校一覧表!V38,"00"))</f>
        <v/>
      </c>
      <c r="AB97" s="76" t="str">
        <f>IF(高校一覧表!S38="","","0")</f>
        <v/>
      </c>
      <c r="AC97" s="76" t="str">
        <f>IF(高校一覧表!S38="","","2")</f>
        <v/>
      </c>
    </row>
    <row r="98" spans="1:29" ht="18" customHeight="1">
      <c r="A98" s="76">
        <f t="shared" si="0"/>
        <v>0</v>
      </c>
      <c r="B98" s="76" t="str">
        <f>IF(高校一覧表!D39="","",IF(高校一覧表!C39="男",30000+高校一覧表!D39,40000+高校一覧表!D39))</f>
        <v/>
      </c>
      <c r="C98" s="76" t="str">
        <f ca="1">IF(高校一覧表!D39="","",VLOOKUP(VLOOKUP(高校一覧表!D39,INDIRECT("高校"&amp;高校一覧表!C39&amp;"選手データ!A:O"),MATCH("所属",INDIRECT("高校"&amp;高校一覧表!C39&amp;"選手データ!1:1"),0),0),所属csv!$A:$H,MATCH("所属コード",所属csv!$1:$1,0),0))</f>
        <v/>
      </c>
      <c r="F98" s="76" t="str">
        <f>IF(高校一覧表!D39="","",高校一覧表!D39)</f>
        <v/>
      </c>
      <c r="G98" s="76" t="str">
        <f ca="1">IF(高校一覧表!E39="","",高校一覧表!E39)</f>
        <v/>
      </c>
      <c r="H98" s="76" t="str">
        <f ca="1">IF(高校一覧表!D39="","",VLOOKUP(高校一覧表!D39,INDIRECT("高校"&amp;高校一覧表!C39&amp;"選手データ!A:O"),MATCH("ﾌﾘｶﾞﾅ(姓)",INDIRECT("高校"&amp;高校一覧表!C39&amp;"選手データ!1:1"),0),0)&amp;" "&amp;VLOOKUP(高校一覧表!D39,INDIRECT("高校"&amp;高校一覧表!C39&amp;"選手データ!A:O"),MATCH("ﾌﾘｶﾞﾅ(名)",INDIRECT("高校"&amp;高校一覧表!C39&amp;"選手データ!1:1"),0),0))</f>
        <v/>
      </c>
      <c r="I98" s="76" t="str">
        <f ca="1">IF(高校一覧表!E39="","",高校一覧表!E39)</f>
        <v/>
      </c>
      <c r="J98" s="76" t="str">
        <f ca="1">IF(高校一覧表!D39="","",VLOOKUP(高校一覧表!D39,INDIRECT("高校"&amp;高校一覧表!C39&amp;"選手データ!A:O"),MATCH("FAMILY NAME",INDIRECT("高校"&amp;高校一覧表!C39&amp;"選手データ!1:1"),0),0)&amp;" "&amp;VLOOKUP(高校一覧表!D39,INDIRECT("高校"&amp;高校一覧表!C39&amp;"選手データ!A:O"),MATCH("Firstname",INDIRECT("高校"&amp;高校一覧表!C39&amp;"選手データ!1:1"),0),0))</f>
        <v/>
      </c>
      <c r="K98" s="76" t="str">
        <f>IF(高校一覧表!D39="","","JPN")</f>
        <v/>
      </c>
      <c r="L98" s="76" t="str">
        <f>IF(高校一覧表!D39="","",IF(高校一覧表!C39="男",1,2))</f>
        <v/>
      </c>
      <c r="M98" s="76" t="str">
        <f>IF(高校一覧表!D39="","",高校一覧表!F39)</f>
        <v/>
      </c>
      <c r="N98" s="76" t="str">
        <f ca="1">IF(高校一覧表!D39="","",LEFT(VLOOKUP(高校一覧表!D39,INDIRECT("高校"&amp;高校一覧表!C39&amp;"選手データ!A:O"),MATCH("Birthday",INDIRECT("高校"&amp;高校一覧表!C39&amp;"選手データ!1:1"),0),0),4))</f>
        <v/>
      </c>
      <c r="O98" s="76" t="str">
        <f>IF(高校一覧表!D39="","","0")</f>
        <v/>
      </c>
      <c r="P98" s="76" t="str">
        <f>IF(高校一覧表!D39="","","千葉")</f>
        <v/>
      </c>
      <c r="R98" s="76" t="str">
        <f>IF(高校一覧表!G39="","",VLOOKUP(高校一覧表!G39,競技csv!$A:$O,MATCH("競技コード",競技csv!$1:$1,0),0))</f>
        <v/>
      </c>
      <c r="S98" s="76" t="str" cm="1">
        <f t="array" ref="S98">IF(高校一覧表!J39="","",高校一覧表!J39&amp;".")&amp;_xlfn.IFS(高校一覧表!K39="","",OR(VLOOKUP(R98,競技csv!$B:$O,2,0)&lt;=31,VLOOKUP(R98,競技csv!$B:$O,2,0)&gt;=100),TEXT(高校一覧表!K39,"00")&amp;".",TRUE,TEXT(高校一覧表!K39,"00")&amp;"m")&amp;IF(高校一覧表!L39="","",TEXT(高校一覧表!L39,"00"))</f>
        <v/>
      </c>
      <c r="T98" s="76" t="str">
        <f>IF(高校一覧表!G39="","","0")</f>
        <v/>
      </c>
      <c r="U98" s="76" t="str">
        <f>IF(高校一覧表!G39="","","2")</f>
        <v/>
      </c>
      <c r="V98" s="76" t="str">
        <f>IF(高校一覧表!M39="","",VLOOKUP(高校一覧表!M39,競技csv!$A:$O,MATCH("競技コード",競技csv!$1:$1,0),0))</f>
        <v/>
      </c>
      <c r="W98" s="76" t="str" cm="1">
        <f t="array" ref="W98">IF(高校一覧表!P39="","",高校一覧表!P39&amp;".")&amp;_xlfn.IFS(高校一覧表!Q39="","",OR(VLOOKUP(V98,競技csv!$B:$O,2,0)&lt;=31,VLOOKUP(V98,競技csv!$B:$O,2,0)&gt;=100),TEXT(高校一覧表!Q39,"00")&amp;".",TRUE,TEXT(高校一覧表!Q39,"00")&amp;"m")&amp;IF(高校一覧表!R39="","",TEXT(高校一覧表!R39,"00"))</f>
        <v/>
      </c>
      <c r="X98" s="76" t="str">
        <f>IF(高校一覧表!M39="","","0")</f>
        <v/>
      </c>
      <c r="Y98" s="76" t="str">
        <f>IF(高校一覧表!M39="","","2")</f>
        <v/>
      </c>
      <c r="Z98" s="76" t="str">
        <f>IF(高校一覧表!S39="","",VLOOKUP("一般"&amp;高校一覧表!C39&amp;"子4X100mR",競技csv!A:O,MATCH("競技コード",競技csv!$1:$1,0),0))</f>
        <v/>
      </c>
      <c r="AA98" s="76" t="str">
        <f>IF(高校一覧表!T39="","",高校一覧表!T39&amp;".")&amp;IF(高校一覧表!U39="","",TEXT(高校一覧表!U39,"00")&amp;".")&amp;IF(高校一覧表!V39="","",TEXT(高校一覧表!V39,"00"))</f>
        <v/>
      </c>
      <c r="AB98" s="76" t="str">
        <f>IF(高校一覧表!S39="","","0")</f>
        <v/>
      </c>
      <c r="AC98" s="76" t="str">
        <f>IF(高校一覧表!S39="","","2")</f>
        <v/>
      </c>
    </row>
    <row r="99" spans="1:29" ht="18" customHeight="1">
      <c r="A99" s="76">
        <f t="shared" si="0"/>
        <v>0</v>
      </c>
      <c r="B99" s="76" t="str">
        <f>IF(高校一覧表!D40="","",IF(高校一覧表!C40="男",30000+高校一覧表!D40,40000+高校一覧表!D40))</f>
        <v/>
      </c>
      <c r="C99" s="76" t="str">
        <f ca="1">IF(高校一覧表!D40="","",VLOOKUP(VLOOKUP(高校一覧表!D40,INDIRECT("高校"&amp;高校一覧表!C40&amp;"選手データ!A:O"),MATCH("所属",INDIRECT("高校"&amp;高校一覧表!C40&amp;"選手データ!1:1"),0),0),所属csv!$A:$H,MATCH("所属コード",所属csv!$1:$1,0),0))</f>
        <v/>
      </c>
      <c r="F99" s="76" t="str">
        <f>IF(高校一覧表!D40="","",高校一覧表!D40)</f>
        <v/>
      </c>
      <c r="G99" s="76" t="str">
        <f ca="1">IF(高校一覧表!E40="","",高校一覧表!E40)</f>
        <v/>
      </c>
      <c r="H99" s="76" t="str">
        <f ca="1">IF(高校一覧表!D40="","",VLOOKUP(高校一覧表!D40,INDIRECT("高校"&amp;高校一覧表!C40&amp;"選手データ!A:O"),MATCH("ﾌﾘｶﾞﾅ(姓)",INDIRECT("高校"&amp;高校一覧表!C40&amp;"選手データ!1:1"),0),0)&amp;" "&amp;VLOOKUP(高校一覧表!D40,INDIRECT("高校"&amp;高校一覧表!C40&amp;"選手データ!A:O"),MATCH("ﾌﾘｶﾞﾅ(名)",INDIRECT("高校"&amp;高校一覧表!C40&amp;"選手データ!1:1"),0),0))</f>
        <v/>
      </c>
      <c r="I99" s="76" t="str">
        <f ca="1">IF(高校一覧表!E40="","",高校一覧表!E40)</f>
        <v/>
      </c>
      <c r="J99" s="76" t="str">
        <f ca="1">IF(高校一覧表!D40="","",VLOOKUP(高校一覧表!D40,INDIRECT("高校"&amp;高校一覧表!C40&amp;"選手データ!A:O"),MATCH("FAMILY NAME",INDIRECT("高校"&amp;高校一覧表!C40&amp;"選手データ!1:1"),0),0)&amp;" "&amp;VLOOKUP(高校一覧表!D40,INDIRECT("高校"&amp;高校一覧表!C40&amp;"選手データ!A:O"),MATCH("Firstname",INDIRECT("高校"&amp;高校一覧表!C40&amp;"選手データ!1:1"),0),0))</f>
        <v/>
      </c>
      <c r="K99" s="76" t="str">
        <f>IF(高校一覧表!D40="","","JPN")</f>
        <v/>
      </c>
      <c r="L99" s="76" t="str">
        <f>IF(高校一覧表!D40="","",IF(高校一覧表!C40="男",1,2))</f>
        <v/>
      </c>
      <c r="M99" s="76" t="str">
        <f>IF(高校一覧表!D40="","",高校一覧表!F40)</f>
        <v/>
      </c>
      <c r="N99" s="76" t="str">
        <f ca="1">IF(高校一覧表!D40="","",LEFT(VLOOKUP(高校一覧表!D40,INDIRECT("高校"&amp;高校一覧表!C40&amp;"選手データ!A:O"),MATCH("Birthday",INDIRECT("高校"&amp;高校一覧表!C40&amp;"選手データ!1:1"),0),0),4))</f>
        <v/>
      </c>
      <c r="O99" s="76" t="str">
        <f>IF(高校一覧表!D40="","","0")</f>
        <v/>
      </c>
      <c r="P99" s="76" t="str">
        <f>IF(高校一覧表!D40="","","千葉")</f>
        <v/>
      </c>
      <c r="R99" s="76" t="str">
        <f>IF(高校一覧表!G40="","",VLOOKUP(高校一覧表!G40,競技csv!$A:$O,MATCH("競技コード",競技csv!$1:$1,0),0))</f>
        <v/>
      </c>
      <c r="S99" s="76" t="str" cm="1">
        <f t="array" ref="S99">IF(高校一覧表!J40="","",高校一覧表!J40&amp;".")&amp;_xlfn.IFS(高校一覧表!K40="","",OR(VLOOKUP(R99,競技csv!$B:$O,2,0)&lt;=31,VLOOKUP(R99,競技csv!$B:$O,2,0)&gt;=100),TEXT(高校一覧表!K40,"00")&amp;".",TRUE,TEXT(高校一覧表!K40,"00")&amp;"m")&amp;IF(高校一覧表!L40="","",TEXT(高校一覧表!L40,"00"))</f>
        <v/>
      </c>
      <c r="T99" s="76" t="str">
        <f>IF(高校一覧表!G40="","","0")</f>
        <v/>
      </c>
      <c r="U99" s="76" t="str">
        <f>IF(高校一覧表!G40="","","2")</f>
        <v/>
      </c>
      <c r="V99" s="76" t="str">
        <f>IF(高校一覧表!M40="","",VLOOKUP(高校一覧表!M40,競技csv!$A:$O,MATCH("競技コード",競技csv!$1:$1,0),0))</f>
        <v/>
      </c>
      <c r="W99" s="76" t="str" cm="1">
        <f t="array" ref="W99">IF(高校一覧表!P40="","",高校一覧表!P40&amp;".")&amp;_xlfn.IFS(高校一覧表!Q40="","",OR(VLOOKUP(V99,競技csv!$B:$O,2,0)&lt;=31,VLOOKUP(V99,競技csv!$B:$O,2,0)&gt;=100),TEXT(高校一覧表!Q40,"00")&amp;".",TRUE,TEXT(高校一覧表!Q40,"00")&amp;"m")&amp;IF(高校一覧表!R40="","",TEXT(高校一覧表!R40,"00"))</f>
        <v/>
      </c>
      <c r="X99" s="76" t="str">
        <f>IF(高校一覧表!M40="","","0")</f>
        <v/>
      </c>
      <c r="Y99" s="76" t="str">
        <f>IF(高校一覧表!M40="","","2")</f>
        <v/>
      </c>
      <c r="Z99" s="76" t="str">
        <f>IF(高校一覧表!S40="","",VLOOKUP("一般"&amp;高校一覧表!C40&amp;"子4X100mR",競技csv!A:O,MATCH("競技コード",競技csv!$1:$1,0),0))</f>
        <v/>
      </c>
      <c r="AA99" s="76" t="str">
        <f>IF(高校一覧表!T40="","",高校一覧表!T40&amp;".")&amp;IF(高校一覧表!U40="","",TEXT(高校一覧表!U40,"00")&amp;".")&amp;IF(高校一覧表!V40="","",TEXT(高校一覧表!V40,"00"))</f>
        <v/>
      </c>
      <c r="AB99" s="76" t="str">
        <f>IF(高校一覧表!S40="","","0")</f>
        <v/>
      </c>
      <c r="AC99" s="76" t="str">
        <f>IF(高校一覧表!S40="","","2")</f>
        <v/>
      </c>
    </row>
    <row r="100" spans="1:29" ht="18" customHeight="1">
      <c r="A100" s="76">
        <f t="shared" si="0"/>
        <v>0</v>
      </c>
      <c r="B100" s="76" t="str">
        <f>IF(高校一覧表!D41="","",IF(高校一覧表!C41="男",30000+高校一覧表!D41,40000+高校一覧表!D41))</f>
        <v/>
      </c>
      <c r="C100" s="76" t="str">
        <f ca="1">IF(高校一覧表!D41="","",VLOOKUP(VLOOKUP(高校一覧表!D41,INDIRECT("高校"&amp;高校一覧表!C41&amp;"選手データ!A:O"),MATCH("所属",INDIRECT("高校"&amp;高校一覧表!C41&amp;"選手データ!1:1"),0),0),所属csv!$A:$H,MATCH("所属コード",所属csv!$1:$1,0),0))</f>
        <v/>
      </c>
      <c r="F100" s="76" t="str">
        <f>IF(高校一覧表!D41="","",高校一覧表!D41)</f>
        <v/>
      </c>
      <c r="G100" s="76" t="str">
        <f ca="1">IF(高校一覧表!E41="","",高校一覧表!E41)</f>
        <v/>
      </c>
      <c r="H100" s="76" t="str">
        <f ca="1">IF(高校一覧表!D41="","",VLOOKUP(高校一覧表!D41,INDIRECT("高校"&amp;高校一覧表!C41&amp;"選手データ!A:O"),MATCH("ﾌﾘｶﾞﾅ(姓)",INDIRECT("高校"&amp;高校一覧表!C41&amp;"選手データ!1:1"),0),0)&amp;" "&amp;VLOOKUP(高校一覧表!D41,INDIRECT("高校"&amp;高校一覧表!C41&amp;"選手データ!A:O"),MATCH("ﾌﾘｶﾞﾅ(名)",INDIRECT("高校"&amp;高校一覧表!C41&amp;"選手データ!1:1"),0),0))</f>
        <v/>
      </c>
      <c r="I100" s="76" t="str">
        <f ca="1">IF(高校一覧表!E41="","",高校一覧表!E41)</f>
        <v/>
      </c>
      <c r="J100" s="76" t="str">
        <f ca="1">IF(高校一覧表!D41="","",VLOOKUP(高校一覧表!D41,INDIRECT("高校"&amp;高校一覧表!C41&amp;"選手データ!A:O"),MATCH("FAMILY NAME",INDIRECT("高校"&amp;高校一覧表!C41&amp;"選手データ!1:1"),0),0)&amp;" "&amp;VLOOKUP(高校一覧表!D41,INDIRECT("高校"&amp;高校一覧表!C41&amp;"選手データ!A:O"),MATCH("Firstname",INDIRECT("高校"&amp;高校一覧表!C41&amp;"選手データ!1:1"),0),0))</f>
        <v/>
      </c>
      <c r="K100" s="76" t="str">
        <f>IF(高校一覧表!D41="","","JPN")</f>
        <v/>
      </c>
      <c r="L100" s="76" t="str">
        <f>IF(高校一覧表!D41="","",IF(高校一覧表!C41="男",1,2))</f>
        <v/>
      </c>
      <c r="M100" s="76" t="str">
        <f>IF(高校一覧表!D41="","",高校一覧表!F41)</f>
        <v/>
      </c>
      <c r="N100" s="76" t="str">
        <f ca="1">IF(高校一覧表!D41="","",LEFT(VLOOKUP(高校一覧表!D41,INDIRECT("高校"&amp;高校一覧表!C41&amp;"選手データ!A:O"),MATCH("Birthday",INDIRECT("高校"&amp;高校一覧表!C41&amp;"選手データ!1:1"),0),0),4))</f>
        <v/>
      </c>
      <c r="O100" s="76" t="str">
        <f>IF(高校一覧表!D41="","","0")</f>
        <v/>
      </c>
      <c r="P100" s="76" t="str">
        <f>IF(高校一覧表!D41="","","千葉")</f>
        <v/>
      </c>
      <c r="R100" s="76" t="str">
        <f>IF(高校一覧表!G41="","",VLOOKUP(高校一覧表!G41,競技csv!$A:$O,MATCH("競技コード",競技csv!$1:$1,0),0))</f>
        <v/>
      </c>
      <c r="S100" s="76" t="str" cm="1">
        <f t="array" ref="S100">IF(高校一覧表!J41="","",高校一覧表!J41&amp;".")&amp;_xlfn.IFS(高校一覧表!K41="","",OR(VLOOKUP(R100,競技csv!$B:$O,2,0)&lt;=31,VLOOKUP(R100,競技csv!$B:$O,2,0)&gt;=100),TEXT(高校一覧表!K41,"00")&amp;".",TRUE,TEXT(高校一覧表!K41,"00")&amp;"m")&amp;IF(高校一覧表!L41="","",TEXT(高校一覧表!L41,"00"))</f>
        <v/>
      </c>
      <c r="T100" s="76" t="str">
        <f>IF(高校一覧表!G41="","","0")</f>
        <v/>
      </c>
      <c r="U100" s="76" t="str">
        <f>IF(高校一覧表!G41="","","2")</f>
        <v/>
      </c>
      <c r="V100" s="76" t="str">
        <f>IF(高校一覧表!M41="","",VLOOKUP(高校一覧表!M41,競技csv!$A:$O,MATCH("競技コード",競技csv!$1:$1,0),0))</f>
        <v/>
      </c>
      <c r="W100" s="76" t="str" cm="1">
        <f t="array" ref="W100">IF(高校一覧表!P41="","",高校一覧表!P41&amp;".")&amp;_xlfn.IFS(高校一覧表!Q41="","",OR(VLOOKUP(V100,競技csv!$B:$O,2,0)&lt;=31,VLOOKUP(V100,競技csv!$B:$O,2,0)&gt;=100),TEXT(高校一覧表!Q41,"00")&amp;".",TRUE,TEXT(高校一覧表!Q41,"00")&amp;"m")&amp;IF(高校一覧表!R41="","",TEXT(高校一覧表!R41,"00"))</f>
        <v/>
      </c>
      <c r="X100" s="76" t="str">
        <f>IF(高校一覧表!M41="","","0")</f>
        <v/>
      </c>
      <c r="Y100" s="76" t="str">
        <f>IF(高校一覧表!M41="","","2")</f>
        <v/>
      </c>
      <c r="Z100" s="76" t="str">
        <f>IF(高校一覧表!S41="","",VLOOKUP("一般"&amp;高校一覧表!C41&amp;"子4X100mR",競技csv!A:O,MATCH("競技コード",競技csv!$1:$1,0),0))</f>
        <v/>
      </c>
      <c r="AA100" s="76" t="str">
        <f>IF(高校一覧表!T41="","",高校一覧表!T41&amp;".")&amp;IF(高校一覧表!U41="","",TEXT(高校一覧表!U41,"00")&amp;".")&amp;IF(高校一覧表!V41="","",TEXT(高校一覧表!V41,"00"))</f>
        <v/>
      </c>
      <c r="AB100" s="76" t="str">
        <f>IF(高校一覧表!S41="","","0")</f>
        <v/>
      </c>
      <c r="AC100" s="76" t="str">
        <f>IF(高校一覧表!S41="","","2")</f>
        <v/>
      </c>
    </row>
    <row r="101" spans="1:29" ht="18" customHeight="1">
      <c r="A101" s="76">
        <f t="shared" si="0"/>
        <v>0</v>
      </c>
      <c r="B101" s="76" t="str">
        <f>IF(高校一覧表!D42="","",IF(高校一覧表!C42="男",30000+高校一覧表!D42,40000+高校一覧表!D42))</f>
        <v/>
      </c>
      <c r="C101" s="76" t="str">
        <f ca="1">IF(高校一覧表!D42="","",VLOOKUP(VLOOKUP(高校一覧表!D42,INDIRECT("高校"&amp;高校一覧表!C42&amp;"選手データ!A:O"),MATCH("所属",INDIRECT("高校"&amp;高校一覧表!C42&amp;"選手データ!1:1"),0),0),所属csv!$A:$H,MATCH("所属コード",所属csv!$1:$1,0),0))</f>
        <v/>
      </c>
      <c r="F101" s="76" t="str">
        <f>IF(高校一覧表!D42="","",高校一覧表!D42)</f>
        <v/>
      </c>
      <c r="G101" s="76" t="str">
        <f ca="1">IF(高校一覧表!E42="","",高校一覧表!E42)</f>
        <v/>
      </c>
      <c r="H101" s="76" t="str">
        <f ca="1">IF(高校一覧表!D42="","",VLOOKUP(高校一覧表!D42,INDIRECT("高校"&amp;高校一覧表!C42&amp;"選手データ!A:O"),MATCH("ﾌﾘｶﾞﾅ(姓)",INDIRECT("高校"&amp;高校一覧表!C42&amp;"選手データ!1:1"),0),0)&amp;" "&amp;VLOOKUP(高校一覧表!D42,INDIRECT("高校"&amp;高校一覧表!C42&amp;"選手データ!A:O"),MATCH("ﾌﾘｶﾞﾅ(名)",INDIRECT("高校"&amp;高校一覧表!C42&amp;"選手データ!1:1"),0),0))</f>
        <v/>
      </c>
      <c r="I101" s="76" t="str">
        <f ca="1">IF(高校一覧表!E42="","",高校一覧表!E42)</f>
        <v/>
      </c>
      <c r="J101" s="76" t="str">
        <f ca="1">IF(高校一覧表!D42="","",VLOOKUP(高校一覧表!D42,INDIRECT("高校"&amp;高校一覧表!C42&amp;"選手データ!A:O"),MATCH("FAMILY NAME",INDIRECT("高校"&amp;高校一覧表!C42&amp;"選手データ!1:1"),0),0)&amp;" "&amp;VLOOKUP(高校一覧表!D42,INDIRECT("高校"&amp;高校一覧表!C42&amp;"選手データ!A:O"),MATCH("Firstname",INDIRECT("高校"&amp;高校一覧表!C42&amp;"選手データ!1:1"),0),0))</f>
        <v/>
      </c>
      <c r="K101" s="76" t="str">
        <f>IF(高校一覧表!D42="","","JPN")</f>
        <v/>
      </c>
      <c r="L101" s="76" t="str">
        <f>IF(高校一覧表!D42="","",IF(高校一覧表!C42="男",1,2))</f>
        <v/>
      </c>
      <c r="M101" s="76" t="str">
        <f>IF(高校一覧表!D42="","",高校一覧表!F42)</f>
        <v/>
      </c>
      <c r="N101" s="76" t="str">
        <f ca="1">IF(高校一覧表!D42="","",LEFT(VLOOKUP(高校一覧表!D42,INDIRECT("高校"&amp;高校一覧表!C42&amp;"選手データ!A:O"),MATCH("Birthday",INDIRECT("高校"&amp;高校一覧表!C42&amp;"選手データ!1:1"),0),0),4))</f>
        <v/>
      </c>
      <c r="O101" s="76" t="str">
        <f>IF(高校一覧表!D42="","","0")</f>
        <v/>
      </c>
      <c r="P101" s="76" t="str">
        <f>IF(高校一覧表!D42="","","千葉")</f>
        <v/>
      </c>
      <c r="R101" s="76" t="str">
        <f>IF(高校一覧表!G42="","",VLOOKUP(高校一覧表!G42,競技csv!$A:$O,MATCH("競技コード",競技csv!$1:$1,0),0))</f>
        <v/>
      </c>
      <c r="S101" s="76" t="str" cm="1">
        <f t="array" ref="S101">IF(高校一覧表!J42="","",高校一覧表!J42&amp;".")&amp;_xlfn.IFS(高校一覧表!K42="","",OR(VLOOKUP(R101,競技csv!$B:$O,2,0)&lt;=31,VLOOKUP(R101,競技csv!$B:$O,2,0)&gt;=100),TEXT(高校一覧表!K42,"00")&amp;".",TRUE,TEXT(高校一覧表!K42,"00")&amp;"m")&amp;IF(高校一覧表!L42="","",TEXT(高校一覧表!L42,"00"))</f>
        <v/>
      </c>
      <c r="T101" s="76" t="str">
        <f>IF(高校一覧表!G42="","","0")</f>
        <v/>
      </c>
      <c r="U101" s="76" t="str">
        <f>IF(高校一覧表!G42="","","2")</f>
        <v/>
      </c>
      <c r="V101" s="76" t="str">
        <f>IF(高校一覧表!M42="","",VLOOKUP(高校一覧表!M42,競技csv!$A:$O,MATCH("競技コード",競技csv!$1:$1,0),0))</f>
        <v/>
      </c>
      <c r="W101" s="76" t="str" cm="1">
        <f t="array" ref="W101">IF(高校一覧表!P42="","",高校一覧表!P42&amp;".")&amp;_xlfn.IFS(高校一覧表!Q42="","",OR(VLOOKUP(V101,競技csv!$B:$O,2,0)&lt;=31,VLOOKUP(V101,競技csv!$B:$O,2,0)&gt;=100),TEXT(高校一覧表!Q42,"00")&amp;".",TRUE,TEXT(高校一覧表!Q42,"00")&amp;"m")&amp;IF(高校一覧表!R42="","",TEXT(高校一覧表!R42,"00"))</f>
        <v/>
      </c>
      <c r="X101" s="76" t="str">
        <f>IF(高校一覧表!M42="","","0")</f>
        <v/>
      </c>
      <c r="Y101" s="76" t="str">
        <f>IF(高校一覧表!M42="","","2")</f>
        <v/>
      </c>
      <c r="Z101" s="76" t="str">
        <f>IF(高校一覧表!S42="","",VLOOKUP("一般"&amp;高校一覧表!C42&amp;"子4X100mR",競技csv!A:O,MATCH("競技コード",競技csv!$1:$1,0),0))</f>
        <v/>
      </c>
      <c r="AA101" s="76" t="str">
        <f>IF(高校一覧表!T42="","",高校一覧表!T42&amp;".")&amp;IF(高校一覧表!U42="","",TEXT(高校一覧表!U42,"00")&amp;".")&amp;IF(高校一覧表!V42="","",TEXT(高校一覧表!V42,"00"))</f>
        <v/>
      </c>
      <c r="AB101" s="76" t="str">
        <f>IF(高校一覧表!S42="","","0")</f>
        <v/>
      </c>
      <c r="AC101" s="76" t="str">
        <f>IF(高校一覧表!S42="","","2")</f>
        <v/>
      </c>
    </row>
    <row r="102" spans="1:29" ht="18" customHeight="1">
      <c r="A102" s="76">
        <f t="shared" si="0"/>
        <v>0</v>
      </c>
      <c r="B102" s="76" t="str">
        <f>IF(高校一覧表!D43="","",IF(高校一覧表!C43="男",30000+高校一覧表!D43,40000+高校一覧表!D43))</f>
        <v/>
      </c>
      <c r="C102" s="76" t="str">
        <f ca="1">IF(高校一覧表!D43="","",VLOOKUP(VLOOKUP(高校一覧表!D43,INDIRECT("高校"&amp;高校一覧表!C43&amp;"選手データ!A:O"),MATCH("所属",INDIRECT("高校"&amp;高校一覧表!C43&amp;"選手データ!1:1"),0),0),所属csv!$A:$H,MATCH("所属コード",所属csv!$1:$1,0),0))</f>
        <v/>
      </c>
      <c r="F102" s="76" t="str">
        <f>IF(高校一覧表!D43="","",高校一覧表!D43)</f>
        <v/>
      </c>
      <c r="G102" s="76" t="str">
        <f ca="1">IF(高校一覧表!E43="","",高校一覧表!E43)</f>
        <v/>
      </c>
      <c r="H102" s="76" t="str">
        <f ca="1">IF(高校一覧表!D43="","",VLOOKUP(高校一覧表!D43,INDIRECT("高校"&amp;高校一覧表!C43&amp;"選手データ!A:O"),MATCH("ﾌﾘｶﾞﾅ(姓)",INDIRECT("高校"&amp;高校一覧表!C43&amp;"選手データ!1:1"),0),0)&amp;" "&amp;VLOOKUP(高校一覧表!D43,INDIRECT("高校"&amp;高校一覧表!C43&amp;"選手データ!A:O"),MATCH("ﾌﾘｶﾞﾅ(名)",INDIRECT("高校"&amp;高校一覧表!C43&amp;"選手データ!1:1"),0),0))</f>
        <v/>
      </c>
      <c r="I102" s="76" t="str">
        <f ca="1">IF(高校一覧表!E43="","",高校一覧表!E43)</f>
        <v/>
      </c>
      <c r="J102" s="76" t="str">
        <f ca="1">IF(高校一覧表!D43="","",VLOOKUP(高校一覧表!D43,INDIRECT("高校"&amp;高校一覧表!C43&amp;"選手データ!A:O"),MATCH("FAMILY NAME",INDIRECT("高校"&amp;高校一覧表!C43&amp;"選手データ!1:1"),0),0)&amp;" "&amp;VLOOKUP(高校一覧表!D43,INDIRECT("高校"&amp;高校一覧表!C43&amp;"選手データ!A:O"),MATCH("Firstname",INDIRECT("高校"&amp;高校一覧表!C43&amp;"選手データ!1:1"),0),0))</f>
        <v/>
      </c>
      <c r="K102" s="76" t="str">
        <f>IF(高校一覧表!D43="","","JPN")</f>
        <v/>
      </c>
      <c r="L102" s="76" t="str">
        <f>IF(高校一覧表!D43="","",IF(高校一覧表!C43="男",1,2))</f>
        <v/>
      </c>
      <c r="M102" s="76" t="str">
        <f>IF(高校一覧表!D43="","",高校一覧表!F43)</f>
        <v/>
      </c>
      <c r="N102" s="76" t="str">
        <f ca="1">IF(高校一覧表!D43="","",LEFT(VLOOKUP(高校一覧表!D43,INDIRECT("高校"&amp;高校一覧表!C43&amp;"選手データ!A:O"),MATCH("Birthday",INDIRECT("高校"&amp;高校一覧表!C43&amp;"選手データ!1:1"),0),0),4))</f>
        <v/>
      </c>
      <c r="O102" s="76" t="str">
        <f>IF(高校一覧表!D43="","","0")</f>
        <v/>
      </c>
      <c r="P102" s="76" t="str">
        <f>IF(高校一覧表!D43="","","千葉")</f>
        <v/>
      </c>
      <c r="R102" s="76" t="str">
        <f>IF(高校一覧表!G43="","",VLOOKUP(高校一覧表!G43,競技csv!$A:$O,MATCH("競技コード",競技csv!$1:$1,0),0))</f>
        <v/>
      </c>
      <c r="S102" s="76" t="str" cm="1">
        <f t="array" ref="S102">IF(高校一覧表!J43="","",高校一覧表!J43&amp;".")&amp;_xlfn.IFS(高校一覧表!K43="","",OR(VLOOKUP(R102,競技csv!$B:$O,2,0)&lt;=31,VLOOKUP(R102,競技csv!$B:$O,2,0)&gt;=100),TEXT(高校一覧表!K43,"00")&amp;".",TRUE,TEXT(高校一覧表!K43,"00")&amp;"m")&amp;IF(高校一覧表!L43="","",TEXT(高校一覧表!L43,"00"))</f>
        <v/>
      </c>
      <c r="T102" s="76" t="str">
        <f>IF(高校一覧表!G43="","","0")</f>
        <v/>
      </c>
      <c r="U102" s="76" t="str">
        <f>IF(高校一覧表!G43="","","2")</f>
        <v/>
      </c>
      <c r="V102" s="76" t="str">
        <f>IF(高校一覧表!M43="","",VLOOKUP(高校一覧表!M43,競技csv!$A:$O,MATCH("競技コード",競技csv!$1:$1,0),0))</f>
        <v/>
      </c>
      <c r="W102" s="76" t="str" cm="1">
        <f t="array" ref="W102">IF(高校一覧表!P43="","",高校一覧表!P43&amp;".")&amp;_xlfn.IFS(高校一覧表!Q43="","",OR(VLOOKUP(V102,競技csv!$B:$O,2,0)&lt;=31,VLOOKUP(V102,競技csv!$B:$O,2,0)&gt;=100),TEXT(高校一覧表!Q43,"00")&amp;".",TRUE,TEXT(高校一覧表!Q43,"00")&amp;"m")&amp;IF(高校一覧表!R43="","",TEXT(高校一覧表!R43,"00"))</f>
        <v/>
      </c>
      <c r="X102" s="76" t="str">
        <f>IF(高校一覧表!M43="","","0")</f>
        <v/>
      </c>
      <c r="Y102" s="76" t="str">
        <f>IF(高校一覧表!M43="","","2")</f>
        <v/>
      </c>
      <c r="Z102" s="76" t="str">
        <f>IF(高校一覧表!S43="","",VLOOKUP("一般"&amp;高校一覧表!C43&amp;"子4X100mR",競技csv!A:O,MATCH("競技コード",競技csv!$1:$1,0),0))</f>
        <v/>
      </c>
      <c r="AA102" s="76" t="str">
        <f>IF(高校一覧表!T43="","",高校一覧表!T43&amp;".")&amp;IF(高校一覧表!U43="","",TEXT(高校一覧表!U43,"00")&amp;".")&amp;IF(高校一覧表!V43="","",TEXT(高校一覧表!V43,"00"))</f>
        <v/>
      </c>
      <c r="AB102" s="76" t="str">
        <f>IF(高校一覧表!S43="","","0")</f>
        <v/>
      </c>
      <c r="AC102" s="76" t="str">
        <f>IF(高校一覧表!S43="","","2")</f>
        <v/>
      </c>
    </row>
    <row r="103" spans="1:29" ht="18" customHeight="1">
      <c r="A103" s="76">
        <f t="shared" si="0"/>
        <v>0</v>
      </c>
      <c r="B103" s="76" t="str">
        <f>IF(高校一覧表!D44="","",IF(高校一覧表!C44="男",30000+高校一覧表!D44,40000+高校一覧表!D44))</f>
        <v/>
      </c>
      <c r="C103" s="76" t="str">
        <f ca="1">IF(高校一覧表!D44="","",VLOOKUP(VLOOKUP(高校一覧表!D44,INDIRECT("高校"&amp;高校一覧表!C44&amp;"選手データ!A:O"),MATCH("所属",INDIRECT("高校"&amp;高校一覧表!C44&amp;"選手データ!1:1"),0),0),所属csv!$A:$H,MATCH("所属コード",所属csv!$1:$1,0),0))</f>
        <v/>
      </c>
      <c r="F103" s="76" t="str">
        <f>IF(高校一覧表!D44="","",高校一覧表!D44)</f>
        <v/>
      </c>
      <c r="G103" s="76" t="str">
        <f ca="1">IF(高校一覧表!E44="","",高校一覧表!E44)</f>
        <v/>
      </c>
      <c r="H103" s="76" t="str">
        <f ca="1">IF(高校一覧表!D44="","",VLOOKUP(高校一覧表!D44,INDIRECT("高校"&amp;高校一覧表!C44&amp;"選手データ!A:O"),MATCH("ﾌﾘｶﾞﾅ(姓)",INDIRECT("高校"&amp;高校一覧表!C44&amp;"選手データ!1:1"),0),0)&amp;" "&amp;VLOOKUP(高校一覧表!D44,INDIRECT("高校"&amp;高校一覧表!C44&amp;"選手データ!A:O"),MATCH("ﾌﾘｶﾞﾅ(名)",INDIRECT("高校"&amp;高校一覧表!C44&amp;"選手データ!1:1"),0),0))</f>
        <v/>
      </c>
      <c r="I103" s="76" t="str">
        <f ca="1">IF(高校一覧表!E44="","",高校一覧表!E44)</f>
        <v/>
      </c>
      <c r="J103" s="76" t="str">
        <f ca="1">IF(高校一覧表!D44="","",VLOOKUP(高校一覧表!D44,INDIRECT("高校"&amp;高校一覧表!C44&amp;"選手データ!A:O"),MATCH("FAMILY NAME",INDIRECT("高校"&amp;高校一覧表!C44&amp;"選手データ!1:1"),0),0)&amp;" "&amp;VLOOKUP(高校一覧表!D44,INDIRECT("高校"&amp;高校一覧表!C44&amp;"選手データ!A:O"),MATCH("Firstname",INDIRECT("高校"&amp;高校一覧表!C44&amp;"選手データ!1:1"),0),0))</f>
        <v/>
      </c>
      <c r="K103" s="76" t="str">
        <f>IF(高校一覧表!D44="","","JPN")</f>
        <v/>
      </c>
      <c r="L103" s="76" t="str">
        <f>IF(高校一覧表!D44="","",IF(高校一覧表!C44="男",1,2))</f>
        <v/>
      </c>
      <c r="M103" s="76" t="str">
        <f>IF(高校一覧表!D44="","",高校一覧表!F44)</f>
        <v/>
      </c>
      <c r="N103" s="76" t="str">
        <f ca="1">IF(高校一覧表!D44="","",LEFT(VLOOKUP(高校一覧表!D44,INDIRECT("高校"&amp;高校一覧表!C44&amp;"選手データ!A:O"),MATCH("Birthday",INDIRECT("高校"&amp;高校一覧表!C44&amp;"選手データ!1:1"),0),0),4))</f>
        <v/>
      </c>
      <c r="O103" s="76" t="str">
        <f>IF(高校一覧表!D44="","","0")</f>
        <v/>
      </c>
      <c r="P103" s="76" t="str">
        <f>IF(高校一覧表!D44="","","千葉")</f>
        <v/>
      </c>
      <c r="R103" s="76" t="str">
        <f>IF(高校一覧表!G44="","",VLOOKUP(高校一覧表!G44,競技csv!$A:$O,MATCH("競技コード",競技csv!$1:$1,0),0))</f>
        <v/>
      </c>
      <c r="S103" s="76" t="str" cm="1">
        <f t="array" ref="S103">IF(高校一覧表!J44="","",高校一覧表!J44&amp;".")&amp;_xlfn.IFS(高校一覧表!K44="","",OR(VLOOKUP(R103,競技csv!$B:$O,2,0)&lt;=31,VLOOKUP(R103,競技csv!$B:$O,2,0)&gt;=100),TEXT(高校一覧表!K44,"00")&amp;".",TRUE,TEXT(高校一覧表!K44,"00")&amp;"m")&amp;IF(高校一覧表!L44="","",TEXT(高校一覧表!L44,"00"))</f>
        <v/>
      </c>
      <c r="T103" s="76" t="str">
        <f>IF(高校一覧表!G44="","","0")</f>
        <v/>
      </c>
      <c r="U103" s="76" t="str">
        <f>IF(高校一覧表!G44="","","2")</f>
        <v/>
      </c>
      <c r="V103" s="76" t="str">
        <f>IF(高校一覧表!M44="","",VLOOKUP(高校一覧表!M44,競技csv!$A:$O,MATCH("競技コード",競技csv!$1:$1,0),0))</f>
        <v/>
      </c>
      <c r="W103" s="76" t="str" cm="1">
        <f t="array" ref="W103">IF(高校一覧表!P44="","",高校一覧表!P44&amp;".")&amp;_xlfn.IFS(高校一覧表!Q44="","",OR(VLOOKUP(V103,競技csv!$B:$O,2,0)&lt;=31,VLOOKUP(V103,競技csv!$B:$O,2,0)&gt;=100),TEXT(高校一覧表!Q44,"00")&amp;".",TRUE,TEXT(高校一覧表!Q44,"00")&amp;"m")&amp;IF(高校一覧表!R44="","",TEXT(高校一覧表!R44,"00"))</f>
        <v/>
      </c>
      <c r="X103" s="76" t="str">
        <f>IF(高校一覧表!M44="","","0")</f>
        <v/>
      </c>
      <c r="Y103" s="76" t="str">
        <f>IF(高校一覧表!M44="","","2")</f>
        <v/>
      </c>
      <c r="Z103" s="76" t="str">
        <f>IF(高校一覧表!S44="","",VLOOKUP("一般"&amp;高校一覧表!C44&amp;"子4X100mR",競技csv!A:O,MATCH("競技コード",競技csv!$1:$1,0),0))</f>
        <v/>
      </c>
      <c r="AA103" s="76" t="str">
        <f>IF(高校一覧表!T44="","",高校一覧表!T44&amp;".")&amp;IF(高校一覧表!U44="","",TEXT(高校一覧表!U44,"00")&amp;".")&amp;IF(高校一覧表!V44="","",TEXT(高校一覧表!V44,"00"))</f>
        <v/>
      </c>
      <c r="AB103" s="76" t="str">
        <f>IF(高校一覧表!S44="","","0")</f>
        <v/>
      </c>
      <c r="AC103" s="76" t="str">
        <f>IF(高校一覧表!S44="","","2")</f>
        <v/>
      </c>
    </row>
    <row r="104" spans="1:29" ht="18" customHeight="1">
      <c r="A104" s="76">
        <f t="shared" si="0"/>
        <v>0</v>
      </c>
      <c r="B104" s="76" t="str">
        <f>IF(高校一覧表!D45="","",IF(高校一覧表!C45="男",30000+高校一覧表!D45,40000+高校一覧表!D45))</f>
        <v/>
      </c>
      <c r="C104" s="76" t="str">
        <f ca="1">IF(高校一覧表!D45="","",VLOOKUP(VLOOKUP(高校一覧表!D45,INDIRECT("高校"&amp;高校一覧表!C45&amp;"選手データ!A:O"),MATCH("所属",INDIRECT("高校"&amp;高校一覧表!C45&amp;"選手データ!1:1"),0),0),所属csv!$A:$H,MATCH("所属コード",所属csv!$1:$1,0),0))</f>
        <v/>
      </c>
      <c r="F104" s="76" t="str">
        <f>IF(高校一覧表!D45="","",高校一覧表!D45)</f>
        <v/>
      </c>
      <c r="G104" s="76" t="str">
        <f ca="1">IF(高校一覧表!E45="","",高校一覧表!E45)</f>
        <v/>
      </c>
      <c r="H104" s="76" t="str">
        <f ca="1">IF(高校一覧表!D45="","",VLOOKUP(高校一覧表!D45,INDIRECT("高校"&amp;高校一覧表!C45&amp;"選手データ!A:O"),MATCH("ﾌﾘｶﾞﾅ(姓)",INDIRECT("高校"&amp;高校一覧表!C45&amp;"選手データ!1:1"),0),0)&amp;" "&amp;VLOOKUP(高校一覧表!D45,INDIRECT("高校"&amp;高校一覧表!C45&amp;"選手データ!A:O"),MATCH("ﾌﾘｶﾞﾅ(名)",INDIRECT("高校"&amp;高校一覧表!C45&amp;"選手データ!1:1"),0),0))</f>
        <v/>
      </c>
      <c r="I104" s="76" t="str">
        <f ca="1">IF(高校一覧表!E45="","",高校一覧表!E45)</f>
        <v/>
      </c>
      <c r="J104" s="76" t="str">
        <f ca="1">IF(高校一覧表!D45="","",VLOOKUP(高校一覧表!D45,INDIRECT("高校"&amp;高校一覧表!C45&amp;"選手データ!A:O"),MATCH("FAMILY NAME",INDIRECT("高校"&amp;高校一覧表!C45&amp;"選手データ!1:1"),0),0)&amp;" "&amp;VLOOKUP(高校一覧表!D45,INDIRECT("高校"&amp;高校一覧表!C45&amp;"選手データ!A:O"),MATCH("Firstname",INDIRECT("高校"&amp;高校一覧表!C45&amp;"選手データ!1:1"),0),0))</f>
        <v/>
      </c>
      <c r="K104" s="76" t="str">
        <f>IF(高校一覧表!D45="","","JPN")</f>
        <v/>
      </c>
      <c r="L104" s="76" t="str">
        <f>IF(高校一覧表!D45="","",IF(高校一覧表!C45="男",1,2))</f>
        <v/>
      </c>
      <c r="M104" s="76" t="str">
        <f>IF(高校一覧表!D45="","",高校一覧表!F45)</f>
        <v/>
      </c>
      <c r="N104" s="76" t="str">
        <f ca="1">IF(高校一覧表!D45="","",LEFT(VLOOKUP(高校一覧表!D45,INDIRECT("高校"&amp;高校一覧表!C45&amp;"選手データ!A:O"),MATCH("Birthday",INDIRECT("高校"&amp;高校一覧表!C45&amp;"選手データ!1:1"),0),0),4))</f>
        <v/>
      </c>
      <c r="O104" s="76" t="str">
        <f>IF(高校一覧表!D45="","","0")</f>
        <v/>
      </c>
      <c r="P104" s="76" t="str">
        <f>IF(高校一覧表!D45="","","千葉")</f>
        <v/>
      </c>
      <c r="R104" s="76" t="str">
        <f>IF(高校一覧表!G45="","",VLOOKUP(高校一覧表!G45,競技csv!$A:$O,MATCH("競技コード",競技csv!$1:$1,0),0))</f>
        <v/>
      </c>
      <c r="S104" s="76" t="str" cm="1">
        <f t="array" ref="S104">IF(高校一覧表!J45="","",高校一覧表!J45&amp;".")&amp;_xlfn.IFS(高校一覧表!K45="","",OR(VLOOKUP(R104,競技csv!$B:$O,2,0)&lt;=31,VLOOKUP(R104,競技csv!$B:$O,2,0)&gt;=100),TEXT(高校一覧表!K45,"00")&amp;".",TRUE,TEXT(高校一覧表!K45,"00")&amp;"m")&amp;IF(高校一覧表!L45="","",TEXT(高校一覧表!L45,"00"))</f>
        <v/>
      </c>
      <c r="T104" s="76" t="str">
        <f>IF(高校一覧表!G45="","","0")</f>
        <v/>
      </c>
      <c r="U104" s="76" t="str">
        <f>IF(高校一覧表!G45="","","2")</f>
        <v/>
      </c>
      <c r="V104" s="76" t="str">
        <f>IF(高校一覧表!M45="","",VLOOKUP(高校一覧表!M45,競技csv!$A:$O,MATCH("競技コード",競技csv!$1:$1,0),0))</f>
        <v/>
      </c>
      <c r="W104" s="76" t="str" cm="1">
        <f t="array" ref="W104">IF(高校一覧表!P45="","",高校一覧表!P45&amp;".")&amp;_xlfn.IFS(高校一覧表!Q45="","",OR(VLOOKUP(V104,競技csv!$B:$O,2,0)&lt;=31,VLOOKUP(V104,競技csv!$B:$O,2,0)&gt;=100),TEXT(高校一覧表!Q45,"00")&amp;".",TRUE,TEXT(高校一覧表!Q45,"00")&amp;"m")&amp;IF(高校一覧表!R45="","",TEXT(高校一覧表!R45,"00"))</f>
        <v/>
      </c>
      <c r="X104" s="76" t="str">
        <f>IF(高校一覧表!M45="","","0")</f>
        <v/>
      </c>
      <c r="Y104" s="76" t="str">
        <f>IF(高校一覧表!M45="","","2")</f>
        <v/>
      </c>
      <c r="Z104" s="76" t="str">
        <f>IF(高校一覧表!S45="","",VLOOKUP("一般"&amp;高校一覧表!C45&amp;"子4X100mR",競技csv!A:O,MATCH("競技コード",競技csv!$1:$1,0),0))</f>
        <v/>
      </c>
      <c r="AA104" s="76" t="str">
        <f>IF(高校一覧表!T45="","",高校一覧表!T45&amp;".")&amp;IF(高校一覧表!U45="","",TEXT(高校一覧表!U45,"00")&amp;".")&amp;IF(高校一覧表!V45="","",TEXT(高校一覧表!V45,"00"))</f>
        <v/>
      </c>
      <c r="AB104" s="76" t="str">
        <f>IF(高校一覧表!S45="","","0")</f>
        <v/>
      </c>
      <c r="AC104" s="76" t="str">
        <f>IF(高校一覧表!S45="","","2")</f>
        <v/>
      </c>
    </row>
    <row r="105" spans="1:29" ht="18" customHeight="1">
      <c r="A105" s="76">
        <f t="shared" si="0"/>
        <v>0</v>
      </c>
      <c r="B105" s="76" t="str">
        <f>IF(高校一覧表!D46="","",IF(高校一覧表!C46="男",30000+高校一覧表!D46,40000+高校一覧表!D46))</f>
        <v/>
      </c>
      <c r="C105" s="76" t="str">
        <f ca="1">IF(高校一覧表!D46="","",VLOOKUP(VLOOKUP(高校一覧表!D46,INDIRECT("高校"&amp;高校一覧表!C46&amp;"選手データ!A:O"),MATCH("所属",INDIRECT("高校"&amp;高校一覧表!C46&amp;"選手データ!1:1"),0),0),所属csv!$A:$H,MATCH("所属コード",所属csv!$1:$1,0),0))</f>
        <v/>
      </c>
      <c r="F105" s="76" t="str">
        <f>IF(高校一覧表!D46="","",高校一覧表!D46)</f>
        <v/>
      </c>
      <c r="G105" s="76" t="str">
        <f ca="1">IF(高校一覧表!E46="","",高校一覧表!E46)</f>
        <v/>
      </c>
      <c r="H105" s="76" t="str">
        <f ca="1">IF(高校一覧表!D46="","",VLOOKUP(高校一覧表!D46,INDIRECT("高校"&amp;高校一覧表!C46&amp;"選手データ!A:O"),MATCH("ﾌﾘｶﾞﾅ(姓)",INDIRECT("高校"&amp;高校一覧表!C46&amp;"選手データ!1:1"),0),0)&amp;" "&amp;VLOOKUP(高校一覧表!D46,INDIRECT("高校"&amp;高校一覧表!C46&amp;"選手データ!A:O"),MATCH("ﾌﾘｶﾞﾅ(名)",INDIRECT("高校"&amp;高校一覧表!C46&amp;"選手データ!1:1"),0),0))</f>
        <v/>
      </c>
      <c r="I105" s="76" t="str">
        <f ca="1">IF(高校一覧表!E46="","",高校一覧表!E46)</f>
        <v/>
      </c>
      <c r="J105" s="76" t="str">
        <f ca="1">IF(高校一覧表!D46="","",VLOOKUP(高校一覧表!D46,INDIRECT("高校"&amp;高校一覧表!C46&amp;"選手データ!A:O"),MATCH("FAMILY NAME",INDIRECT("高校"&amp;高校一覧表!C46&amp;"選手データ!1:1"),0),0)&amp;" "&amp;VLOOKUP(高校一覧表!D46,INDIRECT("高校"&amp;高校一覧表!C46&amp;"選手データ!A:O"),MATCH("Firstname",INDIRECT("高校"&amp;高校一覧表!C46&amp;"選手データ!1:1"),0),0))</f>
        <v/>
      </c>
      <c r="K105" s="76" t="str">
        <f>IF(高校一覧表!D46="","","JPN")</f>
        <v/>
      </c>
      <c r="L105" s="76" t="str">
        <f>IF(高校一覧表!D46="","",IF(高校一覧表!C46="男",1,2))</f>
        <v/>
      </c>
      <c r="M105" s="76" t="str">
        <f>IF(高校一覧表!D46="","",高校一覧表!F46)</f>
        <v/>
      </c>
      <c r="N105" s="76" t="str">
        <f ca="1">IF(高校一覧表!D46="","",LEFT(VLOOKUP(高校一覧表!D46,INDIRECT("高校"&amp;高校一覧表!C46&amp;"選手データ!A:O"),MATCH("Birthday",INDIRECT("高校"&amp;高校一覧表!C46&amp;"選手データ!1:1"),0),0),4))</f>
        <v/>
      </c>
      <c r="O105" s="76" t="str">
        <f>IF(高校一覧表!D46="","","0")</f>
        <v/>
      </c>
      <c r="P105" s="76" t="str">
        <f>IF(高校一覧表!D46="","","千葉")</f>
        <v/>
      </c>
      <c r="R105" s="76" t="str">
        <f>IF(高校一覧表!G46="","",VLOOKUP(高校一覧表!G46,競技csv!$A:$O,MATCH("競技コード",競技csv!$1:$1,0),0))</f>
        <v/>
      </c>
      <c r="S105" s="76" t="str" cm="1">
        <f t="array" ref="S105">IF(高校一覧表!J46="","",高校一覧表!J46&amp;".")&amp;_xlfn.IFS(高校一覧表!K46="","",OR(VLOOKUP(R105,競技csv!$B:$O,2,0)&lt;=31,VLOOKUP(R105,競技csv!$B:$O,2,0)&gt;=100),TEXT(高校一覧表!K46,"00")&amp;".",TRUE,TEXT(高校一覧表!K46,"00")&amp;"m")&amp;IF(高校一覧表!L46="","",TEXT(高校一覧表!L46,"00"))</f>
        <v/>
      </c>
      <c r="T105" s="76" t="str">
        <f>IF(高校一覧表!G46="","","0")</f>
        <v/>
      </c>
      <c r="U105" s="76" t="str">
        <f>IF(高校一覧表!G46="","","2")</f>
        <v/>
      </c>
      <c r="V105" s="76" t="str">
        <f>IF(高校一覧表!M46="","",VLOOKUP(高校一覧表!M46,競技csv!$A:$O,MATCH("競技コード",競技csv!$1:$1,0),0))</f>
        <v/>
      </c>
      <c r="W105" s="76" t="str" cm="1">
        <f t="array" ref="W105">IF(高校一覧表!P46="","",高校一覧表!P46&amp;".")&amp;_xlfn.IFS(高校一覧表!Q46="","",OR(VLOOKUP(V105,競技csv!$B:$O,2,0)&lt;=31,VLOOKUP(V105,競技csv!$B:$O,2,0)&gt;=100),TEXT(高校一覧表!Q46,"00")&amp;".",TRUE,TEXT(高校一覧表!Q46,"00")&amp;"m")&amp;IF(高校一覧表!R46="","",TEXT(高校一覧表!R46,"00"))</f>
        <v/>
      </c>
      <c r="X105" s="76" t="str">
        <f>IF(高校一覧表!M46="","","0")</f>
        <v/>
      </c>
      <c r="Y105" s="76" t="str">
        <f>IF(高校一覧表!M46="","","2")</f>
        <v/>
      </c>
      <c r="Z105" s="76" t="str">
        <f>IF(高校一覧表!S46="","",VLOOKUP("一般"&amp;高校一覧表!C46&amp;"子4X100mR",競技csv!A:O,MATCH("競技コード",競技csv!$1:$1,0),0))</f>
        <v/>
      </c>
      <c r="AA105" s="76" t="str">
        <f>IF(高校一覧表!T46="","",高校一覧表!T46&amp;".")&amp;IF(高校一覧表!U46="","",TEXT(高校一覧表!U46,"00")&amp;".")&amp;IF(高校一覧表!V46="","",TEXT(高校一覧表!V46,"00"))</f>
        <v/>
      </c>
      <c r="AB105" s="76" t="str">
        <f>IF(高校一覧表!S46="","","0")</f>
        <v/>
      </c>
      <c r="AC105" s="76" t="str">
        <f>IF(高校一覧表!S46="","","2")</f>
        <v/>
      </c>
    </row>
    <row r="106" spans="1:29" ht="18" customHeight="1">
      <c r="A106" s="76">
        <f t="shared" si="0"/>
        <v>0</v>
      </c>
      <c r="B106" s="76" t="str">
        <f>IF(高校一覧表!D47="","",IF(高校一覧表!C47="男",30000+高校一覧表!D47,40000+高校一覧表!D47))</f>
        <v/>
      </c>
      <c r="C106" s="76" t="str">
        <f ca="1">IF(高校一覧表!D47="","",VLOOKUP(VLOOKUP(高校一覧表!D47,INDIRECT("高校"&amp;高校一覧表!C47&amp;"選手データ!A:O"),MATCH("所属",INDIRECT("高校"&amp;高校一覧表!C47&amp;"選手データ!1:1"),0),0),所属csv!$A:$H,MATCH("所属コード",所属csv!$1:$1,0),0))</f>
        <v/>
      </c>
      <c r="F106" s="76" t="str">
        <f>IF(高校一覧表!D47="","",高校一覧表!D47)</f>
        <v/>
      </c>
      <c r="G106" s="76" t="str">
        <f ca="1">IF(高校一覧表!E47="","",高校一覧表!E47)</f>
        <v/>
      </c>
      <c r="H106" s="76" t="str">
        <f ca="1">IF(高校一覧表!D47="","",VLOOKUP(高校一覧表!D47,INDIRECT("高校"&amp;高校一覧表!C47&amp;"選手データ!A:O"),MATCH("ﾌﾘｶﾞﾅ(姓)",INDIRECT("高校"&amp;高校一覧表!C47&amp;"選手データ!1:1"),0),0)&amp;" "&amp;VLOOKUP(高校一覧表!D47,INDIRECT("高校"&amp;高校一覧表!C47&amp;"選手データ!A:O"),MATCH("ﾌﾘｶﾞﾅ(名)",INDIRECT("高校"&amp;高校一覧表!C47&amp;"選手データ!1:1"),0),0))</f>
        <v/>
      </c>
      <c r="I106" s="76" t="str">
        <f ca="1">IF(高校一覧表!E47="","",高校一覧表!E47)</f>
        <v/>
      </c>
      <c r="J106" s="76" t="str">
        <f ca="1">IF(高校一覧表!D47="","",VLOOKUP(高校一覧表!D47,INDIRECT("高校"&amp;高校一覧表!C47&amp;"選手データ!A:O"),MATCH("FAMILY NAME",INDIRECT("高校"&amp;高校一覧表!C47&amp;"選手データ!1:1"),0),0)&amp;" "&amp;VLOOKUP(高校一覧表!D47,INDIRECT("高校"&amp;高校一覧表!C47&amp;"選手データ!A:O"),MATCH("Firstname",INDIRECT("高校"&amp;高校一覧表!C47&amp;"選手データ!1:1"),0),0))</f>
        <v/>
      </c>
      <c r="K106" s="76" t="str">
        <f>IF(高校一覧表!D47="","","JPN")</f>
        <v/>
      </c>
      <c r="L106" s="76" t="str">
        <f>IF(高校一覧表!D47="","",IF(高校一覧表!C47="男",1,2))</f>
        <v/>
      </c>
      <c r="M106" s="76" t="str">
        <f>IF(高校一覧表!D47="","",高校一覧表!F47)</f>
        <v/>
      </c>
      <c r="N106" s="76" t="str">
        <f ca="1">IF(高校一覧表!D47="","",LEFT(VLOOKUP(高校一覧表!D47,INDIRECT("高校"&amp;高校一覧表!C47&amp;"選手データ!A:O"),MATCH("Birthday",INDIRECT("高校"&amp;高校一覧表!C47&amp;"選手データ!1:1"),0),0),4))</f>
        <v/>
      </c>
      <c r="O106" s="76" t="str">
        <f>IF(高校一覧表!D47="","","0")</f>
        <v/>
      </c>
      <c r="P106" s="76" t="str">
        <f>IF(高校一覧表!D47="","","千葉")</f>
        <v/>
      </c>
      <c r="R106" s="76" t="str">
        <f>IF(高校一覧表!G47="","",VLOOKUP(高校一覧表!G47,競技csv!$A:$O,MATCH("競技コード",競技csv!$1:$1,0),0))</f>
        <v/>
      </c>
      <c r="S106" s="76" t="str" cm="1">
        <f t="array" ref="S106">IF(高校一覧表!J47="","",高校一覧表!J47&amp;".")&amp;_xlfn.IFS(高校一覧表!K47="","",OR(VLOOKUP(R106,競技csv!$B:$O,2,0)&lt;=31,VLOOKUP(R106,競技csv!$B:$O,2,0)&gt;=100),TEXT(高校一覧表!K47,"00")&amp;".",TRUE,TEXT(高校一覧表!K47,"00")&amp;"m")&amp;IF(高校一覧表!L47="","",TEXT(高校一覧表!L47,"00"))</f>
        <v/>
      </c>
      <c r="T106" s="76" t="str">
        <f>IF(高校一覧表!G47="","","0")</f>
        <v/>
      </c>
      <c r="U106" s="76" t="str">
        <f>IF(高校一覧表!G47="","","2")</f>
        <v/>
      </c>
      <c r="V106" s="76" t="str">
        <f>IF(高校一覧表!M47="","",VLOOKUP(高校一覧表!M47,競技csv!$A:$O,MATCH("競技コード",競技csv!$1:$1,0),0))</f>
        <v/>
      </c>
      <c r="W106" s="76" t="str" cm="1">
        <f t="array" ref="W106">IF(高校一覧表!P47="","",高校一覧表!P47&amp;".")&amp;_xlfn.IFS(高校一覧表!Q47="","",OR(VLOOKUP(V106,競技csv!$B:$O,2,0)&lt;=31,VLOOKUP(V106,競技csv!$B:$O,2,0)&gt;=100),TEXT(高校一覧表!Q47,"00")&amp;".",TRUE,TEXT(高校一覧表!Q47,"00")&amp;"m")&amp;IF(高校一覧表!R47="","",TEXT(高校一覧表!R47,"00"))</f>
        <v/>
      </c>
      <c r="X106" s="76" t="str">
        <f>IF(高校一覧表!M47="","","0")</f>
        <v/>
      </c>
      <c r="Y106" s="76" t="str">
        <f>IF(高校一覧表!M47="","","2")</f>
        <v/>
      </c>
      <c r="Z106" s="76" t="str">
        <f>IF(高校一覧表!S47="","",VLOOKUP("一般"&amp;高校一覧表!C47&amp;"子4X100mR",競技csv!A:O,MATCH("競技コード",競技csv!$1:$1,0),0))</f>
        <v/>
      </c>
      <c r="AA106" s="76" t="str">
        <f>IF(高校一覧表!T47="","",高校一覧表!T47&amp;".")&amp;IF(高校一覧表!U47="","",TEXT(高校一覧表!U47,"00")&amp;".")&amp;IF(高校一覧表!V47="","",TEXT(高校一覧表!V47,"00"))</f>
        <v/>
      </c>
      <c r="AB106" s="76" t="str">
        <f>IF(高校一覧表!S47="","","0")</f>
        <v/>
      </c>
      <c r="AC106" s="76" t="str">
        <f>IF(高校一覧表!S47="","","2")</f>
        <v/>
      </c>
    </row>
    <row r="107" spans="1:29" ht="18" customHeight="1">
      <c r="A107" s="76">
        <f t="shared" si="0"/>
        <v>0</v>
      </c>
      <c r="B107" s="76" t="str">
        <f>IF(高校一覧表!D48="","",IF(高校一覧表!C48="男",30000+高校一覧表!D48,40000+高校一覧表!D48))</f>
        <v/>
      </c>
      <c r="C107" s="76" t="str">
        <f ca="1">IF(高校一覧表!D48="","",VLOOKUP(VLOOKUP(高校一覧表!D48,INDIRECT("高校"&amp;高校一覧表!C48&amp;"選手データ!A:O"),MATCH("所属",INDIRECT("高校"&amp;高校一覧表!C48&amp;"選手データ!1:1"),0),0),所属csv!$A:$H,MATCH("所属コード",所属csv!$1:$1,0),0))</f>
        <v/>
      </c>
      <c r="F107" s="76" t="str">
        <f>IF(高校一覧表!D48="","",高校一覧表!D48)</f>
        <v/>
      </c>
      <c r="G107" s="76" t="str">
        <f ca="1">IF(高校一覧表!E48="","",高校一覧表!E48)</f>
        <v/>
      </c>
      <c r="H107" s="76" t="str">
        <f ca="1">IF(高校一覧表!D48="","",VLOOKUP(高校一覧表!D48,INDIRECT("高校"&amp;高校一覧表!C48&amp;"選手データ!A:O"),MATCH("ﾌﾘｶﾞﾅ(姓)",INDIRECT("高校"&amp;高校一覧表!C48&amp;"選手データ!1:1"),0),0)&amp;" "&amp;VLOOKUP(高校一覧表!D48,INDIRECT("高校"&amp;高校一覧表!C48&amp;"選手データ!A:O"),MATCH("ﾌﾘｶﾞﾅ(名)",INDIRECT("高校"&amp;高校一覧表!C48&amp;"選手データ!1:1"),0),0))</f>
        <v/>
      </c>
      <c r="I107" s="76" t="str">
        <f ca="1">IF(高校一覧表!E48="","",高校一覧表!E48)</f>
        <v/>
      </c>
      <c r="J107" s="76" t="str">
        <f ca="1">IF(高校一覧表!D48="","",VLOOKUP(高校一覧表!D48,INDIRECT("高校"&amp;高校一覧表!C48&amp;"選手データ!A:O"),MATCH("FAMILY NAME",INDIRECT("高校"&amp;高校一覧表!C48&amp;"選手データ!1:1"),0),0)&amp;" "&amp;VLOOKUP(高校一覧表!D48,INDIRECT("高校"&amp;高校一覧表!C48&amp;"選手データ!A:O"),MATCH("Firstname",INDIRECT("高校"&amp;高校一覧表!C48&amp;"選手データ!1:1"),0),0))</f>
        <v/>
      </c>
      <c r="K107" s="76" t="str">
        <f>IF(高校一覧表!D48="","","JPN")</f>
        <v/>
      </c>
      <c r="L107" s="76" t="str">
        <f>IF(高校一覧表!D48="","",IF(高校一覧表!C48="男",1,2))</f>
        <v/>
      </c>
      <c r="M107" s="76" t="str">
        <f>IF(高校一覧表!D48="","",高校一覧表!F48)</f>
        <v/>
      </c>
      <c r="N107" s="76" t="str">
        <f ca="1">IF(高校一覧表!D48="","",LEFT(VLOOKUP(高校一覧表!D48,INDIRECT("高校"&amp;高校一覧表!C48&amp;"選手データ!A:O"),MATCH("Birthday",INDIRECT("高校"&amp;高校一覧表!C48&amp;"選手データ!1:1"),0),0),4))</f>
        <v/>
      </c>
      <c r="O107" s="76" t="str">
        <f>IF(高校一覧表!D48="","","0")</f>
        <v/>
      </c>
      <c r="P107" s="76" t="str">
        <f>IF(高校一覧表!D48="","","千葉")</f>
        <v/>
      </c>
      <c r="R107" s="76" t="str">
        <f>IF(高校一覧表!G48="","",VLOOKUP(高校一覧表!G48,競技csv!$A:$O,MATCH("競技コード",競技csv!$1:$1,0),0))</f>
        <v/>
      </c>
      <c r="S107" s="76" t="str" cm="1">
        <f t="array" ref="S107">IF(高校一覧表!J48="","",高校一覧表!J48&amp;".")&amp;_xlfn.IFS(高校一覧表!K48="","",OR(VLOOKUP(R107,競技csv!$B:$O,2,0)&lt;=31,VLOOKUP(R107,競技csv!$B:$O,2,0)&gt;=100),TEXT(高校一覧表!K48,"00")&amp;".",TRUE,TEXT(高校一覧表!K48,"00")&amp;"m")&amp;IF(高校一覧表!L48="","",TEXT(高校一覧表!L48,"00"))</f>
        <v/>
      </c>
      <c r="T107" s="76" t="str">
        <f>IF(高校一覧表!G48="","","0")</f>
        <v/>
      </c>
      <c r="U107" s="76" t="str">
        <f>IF(高校一覧表!G48="","","2")</f>
        <v/>
      </c>
      <c r="V107" s="76" t="str">
        <f>IF(高校一覧表!M48="","",VLOOKUP(高校一覧表!M48,競技csv!$A:$O,MATCH("競技コード",競技csv!$1:$1,0),0))</f>
        <v/>
      </c>
      <c r="W107" s="76" t="str" cm="1">
        <f t="array" ref="W107">IF(高校一覧表!P48="","",高校一覧表!P48&amp;".")&amp;_xlfn.IFS(高校一覧表!Q48="","",OR(VLOOKUP(V107,競技csv!$B:$O,2,0)&lt;=31,VLOOKUP(V107,競技csv!$B:$O,2,0)&gt;=100),TEXT(高校一覧表!Q48,"00")&amp;".",TRUE,TEXT(高校一覧表!Q48,"00")&amp;"m")&amp;IF(高校一覧表!R48="","",TEXT(高校一覧表!R48,"00"))</f>
        <v/>
      </c>
      <c r="X107" s="76" t="str">
        <f>IF(高校一覧表!M48="","","0")</f>
        <v/>
      </c>
      <c r="Y107" s="76" t="str">
        <f>IF(高校一覧表!M48="","","2")</f>
        <v/>
      </c>
      <c r="Z107" s="76" t="str">
        <f>IF(高校一覧表!S48="","",VLOOKUP("一般"&amp;高校一覧表!C48&amp;"子4X100mR",競技csv!A:O,MATCH("競技コード",競技csv!$1:$1,0),0))</f>
        <v/>
      </c>
      <c r="AA107" s="76" t="str">
        <f>IF(高校一覧表!T48="","",高校一覧表!T48&amp;".")&amp;IF(高校一覧表!U48="","",TEXT(高校一覧表!U48,"00")&amp;".")&amp;IF(高校一覧表!V48="","",TEXT(高校一覧表!V48,"00"))</f>
        <v/>
      </c>
      <c r="AB107" s="76" t="str">
        <f>IF(高校一覧表!S48="","","0")</f>
        <v/>
      </c>
      <c r="AC107" s="76" t="str">
        <f>IF(高校一覧表!S48="","","2")</f>
        <v/>
      </c>
    </row>
    <row r="108" spans="1:29" ht="18" customHeight="1">
      <c r="A108" s="76">
        <f t="shared" si="0"/>
        <v>0</v>
      </c>
      <c r="B108" s="76" t="str">
        <f>IF(高校一覧表!D49="","",IF(高校一覧表!C49="男",30000+高校一覧表!D49,40000+高校一覧表!D49))</f>
        <v/>
      </c>
      <c r="C108" s="76" t="str">
        <f ca="1">IF(高校一覧表!D49="","",VLOOKUP(VLOOKUP(高校一覧表!D49,INDIRECT("高校"&amp;高校一覧表!C49&amp;"選手データ!A:O"),MATCH("所属",INDIRECT("高校"&amp;高校一覧表!C49&amp;"選手データ!1:1"),0),0),所属csv!$A:$H,MATCH("所属コード",所属csv!$1:$1,0),0))</f>
        <v/>
      </c>
      <c r="F108" s="76" t="str">
        <f>IF(高校一覧表!D49="","",高校一覧表!D49)</f>
        <v/>
      </c>
      <c r="G108" s="76" t="str">
        <f ca="1">IF(高校一覧表!E49="","",高校一覧表!E49)</f>
        <v/>
      </c>
      <c r="H108" s="76" t="str">
        <f ca="1">IF(高校一覧表!D49="","",VLOOKUP(高校一覧表!D49,INDIRECT("高校"&amp;高校一覧表!C49&amp;"選手データ!A:O"),MATCH("ﾌﾘｶﾞﾅ(姓)",INDIRECT("高校"&amp;高校一覧表!C49&amp;"選手データ!1:1"),0),0)&amp;" "&amp;VLOOKUP(高校一覧表!D49,INDIRECT("高校"&amp;高校一覧表!C49&amp;"選手データ!A:O"),MATCH("ﾌﾘｶﾞﾅ(名)",INDIRECT("高校"&amp;高校一覧表!C49&amp;"選手データ!1:1"),0),0))</f>
        <v/>
      </c>
      <c r="I108" s="76" t="str">
        <f ca="1">IF(高校一覧表!E49="","",高校一覧表!E49)</f>
        <v/>
      </c>
      <c r="J108" s="76" t="str">
        <f ca="1">IF(高校一覧表!D49="","",VLOOKUP(高校一覧表!D49,INDIRECT("高校"&amp;高校一覧表!C49&amp;"選手データ!A:O"),MATCH("FAMILY NAME",INDIRECT("高校"&amp;高校一覧表!C49&amp;"選手データ!1:1"),0),0)&amp;" "&amp;VLOOKUP(高校一覧表!D49,INDIRECT("高校"&amp;高校一覧表!C49&amp;"選手データ!A:O"),MATCH("Firstname",INDIRECT("高校"&amp;高校一覧表!C49&amp;"選手データ!1:1"),0),0))</f>
        <v/>
      </c>
      <c r="K108" s="76" t="str">
        <f>IF(高校一覧表!D49="","","JPN")</f>
        <v/>
      </c>
      <c r="L108" s="76" t="str">
        <f>IF(高校一覧表!D49="","",IF(高校一覧表!C49="男",1,2))</f>
        <v/>
      </c>
      <c r="M108" s="76" t="str">
        <f>IF(高校一覧表!D49="","",高校一覧表!F49)</f>
        <v/>
      </c>
      <c r="N108" s="76" t="str">
        <f ca="1">IF(高校一覧表!D49="","",LEFT(VLOOKUP(高校一覧表!D49,INDIRECT("高校"&amp;高校一覧表!C49&amp;"選手データ!A:O"),MATCH("Birthday",INDIRECT("高校"&amp;高校一覧表!C49&amp;"選手データ!1:1"),0),0),4))</f>
        <v/>
      </c>
      <c r="O108" s="76" t="str">
        <f>IF(高校一覧表!D49="","","0")</f>
        <v/>
      </c>
      <c r="P108" s="76" t="str">
        <f>IF(高校一覧表!D49="","","千葉")</f>
        <v/>
      </c>
      <c r="R108" s="76" t="str">
        <f>IF(高校一覧表!G49="","",VLOOKUP(高校一覧表!G49,競技csv!$A:$O,MATCH("競技コード",競技csv!$1:$1,0),0))</f>
        <v/>
      </c>
      <c r="S108" s="76" t="str" cm="1">
        <f t="array" ref="S108">IF(高校一覧表!J49="","",高校一覧表!J49&amp;".")&amp;_xlfn.IFS(高校一覧表!K49="","",OR(VLOOKUP(R108,競技csv!$B:$O,2,0)&lt;=31,VLOOKUP(R108,競技csv!$B:$O,2,0)&gt;=100),TEXT(高校一覧表!K49,"00")&amp;".",TRUE,TEXT(高校一覧表!K49,"00")&amp;"m")&amp;IF(高校一覧表!L49="","",TEXT(高校一覧表!L49,"00"))</f>
        <v/>
      </c>
      <c r="T108" s="76" t="str">
        <f>IF(高校一覧表!G49="","","0")</f>
        <v/>
      </c>
      <c r="U108" s="76" t="str">
        <f>IF(高校一覧表!G49="","","2")</f>
        <v/>
      </c>
      <c r="V108" s="76" t="str">
        <f>IF(高校一覧表!M49="","",VLOOKUP(高校一覧表!M49,競技csv!$A:$O,MATCH("競技コード",競技csv!$1:$1,0),0))</f>
        <v/>
      </c>
      <c r="W108" s="76" t="str" cm="1">
        <f t="array" ref="W108">IF(高校一覧表!P49="","",高校一覧表!P49&amp;".")&amp;_xlfn.IFS(高校一覧表!Q49="","",OR(VLOOKUP(V108,競技csv!$B:$O,2,0)&lt;=31,VLOOKUP(V108,競技csv!$B:$O,2,0)&gt;=100),TEXT(高校一覧表!Q49,"00")&amp;".",TRUE,TEXT(高校一覧表!Q49,"00")&amp;"m")&amp;IF(高校一覧表!R49="","",TEXT(高校一覧表!R49,"00"))</f>
        <v/>
      </c>
      <c r="X108" s="76" t="str">
        <f>IF(高校一覧表!M49="","","0")</f>
        <v/>
      </c>
      <c r="Y108" s="76" t="str">
        <f>IF(高校一覧表!M49="","","2")</f>
        <v/>
      </c>
      <c r="Z108" s="76" t="str">
        <f>IF(高校一覧表!S49="","",VLOOKUP("一般"&amp;高校一覧表!C49&amp;"子4X100mR",競技csv!A:O,MATCH("競技コード",競技csv!$1:$1,0),0))</f>
        <v/>
      </c>
      <c r="AA108" s="76" t="str">
        <f>IF(高校一覧表!T49="","",高校一覧表!T49&amp;".")&amp;IF(高校一覧表!U49="","",TEXT(高校一覧表!U49,"00")&amp;".")&amp;IF(高校一覧表!V49="","",TEXT(高校一覧表!V49,"00"))</f>
        <v/>
      </c>
      <c r="AB108" s="76" t="str">
        <f>IF(高校一覧表!S49="","","0")</f>
        <v/>
      </c>
      <c r="AC108" s="76" t="str">
        <f>IF(高校一覧表!S49="","","2")</f>
        <v/>
      </c>
    </row>
    <row r="109" spans="1:29" ht="18" customHeight="1">
      <c r="A109" s="76">
        <f t="shared" si="0"/>
        <v>0</v>
      </c>
      <c r="B109" s="76" t="str">
        <f>IF(高校一覧表!D50="","",IF(高校一覧表!C50="男",30000+高校一覧表!D50,40000+高校一覧表!D50))</f>
        <v/>
      </c>
      <c r="C109" s="76" t="str">
        <f ca="1">IF(高校一覧表!D50="","",VLOOKUP(VLOOKUP(高校一覧表!D50,INDIRECT("高校"&amp;高校一覧表!C50&amp;"選手データ!A:O"),MATCH("所属",INDIRECT("高校"&amp;高校一覧表!C50&amp;"選手データ!1:1"),0),0),所属csv!$A:$H,MATCH("所属コード",所属csv!$1:$1,0),0))</f>
        <v/>
      </c>
      <c r="F109" s="76" t="str">
        <f>IF(高校一覧表!D50="","",高校一覧表!D50)</f>
        <v/>
      </c>
      <c r="G109" s="76" t="str">
        <f ca="1">IF(高校一覧表!E50="","",高校一覧表!E50)</f>
        <v/>
      </c>
      <c r="H109" s="76" t="str">
        <f ca="1">IF(高校一覧表!D50="","",VLOOKUP(高校一覧表!D50,INDIRECT("高校"&amp;高校一覧表!C50&amp;"選手データ!A:O"),MATCH("ﾌﾘｶﾞﾅ(姓)",INDIRECT("高校"&amp;高校一覧表!C50&amp;"選手データ!1:1"),0),0)&amp;" "&amp;VLOOKUP(高校一覧表!D50,INDIRECT("高校"&amp;高校一覧表!C50&amp;"選手データ!A:O"),MATCH("ﾌﾘｶﾞﾅ(名)",INDIRECT("高校"&amp;高校一覧表!C50&amp;"選手データ!1:1"),0),0))</f>
        <v/>
      </c>
      <c r="I109" s="76" t="str">
        <f ca="1">IF(高校一覧表!E50="","",高校一覧表!E50)</f>
        <v/>
      </c>
      <c r="J109" s="76" t="str">
        <f ca="1">IF(高校一覧表!D50="","",VLOOKUP(高校一覧表!D50,INDIRECT("高校"&amp;高校一覧表!C50&amp;"選手データ!A:O"),MATCH("FAMILY NAME",INDIRECT("高校"&amp;高校一覧表!C50&amp;"選手データ!1:1"),0),0)&amp;" "&amp;VLOOKUP(高校一覧表!D50,INDIRECT("高校"&amp;高校一覧表!C50&amp;"選手データ!A:O"),MATCH("Firstname",INDIRECT("高校"&amp;高校一覧表!C50&amp;"選手データ!1:1"),0),0))</f>
        <v/>
      </c>
      <c r="K109" s="76" t="str">
        <f>IF(高校一覧表!D50="","","JPN")</f>
        <v/>
      </c>
      <c r="L109" s="76" t="str">
        <f>IF(高校一覧表!D50="","",IF(高校一覧表!C50="男",1,2))</f>
        <v/>
      </c>
      <c r="M109" s="76" t="str">
        <f>IF(高校一覧表!D50="","",高校一覧表!F50)</f>
        <v/>
      </c>
      <c r="N109" s="76" t="str">
        <f ca="1">IF(高校一覧表!D50="","",LEFT(VLOOKUP(高校一覧表!D50,INDIRECT("高校"&amp;高校一覧表!C50&amp;"選手データ!A:O"),MATCH("Birthday",INDIRECT("高校"&amp;高校一覧表!C50&amp;"選手データ!1:1"),0),0),4))</f>
        <v/>
      </c>
      <c r="O109" s="76" t="str">
        <f>IF(高校一覧表!D50="","","0")</f>
        <v/>
      </c>
      <c r="P109" s="76" t="str">
        <f>IF(高校一覧表!D50="","","千葉")</f>
        <v/>
      </c>
      <c r="R109" s="76" t="str">
        <f>IF(高校一覧表!G50="","",VLOOKUP(高校一覧表!G50,競技csv!$A:$O,MATCH("競技コード",競技csv!$1:$1,0),0))</f>
        <v/>
      </c>
      <c r="S109" s="76" t="str" cm="1">
        <f t="array" ref="S109">IF(高校一覧表!J50="","",高校一覧表!J50&amp;".")&amp;_xlfn.IFS(高校一覧表!K50="","",OR(VLOOKUP(R109,競技csv!$B:$O,2,0)&lt;=31,VLOOKUP(R109,競技csv!$B:$O,2,0)&gt;=100),TEXT(高校一覧表!K50,"00")&amp;".",TRUE,TEXT(高校一覧表!K50,"00")&amp;"m")&amp;IF(高校一覧表!L50="","",TEXT(高校一覧表!L50,"00"))</f>
        <v/>
      </c>
      <c r="T109" s="76" t="str">
        <f>IF(高校一覧表!G50="","","0")</f>
        <v/>
      </c>
      <c r="U109" s="76" t="str">
        <f>IF(高校一覧表!G50="","","2")</f>
        <v/>
      </c>
      <c r="V109" s="76" t="str">
        <f>IF(高校一覧表!M50="","",VLOOKUP(高校一覧表!M50,競技csv!$A:$O,MATCH("競技コード",競技csv!$1:$1,0),0))</f>
        <v/>
      </c>
      <c r="W109" s="76" t="str" cm="1">
        <f t="array" ref="W109">IF(高校一覧表!P50="","",高校一覧表!P50&amp;".")&amp;_xlfn.IFS(高校一覧表!Q50="","",OR(VLOOKUP(V109,競技csv!$B:$O,2,0)&lt;=31,VLOOKUP(V109,競技csv!$B:$O,2,0)&gt;=100),TEXT(高校一覧表!Q50,"00")&amp;".",TRUE,TEXT(高校一覧表!Q50,"00")&amp;"m")&amp;IF(高校一覧表!R50="","",TEXT(高校一覧表!R50,"00"))</f>
        <v/>
      </c>
      <c r="X109" s="76" t="str">
        <f>IF(高校一覧表!M50="","","0")</f>
        <v/>
      </c>
      <c r="Y109" s="76" t="str">
        <f>IF(高校一覧表!M50="","","2")</f>
        <v/>
      </c>
      <c r="Z109" s="76" t="str">
        <f>IF(高校一覧表!S50="","",VLOOKUP("一般"&amp;高校一覧表!C50&amp;"子4X100mR",競技csv!A:O,MATCH("競技コード",競技csv!$1:$1,0),0))</f>
        <v/>
      </c>
      <c r="AA109" s="76" t="str">
        <f>IF(高校一覧表!T50="","",高校一覧表!T50&amp;".")&amp;IF(高校一覧表!U50="","",TEXT(高校一覧表!U50,"00")&amp;".")&amp;IF(高校一覧表!V50="","",TEXT(高校一覧表!V50,"00"))</f>
        <v/>
      </c>
      <c r="AB109" s="76" t="str">
        <f>IF(高校一覧表!S50="","","0")</f>
        <v/>
      </c>
      <c r="AC109" s="76" t="str">
        <f>IF(高校一覧表!S50="","","2")</f>
        <v/>
      </c>
    </row>
    <row r="110" spans="1:29" ht="18" customHeight="1">
      <c r="A110" s="76">
        <f t="shared" si="0"/>
        <v>0</v>
      </c>
      <c r="B110" s="76" t="str">
        <f>IF(高校一覧表!D51="","",IF(高校一覧表!C51="男",30000+高校一覧表!D51,40000+高校一覧表!D51))</f>
        <v/>
      </c>
      <c r="C110" s="76" t="str">
        <f ca="1">IF(高校一覧表!D51="","",VLOOKUP(VLOOKUP(高校一覧表!D51,INDIRECT("高校"&amp;高校一覧表!C51&amp;"選手データ!A:O"),MATCH("所属",INDIRECT("高校"&amp;高校一覧表!C51&amp;"選手データ!1:1"),0),0),所属csv!$A:$H,MATCH("所属コード",所属csv!$1:$1,0),0))</f>
        <v/>
      </c>
      <c r="F110" s="76" t="str">
        <f>IF(高校一覧表!D51="","",高校一覧表!D51)</f>
        <v/>
      </c>
      <c r="G110" s="76" t="str">
        <f ca="1">IF(高校一覧表!E51="","",高校一覧表!E51)</f>
        <v/>
      </c>
      <c r="H110" s="76" t="str">
        <f ca="1">IF(高校一覧表!D51="","",VLOOKUP(高校一覧表!D51,INDIRECT("高校"&amp;高校一覧表!C51&amp;"選手データ!A:O"),MATCH("ﾌﾘｶﾞﾅ(姓)",INDIRECT("高校"&amp;高校一覧表!C51&amp;"選手データ!1:1"),0),0)&amp;" "&amp;VLOOKUP(高校一覧表!D51,INDIRECT("高校"&amp;高校一覧表!C51&amp;"選手データ!A:O"),MATCH("ﾌﾘｶﾞﾅ(名)",INDIRECT("高校"&amp;高校一覧表!C51&amp;"選手データ!1:1"),0),0))</f>
        <v/>
      </c>
      <c r="I110" s="76" t="str">
        <f ca="1">IF(高校一覧表!E51="","",高校一覧表!E51)</f>
        <v/>
      </c>
      <c r="J110" s="76" t="str">
        <f ca="1">IF(高校一覧表!D51="","",VLOOKUP(高校一覧表!D51,INDIRECT("高校"&amp;高校一覧表!C51&amp;"選手データ!A:O"),MATCH("FAMILY NAME",INDIRECT("高校"&amp;高校一覧表!C51&amp;"選手データ!1:1"),0),0)&amp;" "&amp;VLOOKUP(高校一覧表!D51,INDIRECT("高校"&amp;高校一覧表!C51&amp;"選手データ!A:O"),MATCH("Firstname",INDIRECT("高校"&amp;高校一覧表!C51&amp;"選手データ!1:1"),0),0))</f>
        <v/>
      </c>
      <c r="K110" s="76" t="str">
        <f>IF(高校一覧表!D51="","","JPN")</f>
        <v/>
      </c>
      <c r="L110" s="76" t="str">
        <f>IF(高校一覧表!D51="","",IF(高校一覧表!C51="男",1,2))</f>
        <v/>
      </c>
      <c r="M110" s="76" t="str">
        <f>IF(高校一覧表!D51="","",高校一覧表!F51)</f>
        <v/>
      </c>
      <c r="N110" s="76" t="str">
        <f ca="1">IF(高校一覧表!D51="","",LEFT(VLOOKUP(高校一覧表!D51,INDIRECT("高校"&amp;高校一覧表!C51&amp;"選手データ!A:O"),MATCH("Birthday",INDIRECT("高校"&amp;高校一覧表!C51&amp;"選手データ!1:1"),0),0),4))</f>
        <v/>
      </c>
      <c r="O110" s="76" t="str">
        <f>IF(高校一覧表!D51="","","0")</f>
        <v/>
      </c>
      <c r="P110" s="76" t="str">
        <f>IF(高校一覧表!D51="","","千葉")</f>
        <v/>
      </c>
      <c r="R110" s="76" t="str">
        <f>IF(高校一覧表!G51="","",VLOOKUP(高校一覧表!G51,競技csv!$A:$O,MATCH("競技コード",競技csv!$1:$1,0),0))</f>
        <v/>
      </c>
      <c r="S110" s="76" t="str" cm="1">
        <f t="array" ref="S110">IF(高校一覧表!J51="","",高校一覧表!J51&amp;".")&amp;_xlfn.IFS(高校一覧表!K51="","",OR(VLOOKUP(R110,競技csv!$B:$O,2,0)&lt;=31,VLOOKUP(R110,競技csv!$B:$O,2,0)&gt;=100),TEXT(高校一覧表!K51,"00")&amp;".",TRUE,TEXT(高校一覧表!K51,"00")&amp;"m")&amp;IF(高校一覧表!L51="","",TEXT(高校一覧表!L51,"00"))</f>
        <v/>
      </c>
      <c r="T110" s="76" t="str">
        <f>IF(高校一覧表!G51="","","0")</f>
        <v/>
      </c>
      <c r="U110" s="76" t="str">
        <f>IF(高校一覧表!G51="","","2")</f>
        <v/>
      </c>
      <c r="V110" s="76" t="str">
        <f>IF(高校一覧表!M51="","",VLOOKUP(高校一覧表!M51,競技csv!$A:$O,MATCH("競技コード",競技csv!$1:$1,0),0))</f>
        <v/>
      </c>
      <c r="W110" s="76" t="str" cm="1">
        <f t="array" ref="W110">IF(高校一覧表!P51="","",高校一覧表!P51&amp;".")&amp;_xlfn.IFS(高校一覧表!Q51="","",OR(VLOOKUP(V110,競技csv!$B:$O,2,0)&lt;=31,VLOOKUP(V110,競技csv!$B:$O,2,0)&gt;=100),TEXT(高校一覧表!Q51,"00")&amp;".",TRUE,TEXT(高校一覧表!Q51,"00")&amp;"m")&amp;IF(高校一覧表!R51="","",TEXT(高校一覧表!R51,"00"))</f>
        <v/>
      </c>
      <c r="X110" s="76" t="str">
        <f>IF(高校一覧表!M51="","","0")</f>
        <v/>
      </c>
      <c r="Y110" s="76" t="str">
        <f>IF(高校一覧表!M51="","","2")</f>
        <v/>
      </c>
      <c r="Z110" s="76" t="str">
        <f>IF(高校一覧表!S51="","",VLOOKUP("一般"&amp;高校一覧表!C51&amp;"子4X100mR",競技csv!A:O,MATCH("競技コード",競技csv!$1:$1,0),0))</f>
        <v/>
      </c>
      <c r="AA110" s="76" t="str">
        <f>IF(高校一覧表!T51="","",高校一覧表!T51&amp;".")&amp;IF(高校一覧表!U51="","",TEXT(高校一覧表!U51,"00")&amp;".")&amp;IF(高校一覧表!V51="","",TEXT(高校一覧表!V51,"00"))</f>
        <v/>
      </c>
      <c r="AB110" s="76" t="str">
        <f>IF(高校一覧表!S51="","","0")</f>
        <v/>
      </c>
      <c r="AC110" s="76" t="str">
        <f>IF(高校一覧表!S51="","","2")</f>
        <v/>
      </c>
    </row>
    <row r="111" spans="1:29" ht="18" customHeight="1">
      <c r="A111" s="76">
        <f t="shared" si="0"/>
        <v>0</v>
      </c>
      <c r="B111" s="76" t="str">
        <f>IF(高校一覧表!D52="","",IF(高校一覧表!C52="男",30000+高校一覧表!D52,40000+高校一覧表!D52))</f>
        <v/>
      </c>
      <c r="C111" s="76" t="str">
        <f ca="1">IF(高校一覧表!D52="","",VLOOKUP(VLOOKUP(高校一覧表!D52,INDIRECT("高校"&amp;高校一覧表!C52&amp;"選手データ!A:O"),MATCH("所属",INDIRECT("高校"&amp;高校一覧表!C52&amp;"選手データ!1:1"),0),0),所属csv!$A:$H,MATCH("所属コード",所属csv!$1:$1,0),0))</f>
        <v/>
      </c>
      <c r="F111" s="76" t="str">
        <f>IF(高校一覧表!D52="","",高校一覧表!D52)</f>
        <v/>
      </c>
      <c r="G111" s="76" t="str">
        <f ca="1">IF(高校一覧表!E52="","",高校一覧表!E52)</f>
        <v/>
      </c>
      <c r="H111" s="76" t="str">
        <f ca="1">IF(高校一覧表!D52="","",VLOOKUP(高校一覧表!D52,INDIRECT("高校"&amp;高校一覧表!C52&amp;"選手データ!A:O"),MATCH("ﾌﾘｶﾞﾅ(姓)",INDIRECT("高校"&amp;高校一覧表!C52&amp;"選手データ!1:1"),0),0)&amp;" "&amp;VLOOKUP(高校一覧表!D52,INDIRECT("高校"&amp;高校一覧表!C52&amp;"選手データ!A:O"),MATCH("ﾌﾘｶﾞﾅ(名)",INDIRECT("高校"&amp;高校一覧表!C52&amp;"選手データ!1:1"),0),0))</f>
        <v/>
      </c>
      <c r="I111" s="76" t="str">
        <f ca="1">IF(高校一覧表!E52="","",高校一覧表!E52)</f>
        <v/>
      </c>
      <c r="J111" s="76" t="str">
        <f ca="1">IF(高校一覧表!D52="","",VLOOKUP(高校一覧表!D52,INDIRECT("高校"&amp;高校一覧表!C52&amp;"選手データ!A:O"),MATCH("FAMILY NAME",INDIRECT("高校"&amp;高校一覧表!C52&amp;"選手データ!1:1"),0),0)&amp;" "&amp;VLOOKUP(高校一覧表!D52,INDIRECT("高校"&amp;高校一覧表!C52&amp;"選手データ!A:O"),MATCH("Firstname",INDIRECT("高校"&amp;高校一覧表!C52&amp;"選手データ!1:1"),0),0))</f>
        <v/>
      </c>
      <c r="K111" s="76" t="str">
        <f>IF(高校一覧表!D52="","","JPN")</f>
        <v/>
      </c>
      <c r="L111" s="76" t="str">
        <f>IF(高校一覧表!D52="","",IF(高校一覧表!C52="男",1,2))</f>
        <v/>
      </c>
      <c r="M111" s="76" t="str">
        <f>IF(高校一覧表!D52="","",高校一覧表!F52)</f>
        <v/>
      </c>
      <c r="N111" s="76" t="str">
        <f ca="1">IF(高校一覧表!D52="","",LEFT(VLOOKUP(高校一覧表!D52,INDIRECT("高校"&amp;高校一覧表!C52&amp;"選手データ!A:O"),MATCH("Birthday",INDIRECT("高校"&amp;高校一覧表!C52&amp;"選手データ!1:1"),0),0),4))</f>
        <v/>
      </c>
      <c r="O111" s="76" t="str">
        <f>IF(高校一覧表!D52="","","0")</f>
        <v/>
      </c>
      <c r="P111" s="76" t="str">
        <f>IF(高校一覧表!D52="","","千葉")</f>
        <v/>
      </c>
      <c r="R111" s="76" t="str">
        <f>IF(高校一覧表!G52="","",VLOOKUP(高校一覧表!G52,競技csv!$A:$O,MATCH("競技コード",競技csv!$1:$1,0),0))</f>
        <v/>
      </c>
      <c r="S111" s="76" t="str" cm="1">
        <f t="array" ref="S111">IF(高校一覧表!J52="","",高校一覧表!J52&amp;".")&amp;_xlfn.IFS(高校一覧表!K52="","",OR(VLOOKUP(R111,競技csv!$B:$O,2,0)&lt;=31,VLOOKUP(R111,競技csv!$B:$O,2,0)&gt;=100),TEXT(高校一覧表!K52,"00")&amp;".",TRUE,TEXT(高校一覧表!K52,"00")&amp;"m")&amp;IF(高校一覧表!L52="","",TEXT(高校一覧表!L52,"00"))</f>
        <v/>
      </c>
      <c r="T111" s="76" t="str">
        <f>IF(高校一覧表!G52="","","0")</f>
        <v/>
      </c>
      <c r="U111" s="76" t="str">
        <f>IF(高校一覧表!G52="","","2")</f>
        <v/>
      </c>
      <c r="V111" s="76" t="str">
        <f>IF(高校一覧表!M52="","",VLOOKUP(高校一覧表!M52,競技csv!$A:$O,MATCH("競技コード",競技csv!$1:$1,0),0))</f>
        <v/>
      </c>
      <c r="W111" s="76" t="str" cm="1">
        <f t="array" ref="W111">IF(高校一覧表!P52="","",高校一覧表!P52&amp;".")&amp;_xlfn.IFS(高校一覧表!Q52="","",OR(VLOOKUP(V111,競技csv!$B:$O,2,0)&lt;=31,VLOOKUP(V111,競技csv!$B:$O,2,0)&gt;=100),TEXT(高校一覧表!Q52,"00")&amp;".",TRUE,TEXT(高校一覧表!Q52,"00")&amp;"m")&amp;IF(高校一覧表!R52="","",TEXT(高校一覧表!R52,"00"))</f>
        <v/>
      </c>
      <c r="X111" s="76" t="str">
        <f>IF(高校一覧表!M52="","","0")</f>
        <v/>
      </c>
      <c r="Y111" s="76" t="str">
        <f>IF(高校一覧表!M52="","","2")</f>
        <v/>
      </c>
      <c r="Z111" s="76" t="str">
        <f>IF(高校一覧表!S52="","",VLOOKUP("一般"&amp;高校一覧表!C52&amp;"子4X100mR",競技csv!A:O,MATCH("競技コード",競技csv!$1:$1,0),0))</f>
        <v/>
      </c>
      <c r="AA111" s="76" t="str">
        <f>IF(高校一覧表!T52="","",高校一覧表!T52&amp;".")&amp;IF(高校一覧表!U52="","",TEXT(高校一覧表!U52,"00")&amp;".")&amp;IF(高校一覧表!V52="","",TEXT(高校一覧表!V52,"00"))</f>
        <v/>
      </c>
      <c r="AB111" s="76" t="str">
        <f>IF(高校一覧表!S52="","","0")</f>
        <v/>
      </c>
      <c r="AC111" s="76" t="str">
        <f>IF(高校一覧表!S52="","","2")</f>
        <v/>
      </c>
    </row>
    <row r="112" spans="1:29" ht="18" customHeight="1">
      <c r="A112" s="76">
        <f t="shared" si="0"/>
        <v>0</v>
      </c>
      <c r="B112" s="76" t="str">
        <f>IF(高校一覧表!D53="","",IF(高校一覧表!C53="男",30000+高校一覧表!D53,40000+高校一覧表!D53))</f>
        <v/>
      </c>
      <c r="C112" s="76" t="str">
        <f ca="1">IF(高校一覧表!D53="","",VLOOKUP(VLOOKUP(高校一覧表!D53,INDIRECT("高校"&amp;高校一覧表!C53&amp;"選手データ!A:O"),MATCH("所属",INDIRECT("高校"&amp;高校一覧表!C53&amp;"選手データ!1:1"),0),0),所属csv!$A:$H,MATCH("所属コード",所属csv!$1:$1,0),0))</f>
        <v/>
      </c>
      <c r="F112" s="76" t="str">
        <f>IF(高校一覧表!D53="","",高校一覧表!D53)</f>
        <v/>
      </c>
      <c r="G112" s="76" t="str">
        <f ca="1">IF(高校一覧表!E53="","",高校一覧表!E53)</f>
        <v/>
      </c>
      <c r="H112" s="76" t="str">
        <f ca="1">IF(高校一覧表!D53="","",VLOOKUP(高校一覧表!D53,INDIRECT("高校"&amp;高校一覧表!C53&amp;"選手データ!A:O"),MATCH("ﾌﾘｶﾞﾅ(姓)",INDIRECT("高校"&amp;高校一覧表!C53&amp;"選手データ!1:1"),0),0)&amp;" "&amp;VLOOKUP(高校一覧表!D53,INDIRECT("高校"&amp;高校一覧表!C53&amp;"選手データ!A:O"),MATCH("ﾌﾘｶﾞﾅ(名)",INDIRECT("高校"&amp;高校一覧表!C53&amp;"選手データ!1:1"),0),0))</f>
        <v/>
      </c>
      <c r="I112" s="76" t="str">
        <f ca="1">IF(高校一覧表!E53="","",高校一覧表!E53)</f>
        <v/>
      </c>
      <c r="J112" s="76" t="str">
        <f ca="1">IF(高校一覧表!D53="","",VLOOKUP(高校一覧表!D53,INDIRECT("高校"&amp;高校一覧表!C53&amp;"選手データ!A:O"),MATCH("FAMILY NAME",INDIRECT("高校"&amp;高校一覧表!C53&amp;"選手データ!1:1"),0),0)&amp;" "&amp;VLOOKUP(高校一覧表!D53,INDIRECT("高校"&amp;高校一覧表!C53&amp;"選手データ!A:O"),MATCH("Firstname",INDIRECT("高校"&amp;高校一覧表!C53&amp;"選手データ!1:1"),0),0))</f>
        <v/>
      </c>
      <c r="K112" s="76" t="str">
        <f>IF(高校一覧表!D53="","","JPN")</f>
        <v/>
      </c>
      <c r="L112" s="76" t="str">
        <f>IF(高校一覧表!D53="","",IF(高校一覧表!C53="男",1,2))</f>
        <v/>
      </c>
      <c r="M112" s="76" t="str">
        <f>IF(高校一覧表!D53="","",高校一覧表!F53)</f>
        <v/>
      </c>
      <c r="N112" s="76" t="str">
        <f ca="1">IF(高校一覧表!D53="","",LEFT(VLOOKUP(高校一覧表!D53,INDIRECT("高校"&amp;高校一覧表!C53&amp;"選手データ!A:O"),MATCH("Birthday",INDIRECT("高校"&amp;高校一覧表!C53&amp;"選手データ!1:1"),0),0),4))</f>
        <v/>
      </c>
      <c r="O112" s="76" t="str">
        <f>IF(高校一覧表!D53="","","0")</f>
        <v/>
      </c>
      <c r="P112" s="76" t="str">
        <f>IF(高校一覧表!D53="","","千葉")</f>
        <v/>
      </c>
      <c r="R112" s="76" t="str">
        <f>IF(高校一覧表!G53="","",VLOOKUP(高校一覧表!G53,競技csv!$A:$O,MATCH("競技コード",競技csv!$1:$1,0),0))</f>
        <v/>
      </c>
      <c r="S112" s="76" t="str" cm="1">
        <f t="array" ref="S112">IF(高校一覧表!J53="","",高校一覧表!J53&amp;".")&amp;_xlfn.IFS(高校一覧表!K53="","",OR(VLOOKUP(R112,競技csv!$B:$O,2,0)&lt;=31,VLOOKUP(R112,競技csv!$B:$O,2,0)&gt;=100),TEXT(高校一覧表!K53,"00")&amp;".",TRUE,TEXT(高校一覧表!K53,"00")&amp;"m")&amp;IF(高校一覧表!L53="","",TEXT(高校一覧表!L53,"00"))</f>
        <v/>
      </c>
      <c r="T112" s="76" t="str">
        <f>IF(高校一覧表!G53="","","0")</f>
        <v/>
      </c>
      <c r="U112" s="76" t="str">
        <f>IF(高校一覧表!G53="","","2")</f>
        <v/>
      </c>
      <c r="V112" s="76" t="str">
        <f>IF(高校一覧表!M53="","",VLOOKUP(高校一覧表!M53,競技csv!$A:$O,MATCH("競技コード",競技csv!$1:$1,0),0))</f>
        <v/>
      </c>
      <c r="W112" s="76" t="str" cm="1">
        <f t="array" ref="W112">IF(高校一覧表!P53="","",高校一覧表!P53&amp;".")&amp;_xlfn.IFS(高校一覧表!Q53="","",OR(VLOOKUP(V112,競技csv!$B:$O,2,0)&lt;=31,VLOOKUP(V112,競技csv!$B:$O,2,0)&gt;=100),TEXT(高校一覧表!Q53,"00")&amp;".",TRUE,TEXT(高校一覧表!Q53,"00")&amp;"m")&amp;IF(高校一覧表!R53="","",TEXT(高校一覧表!R53,"00"))</f>
        <v/>
      </c>
      <c r="X112" s="76" t="str">
        <f>IF(高校一覧表!M53="","","0")</f>
        <v/>
      </c>
      <c r="Y112" s="76" t="str">
        <f>IF(高校一覧表!M53="","","2")</f>
        <v/>
      </c>
      <c r="Z112" s="76" t="str">
        <f>IF(高校一覧表!S53="","",VLOOKUP("一般"&amp;高校一覧表!C53&amp;"子4X100mR",競技csv!A:O,MATCH("競技コード",競技csv!$1:$1,0),0))</f>
        <v/>
      </c>
      <c r="AA112" s="76" t="str">
        <f>IF(高校一覧表!T53="","",高校一覧表!T53&amp;".")&amp;IF(高校一覧表!U53="","",TEXT(高校一覧表!U53,"00")&amp;".")&amp;IF(高校一覧表!V53="","",TEXT(高校一覧表!V53,"00"))</f>
        <v/>
      </c>
      <c r="AB112" s="76" t="str">
        <f>IF(高校一覧表!S53="","","0")</f>
        <v/>
      </c>
      <c r="AC112" s="76" t="str">
        <f>IF(高校一覧表!S53="","","2")</f>
        <v/>
      </c>
    </row>
    <row r="113" spans="1:29" ht="18" customHeight="1">
      <c r="A113" s="76">
        <f t="shared" si="0"/>
        <v>0</v>
      </c>
      <c r="B113" s="76" t="str">
        <f>IF(高校一覧表!D54="","",IF(高校一覧表!C54="男",30000+高校一覧表!D54,40000+高校一覧表!D54))</f>
        <v/>
      </c>
      <c r="C113" s="76" t="str">
        <f ca="1">IF(高校一覧表!D54="","",VLOOKUP(VLOOKUP(高校一覧表!D54,INDIRECT("高校"&amp;高校一覧表!C54&amp;"選手データ!A:O"),MATCH("所属",INDIRECT("高校"&amp;高校一覧表!C54&amp;"選手データ!1:1"),0),0),所属csv!$A:$H,MATCH("所属コード",所属csv!$1:$1,0),0))</f>
        <v/>
      </c>
      <c r="F113" s="76" t="str">
        <f>IF(高校一覧表!D54="","",高校一覧表!D54)</f>
        <v/>
      </c>
      <c r="G113" s="76" t="str">
        <f ca="1">IF(高校一覧表!E54="","",高校一覧表!E54)</f>
        <v/>
      </c>
      <c r="H113" s="76" t="str">
        <f ca="1">IF(高校一覧表!D54="","",VLOOKUP(高校一覧表!D54,INDIRECT("高校"&amp;高校一覧表!C54&amp;"選手データ!A:O"),MATCH("ﾌﾘｶﾞﾅ(姓)",INDIRECT("高校"&amp;高校一覧表!C54&amp;"選手データ!1:1"),0),0)&amp;" "&amp;VLOOKUP(高校一覧表!D54,INDIRECT("高校"&amp;高校一覧表!C54&amp;"選手データ!A:O"),MATCH("ﾌﾘｶﾞﾅ(名)",INDIRECT("高校"&amp;高校一覧表!C54&amp;"選手データ!1:1"),0),0))</f>
        <v/>
      </c>
      <c r="I113" s="76" t="str">
        <f ca="1">IF(高校一覧表!E54="","",高校一覧表!E54)</f>
        <v/>
      </c>
      <c r="J113" s="76" t="str">
        <f ca="1">IF(高校一覧表!D54="","",VLOOKUP(高校一覧表!D54,INDIRECT("高校"&amp;高校一覧表!C54&amp;"選手データ!A:O"),MATCH("FAMILY NAME",INDIRECT("高校"&amp;高校一覧表!C54&amp;"選手データ!1:1"),0),0)&amp;" "&amp;VLOOKUP(高校一覧表!D54,INDIRECT("高校"&amp;高校一覧表!C54&amp;"選手データ!A:O"),MATCH("Firstname",INDIRECT("高校"&amp;高校一覧表!C54&amp;"選手データ!1:1"),0),0))</f>
        <v/>
      </c>
      <c r="K113" s="76" t="str">
        <f>IF(高校一覧表!D54="","","JPN")</f>
        <v/>
      </c>
      <c r="L113" s="76" t="str">
        <f>IF(高校一覧表!D54="","",IF(高校一覧表!C54="男",1,2))</f>
        <v/>
      </c>
      <c r="M113" s="76" t="str">
        <f>IF(高校一覧表!D54="","",高校一覧表!F54)</f>
        <v/>
      </c>
      <c r="N113" s="76" t="str">
        <f ca="1">IF(高校一覧表!D54="","",LEFT(VLOOKUP(高校一覧表!D54,INDIRECT("高校"&amp;高校一覧表!C54&amp;"選手データ!A:O"),MATCH("Birthday",INDIRECT("高校"&amp;高校一覧表!C54&amp;"選手データ!1:1"),0),0),4))</f>
        <v/>
      </c>
      <c r="O113" s="76" t="str">
        <f>IF(高校一覧表!D54="","","0")</f>
        <v/>
      </c>
      <c r="P113" s="76" t="str">
        <f>IF(高校一覧表!D54="","","千葉")</f>
        <v/>
      </c>
      <c r="R113" s="76" t="str">
        <f>IF(高校一覧表!G54="","",VLOOKUP(高校一覧表!G54,競技csv!$A:$O,MATCH("競技コード",競技csv!$1:$1,0),0))</f>
        <v/>
      </c>
      <c r="S113" s="76" t="str" cm="1">
        <f t="array" ref="S113">IF(高校一覧表!J54="","",高校一覧表!J54&amp;".")&amp;_xlfn.IFS(高校一覧表!K54="","",OR(VLOOKUP(R113,競技csv!$B:$O,2,0)&lt;=31,VLOOKUP(R113,競技csv!$B:$O,2,0)&gt;=100),TEXT(高校一覧表!K54,"00")&amp;".",TRUE,TEXT(高校一覧表!K54,"00")&amp;"m")&amp;IF(高校一覧表!L54="","",TEXT(高校一覧表!L54,"00"))</f>
        <v/>
      </c>
      <c r="T113" s="76" t="str">
        <f>IF(高校一覧表!G54="","","0")</f>
        <v/>
      </c>
      <c r="U113" s="76" t="str">
        <f>IF(高校一覧表!G54="","","2")</f>
        <v/>
      </c>
      <c r="V113" s="76" t="str">
        <f>IF(高校一覧表!M54="","",VLOOKUP(高校一覧表!M54,競技csv!$A:$O,MATCH("競技コード",競技csv!$1:$1,0),0))</f>
        <v/>
      </c>
      <c r="W113" s="76" t="str" cm="1">
        <f t="array" ref="W113">IF(高校一覧表!P54="","",高校一覧表!P54&amp;".")&amp;_xlfn.IFS(高校一覧表!Q54="","",OR(VLOOKUP(V113,競技csv!$B:$O,2,0)&lt;=31,VLOOKUP(V113,競技csv!$B:$O,2,0)&gt;=100),TEXT(高校一覧表!Q54,"00")&amp;".",TRUE,TEXT(高校一覧表!Q54,"00")&amp;"m")&amp;IF(高校一覧表!R54="","",TEXT(高校一覧表!R54,"00"))</f>
        <v/>
      </c>
      <c r="X113" s="76" t="str">
        <f>IF(高校一覧表!M54="","","0")</f>
        <v/>
      </c>
      <c r="Y113" s="76" t="str">
        <f>IF(高校一覧表!M54="","","2")</f>
        <v/>
      </c>
      <c r="Z113" s="76" t="str">
        <f>IF(高校一覧表!S54="","",VLOOKUP("一般"&amp;高校一覧表!C54&amp;"子4X100mR",競技csv!A:O,MATCH("競技コード",競技csv!$1:$1,0),0))</f>
        <v/>
      </c>
      <c r="AA113" s="76" t="str">
        <f>IF(高校一覧表!T54="","",高校一覧表!T54&amp;".")&amp;IF(高校一覧表!U54="","",TEXT(高校一覧表!U54,"00")&amp;".")&amp;IF(高校一覧表!V54="","",TEXT(高校一覧表!V54,"00"))</f>
        <v/>
      </c>
      <c r="AB113" s="76" t="str">
        <f>IF(高校一覧表!S54="","","0")</f>
        <v/>
      </c>
      <c r="AC113" s="76" t="str">
        <f>IF(高校一覧表!S54="","","2")</f>
        <v/>
      </c>
    </row>
    <row r="114" spans="1:29" ht="18" customHeight="1">
      <c r="A114" s="76">
        <f t="shared" si="0"/>
        <v>0</v>
      </c>
      <c r="B114" s="76" t="str">
        <f>IF(高校一覧表!D55="","",IF(高校一覧表!C55="男",30000+高校一覧表!D55,40000+高校一覧表!D55))</f>
        <v/>
      </c>
      <c r="C114" s="76" t="str">
        <f ca="1">IF(高校一覧表!D55="","",VLOOKUP(VLOOKUP(高校一覧表!D55,INDIRECT("高校"&amp;高校一覧表!C55&amp;"選手データ!A:O"),MATCH("所属",INDIRECT("高校"&amp;高校一覧表!C55&amp;"選手データ!1:1"),0),0),所属csv!$A:$H,MATCH("所属コード",所属csv!$1:$1,0),0))</f>
        <v/>
      </c>
      <c r="F114" s="76" t="str">
        <f>IF(高校一覧表!D55="","",高校一覧表!D55)</f>
        <v/>
      </c>
      <c r="G114" s="76" t="str">
        <f ca="1">IF(高校一覧表!E55="","",高校一覧表!E55)</f>
        <v/>
      </c>
      <c r="H114" s="76" t="str">
        <f ca="1">IF(高校一覧表!D55="","",VLOOKUP(高校一覧表!D55,INDIRECT("高校"&amp;高校一覧表!C55&amp;"選手データ!A:O"),MATCH("ﾌﾘｶﾞﾅ(姓)",INDIRECT("高校"&amp;高校一覧表!C55&amp;"選手データ!1:1"),0),0)&amp;" "&amp;VLOOKUP(高校一覧表!D55,INDIRECT("高校"&amp;高校一覧表!C55&amp;"選手データ!A:O"),MATCH("ﾌﾘｶﾞﾅ(名)",INDIRECT("高校"&amp;高校一覧表!C55&amp;"選手データ!1:1"),0),0))</f>
        <v/>
      </c>
      <c r="I114" s="76" t="str">
        <f ca="1">IF(高校一覧表!E55="","",高校一覧表!E55)</f>
        <v/>
      </c>
      <c r="J114" s="76" t="str">
        <f ca="1">IF(高校一覧表!D55="","",VLOOKUP(高校一覧表!D55,INDIRECT("高校"&amp;高校一覧表!C55&amp;"選手データ!A:O"),MATCH("FAMILY NAME",INDIRECT("高校"&amp;高校一覧表!C55&amp;"選手データ!1:1"),0),0)&amp;" "&amp;VLOOKUP(高校一覧表!D55,INDIRECT("高校"&amp;高校一覧表!C55&amp;"選手データ!A:O"),MATCH("Firstname",INDIRECT("高校"&amp;高校一覧表!C55&amp;"選手データ!1:1"),0),0))</f>
        <v/>
      </c>
      <c r="K114" s="76" t="str">
        <f>IF(高校一覧表!D55="","","JPN")</f>
        <v/>
      </c>
      <c r="L114" s="76" t="str">
        <f>IF(高校一覧表!D55="","",IF(高校一覧表!C55="男",1,2))</f>
        <v/>
      </c>
      <c r="M114" s="76" t="str">
        <f>IF(高校一覧表!D55="","",高校一覧表!F55)</f>
        <v/>
      </c>
      <c r="N114" s="76" t="str">
        <f ca="1">IF(高校一覧表!D55="","",LEFT(VLOOKUP(高校一覧表!D55,INDIRECT("高校"&amp;高校一覧表!C55&amp;"選手データ!A:O"),MATCH("Birthday",INDIRECT("高校"&amp;高校一覧表!C55&amp;"選手データ!1:1"),0),0),4))</f>
        <v/>
      </c>
      <c r="O114" s="76" t="str">
        <f>IF(高校一覧表!D55="","","0")</f>
        <v/>
      </c>
      <c r="P114" s="76" t="str">
        <f>IF(高校一覧表!D55="","","千葉")</f>
        <v/>
      </c>
      <c r="R114" s="76" t="str">
        <f>IF(高校一覧表!G55="","",VLOOKUP(高校一覧表!G55,競技csv!$A:$O,MATCH("競技コード",競技csv!$1:$1,0),0))</f>
        <v/>
      </c>
      <c r="S114" s="76" t="str" cm="1">
        <f t="array" ref="S114">IF(高校一覧表!J55="","",高校一覧表!J55&amp;".")&amp;_xlfn.IFS(高校一覧表!K55="","",OR(VLOOKUP(R114,競技csv!$B:$O,2,0)&lt;=31,VLOOKUP(R114,競技csv!$B:$O,2,0)&gt;=100),TEXT(高校一覧表!K55,"00")&amp;".",TRUE,TEXT(高校一覧表!K55,"00")&amp;"m")&amp;IF(高校一覧表!L55="","",TEXT(高校一覧表!L55,"00"))</f>
        <v/>
      </c>
      <c r="T114" s="76" t="str">
        <f>IF(高校一覧表!G55="","","0")</f>
        <v/>
      </c>
      <c r="U114" s="76" t="str">
        <f>IF(高校一覧表!G55="","","2")</f>
        <v/>
      </c>
      <c r="V114" s="76" t="str">
        <f>IF(高校一覧表!M55="","",VLOOKUP(高校一覧表!M55,競技csv!$A:$O,MATCH("競技コード",競技csv!$1:$1,0),0))</f>
        <v/>
      </c>
      <c r="W114" s="76" t="str" cm="1">
        <f t="array" ref="W114">IF(高校一覧表!P55="","",高校一覧表!P55&amp;".")&amp;_xlfn.IFS(高校一覧表!Q55="","",OR(VLOOKUP(V114,競技csv!$B:$O,2,0)&lt;=31,VLOOKUP(V114,競技csv!$B:$O,2,0)&gt;=100),TEXT(高校一覧表!Q55,"00")&amp;".",TRUE,TEXT(高校一覧表!Q55,"00")&amp;"m")&amp;IF(高校一覧表!R55="","",TEXT(高校一覧表!R55,"00"))</f>
        <v/>
      </c>
      <c r="X114" s="76" t="str">
        <f>IF(高校一覧表!M55="","","0")</f>
        <v/>
      </c>
      <c r="Y114" s="76" t="str">
        <f>IF(高校一覧表!M55="","","2")</f>
        <v/>
      </c>
      <c r="Z114" s="76" t="str">
        <f>IF(高校一覧表!S55="","",VLOOKUP("一般"&amp;高校一覧表!C55&amp;"子4X100mR",競技csv!A:O,MATCH("競技コード",競技csv!$1:$1,0),0))</f>
        <v/>
      </c>
      <c r="AA114" s="76" t="str">
        <f>IF(高校一覧表!T55="","",高校一覧表!T55&amp;".")&amp;IF(高校一覧表!U55="","",TEXT(高校一覧表!U55,"00")&amp;".")&amp;IF(高校一覧表!V55="","",TEXT(高校一覧表!V55,"00"))</f>
        <v/>
      </c>
      <c r="AB114" s="76" t="str">
        <f>IF(高校一覧表!S55="","","0")</f>
        <v/>
      </c>
      <c r="AC114" s="76" t="str">
        <f>IF(高校一覧表!S55="","","2")</f>
        <v/>
      </c>
    </row>
    <row r="115" spans="1:29" ht="18" customHeight="1">
      <c r="A115" s="76">
        <f t="shared" si="0"/>
        <v>0</v>
      </c>
      <c r="B115" s="76" t="str">
        <f>IF(高校一覧表!D56="","",IF(高校一覧表!C56="男",30000+高校一覧表!D56,40000+高校一覧表!D56))</f>
        <v/>
      </c>
      <c r="C115" s="76" t="str">
        <f ca="1">IF(高校一覧表!D56="","",VLOOKUP(VLOOKUP(高校一覧表!D56,INDIRECT("高校"&amp;高校一覧表!C56&amp;"選手データ!A:O"),MATCH("所属",INDIRECT("高校"&amp;高校一覧表!C56&amp;"選手データ!1:1"),0),0),所属csv!$A:$H,MATCH("所属コード",所属csv!$1:$1,0),0))</f>
        <v/>
      </c>
      <c r="F115" s="76" t="str">
        <f>IF(高校一覧表!D56="","",高校一覧表!D56)</f>
        <v/>
      </c>
      <c r="G115" s="76" t="str">
        <f ca="1">IF(高校一覧表!E56="","",高校一覧表!E56)</f>
        <v/>
      </c>
      <c r="H115" s="76" t="str">
        <f ca="1">IF(高校一覧表!D56="","",VLOOKUP(高校一覧表!D56,INDIRECT("高校"&amp;高校一覧表!C56&amp;"選手データ!A:O"),MATCH("ﾌﾘｶﾞﾅ(姓)",INDIRECT("高校"&amp;高校一覧表!C56&amp;"選手データ!1:1"),0),0)&amp;" "&amp;VLOOKUP(高校一覧表!D56,INDIRECT("高校"&amp;高校一覧表!C56&amp;"選手データ!A:O"),MATCH("ﾌﾘｶﾞﾅ(名)",INDIRECT("高校"&amp;高校一覧表!C56&amp;"選手データ!1:1"),0),0))</f>
        <v/>
      </c>
      <c r="I115" s="76" t="str">
        <f ca="1">IF(高校一覧表!E56="","",高校一覧表!E56)</f>
        <v/>
      </c>
      <c r="J115" s="76" t="str">
        <f ca="1">IF(高校一覧表!D56="","",VLOOKUP(高校一覧表!D56,INDIRECT("高校"&amp;高校一覧表!C56&amp;"選手データ!A:O"),MATCH("FAMILY NAME",INDIRECT("高校"&amp;高校一覧表!C56&amp;"選手データ!1:1"),0),0)&amp;" "&amp;VLOOKUP(高校一覧表!D56,INDIRECT("高校"&amp;高校一覧表!C56&amp;"選手データ!A:O"),MATCH("Firstname",INDIRECT("高校"&amp;高校一覧表!C56&amp;"選手データ!1:1"),0),0))</f>
        <v/>
      </c>
      <c r="K115" s="76" t="str">
        <f>IF(高校一覧表!D56="","","JPN")</f>
        <v/>
      </c>
      <c r="L115" s="76" t="str">
        <f>IF(高校一覧表!D56="","",IF(高校一覧表!C56="男",1,2))</f>
        <v/>
      </c>
      <c r="M115" s="76" t="str">
        <f>IF(高校一覧表!D56="","",高校一覧表!F56)</f>
        <v/>
      </c>
      <c r="N115" s="76" t="str">
        <f ca="1">IF(高校一覧表!D56="","",LEFT(VLOOKUP(高校一覧表!D56,INDIRECT("高校"&amp;高校一覧表!C56&amp;"選手データ!A:O"),MATCH("Birthday",INDIRECT("高校"&amp;高校一覧表!C56&amp;"選手データ!1:1"),0),0),4))</f>
        <v/>
      </c>
      <c r="O115" s="76" t="str">
        <f>IF(高校一覧表!D56="","","0")</f>
        <v/>
      </c>
      <c r="P115" s="76" t="str">
        <f>IF(高校一覧表!D56="","","千葉")</f>
        <v/>
      </c>
      <c r="R115" s="76" t="str">
        <f>IF(高校一覧表!G56="","",VLOOKUP(高校一覧表!G56,競技csv!$A:$O,MATCH("競技コード",競技csv!$1:$1,0),0))</f>
        <v/>
      </c>
      <c r="S115" s="76" t="str" cm="1">
        <f t="array" ref="S115">IF(高校一覧表!J56="","",高校一覧表!J56&amp;".")&amp;_xlfn.IFS(高校一覧表!K56="","",OR(VLOOKUP(R115,競技csv!$B:$O,2,0)&lt;=31,VLOOKUP(R115,競技csv!$B:$O,2,0)&gt;=100),TEXT(高校一覧表!K56,"00")&amp;".",TRUE,TEXT(高校一覧表!K56,"00")&amp;"m")&amp;IF(高校一覧表!L56="","",TEXT(高校一覧表!L56,"00"))</f>
        <v/>
      </c>
      <c r="T115" s="76" t="str">
        <f>IF(高校一覧表!G56="","","0")</f>
        <v/>
      </c>
      <c r="U115" s="76" t="str">
        <f>IF(高校一覧表!G56="","","2")</f>
        <v/>
      </c>
      <c r="V115" s="76" t="str">
        <f>IF(高校一覧表!M56="","",VLOOKUP(高校一覧表!M56,競技csv!$A:$O,MATCH("競技コード",競技csv!$1:$1,0),0))</f>
        <v/>
      </c>
      <c r="W115" s="76" t="str" cm="1">
        <f t="array" ref="W115">IF(高校一覧表!P56="","",高校一覧表!P56&amp;".")&amp;_xlfn.IFS(高校一覧表!Q56="","",OR(VLOOKUP(V115,競技csv!$B:$O,2,0)&lt;=31,VLOOKUP(V115,競技csv!$B:$O,2,0)&gt;=100),TEXT(高校一覧表!Q56,"00")&amp;".",TRUE,TEXT(高校一覧表!Q56,"00")&amp;"m")&amp;IF(高校一覧表!R56="","",TEXT(高校一覧表!R56,"00"))</f>
        <v/>
      </c>
      <c r="X115" s="76" t="str">
        <f>IF(高校一覧表!M56="","","0")</f>
        <v/>
      </c>
      <c r="Y115" s="76" t="str">
        <f>IF(高校一覧表!M56="","","2")</f>
        <v/>
      </c>
      <c r="Z115" s="76" t="str">
        <f>IF(高校一覧表!S56="","",VLOOKUP("一般"&amp;高校一覧表!C56&amp;"子4X100mR",競技csv!A:O,MATCH("競技コード",競技csv!$1:$1,0),0))</f>
        <v/>
      </c>
      <c r="AA115" s="76" t="str">
        <f>IF(高校一覧表!T56="","",高校一覧表!T56&amp;".")&amp;IF(高校一覧表!U56="","",TEXT(高校一覧表!U56,"00")&amp;".")&amp;IF(高校一覧表!V56="","",TEXT(高校一覧表!V56,"00"))</f>
        <v/>
      </c>
      <c r="AB115" s="76" t="str">
        <f>IF(高校一覧表!S56="","","0")</f>
        <v/>
      </c>
      <c r="AC115" s="76" t="str">
        <f>IF(高校一覧表!S56="","","2")</f>
        <v/>
      </c>
    </row>
    <row r="116" spans="1:29" ht="18" customHeight="1">
      <c r="A116" s="76">
        <f t="shared" si="0"/>
        <v>0</v>
      </c>
      <c r="B116" s="76" t="str">
        <f>IF(高校一覧表!D57="","",IF(高校一覧表!C57="男",30000+高校一覧表!D57,40000+高校一覧表!D57))</f>
        <v/>
      </c>
      <c r="C116" s="76" t="str">
        <f ca="1">IF(高校一覧表!D57="","",VLOOKUP(VLOOKUP(高校一覧表!D57,INDIRECT("高校"&amp;高校一覧表!C57&amp;"選手データ!A:O"),MATCH("所属",INDIRECT("高校"&amp;高校一覧表!C57&amp;"選手データ!1:1"),0),0),所属csv!$A:$H,MATCH("所属コード",所属csv!$1:$1,0),0))</f>
        <v/>
      </c>
      <c r="F116" s="76" t="str">
        <f>IF(高校一覧表!D57="","",高校一覧表!D57)</f>
        <v/>
      </c>
      <c r="G116" s="76" t="str">
        <f ca="1">IF(高校一覧表!E57="","",高校一覧表!E57)</f>
        <v/>
      </c>
      <c r="H116" s="76" t="str">
        <f ca="1">IF(高校一覧表!D57="","",VLOOKUP(高校一覧表!D57,INDIRECT("高校"&amp;高校一覧表!C57&amp;"選手データ!A:O"),MATCH("ﾌﾘｶﾞﾅ(姓)",INDIRECT("高校"&amp;高校一覧表!C57&amp;"選手データ!1:1"),0),0)&amp;" "&amp;VLOOKUP(高校一覧表!D57,INDIRECT("高校"&amp;高校一覧表!C57&amp;"選手データ!A:O"),MATCH("ﾌﾘｶﾞﾅ(名)",INDIRECT("高校"&amp;高校一覧表!C57&amp;"選手データ!1:1"),0),0))</f>
        <v/>
      </c>
      <c r="I116" s="76" t="str">
        <f ca="1">IF(高校一覧表!E57="","",高校一覧表!E57)</f>
        <v/>
      </c>
      <c r="J116" s="76" t="str">
        <f ca="1">IF(高校一覧表!D57="","",VLOOKUP(高校一覧表!D57,INDIRECT("高校"&amp;高校一覧表!C57&amp;"選手データ!A:O"),MATCH("FAMILY NAME",INDIRECT("高校"&amp;高校一覧表!C57&amp;"選手データ!1:1"),0),0)&amp;" "&amp;VLOOKUP(高校一覧表!D57,INDIRECT("高校"&amp;高校一覧表!C57&amp;"選手データ!A:O"),MATCH("Firstname",INDIRECT("高校"&amp;高校一覧表!C57&amp;"選手データ!1:1"),0),0))</f>
        <v/>
      </c>
      <c r="K116" s="76" t="str">
        <f>IF(高校一覧表!D57="","","JPN")</f>
        <v/>
      </c>
      <c r="L116" s="76" t="str">
        <f>IF(高校一覧表!D57="","",IF(高校一覧表!C57="男",1,2))</f>
        <v/>
      </c>
      <c r="M116" s="76" t="str">
        <f>IF(高校一覧表!D57="","",高校一覧表!F57)</f>
        <v/>
      </c>
      <c r="N116" s="76" t="str">
        <f ca="1">IF(高校一覧表!D57="","",LEFT(VLOOKUP(高校一覧表!D57,INDIRECT("高校"&amp;高校一覧表!C57&amp;"選手データ!A:O"),MATCH("Birthday",INDIRECT("高校"&amp;高校一覧表!C57&amp;"選手データ!1:1"),0),0),4))</f>
        <v/>
      </c>
      <c r="O116" s="76" t="str">
        <f>IF(高校一覧表!D57="","","0")</f>
        <v/>
      </c>
      <c r="P116" s="76" t="str">
        <f>IF(高校一覧表!D57="","","千葉")</f>
        <v/>
      </c>
      <c r="R116" s="76" t="str">
        <f>IF(高校一覧表!G57="","",VLOOKUP(高校一覧表!G57,競技csv!$A:$O,MATCH("競技コード",競技csv!$1:$1,0),0))</f>
        <v/>
      </c>
      <c r="S116" s="76" t="str" cm="1">
        <f t="array" ref="S116">IF(高校一覧表!J57="","",高校一覧表!J57&amp;".")&amp;_xlfn.IFS(高校一覧表!K57="","",OR(VLOOKUP(R116,競技csv!$B:$O,2,0)&lt;=31,VLOOKUP(R116,競技csv!$B:$O,2,0)&gt;=100),TEXT(高校一覧表!K57,"00")&amp;".",TRUE,TEXT(高校一覧表!K57,"00")&amp;"m")&amp;IF(高校一覧表!L57="","",TEXT(高校一覧表!L57,"00"))</f>
        <v/>
      </c>
      <c r="T116" s="76" t="str">
        <f>IF(高校一覧表!G57="","","0")</f>
        <v/>
      </c>
      <c r="U116" s="76" t="str">
        <f>IF(高校一覧表!G57="","","2")</f>
        <v/>
      </c>
      <c r="V116" s="76" t="str">
        <f>IF(高校一覧表!M57="","",VLOOKUP(高校一覧表!M57,競技csv!$A:$O,MATCH("競技コード",競技csv!$1:$1,0),0))</f>
        <v/>
      </c>
      <c r="W116" s="76" t="str" cm="1">
        <f t="array" ref="W116">IF(高校一覧表!P57="","",高校一覧表!P57&amp;".")&amp;_xlfn.IFS(高校一覧表!Q57="","",OR(VLOOKUP(V116,競技csv!$B:$O,2,0)&lt;=31,VLOOKUP(V116,競技csv!$B:$O,2,0)&gt;=100),TEXT(高校一覧表!Q57,"00")&amp;".",TRUE,TEXT(高校一覧表!Q57,"00")&amp;"m")&amp;IF(高校一覧表!R57="","",TEXT(高校一覧表!R57,"00"))</f>
        <v/>
      </c>
      <c r="X116" s="76" t="str">
        <f>IF(高校一覧表!M57="","","0")</f>
        <v/>
      </c>
      <c r="Y116" s="76" t="str">
        <f>IF(高校一覧表!M57="","","2")</f>
        <v/>
      </c>
      <c r="Z116" s="76" t="str">
        <f>IF(高校一覧表!S57="","",VLOOKUP("一般"&amp;高校一覧表!C57&amp;"子4X100mR",競技csv!A:O,MATCH("競技コード",競技csv!$1:$1,0),0))</f>
        <v/>
      </c>
      <c r="AA116" s="76" t="str">
        <f>IF(高校一覧表!T57="","",高校一覧表!T57&amp;".")&amp;IF(高校一覧表!U57="","",TEXT(高校一覧表!U57,"00")&amp;".")&amp;IF(高校一覧表!V57="","",TEXT(高校一覧表!V57,"00"))</f>
        <v/>
      </c>
      <c r="AB116" s="76" t="str">
        <f>IF(高校一覧表!S57="","","0")</f>
        <v/>
      </c>
      <c r="AC116" s="76" t="str">
        <f>IF(高校一覧表!S57="","","2")</f>
        <v/>
      </c>
    </row>
    <row r="117" spans="1:29" ht="18" customHeight="1">
      <c r="A117" s="76">
        <f t="shared" si="0"/>
        <v>0</v>
      </c>
      <c r="B117" s="76" t="str">
        <f>IF(高校一覧表!D58="","",IF(高校一覧表!C58="男",30000+高校一覧表!D58,40000+高校一覧表!D58))</f>
        <v/>
      </c>
      <c r="C117" s="76" t="str">
        <f ca="1">IF(高校一覧表!D58="","",VLOOKUP(VLOOKUP(高校一覧表!D58,INDIRECT("高校"&amp;高校一覧表!C58&amp;"選手データ!A:O"),MATCH("所属",INDIRECT("高校"&amp;高校一覧表!C58&amp;"選手データ!1:1"),0),0),所属csv!$A:$H,MATCH("所属コード",所属csv!$1:$1,0),0))</f>
        <v/>
      </c>
      <c r="F117" s="76" t="str">
        <f>IF(高校一覧表!D58="","",高校一覧表!D58)</f>
        <v/>
      </c>
      <c r="G117" s="76" t="str">
        <f ca="1">IF(高校一覧表!E58="","",高校一覧表!E58)</f>
        <v/>
      </c>
      <c r="H117" s="76" t="str">
        <f ca="1">IF(高校一覧表!D58="","",VLOOKUP(高校一覧表!D58,INDIRECT("高校"&amp;高校一覧表!C58&amp;"選手データ!A:O"),MATCH("ﾌﾘｶﾞﾅ(姓)",INDIRECT("高校"&amp;高校一覧表!C58&amp;"選手データ!1:1"),0),0)&amp;" "&amp;VLOOKUP(高校一覧表!D58,INDIRECT("高校"&amp;高校一覧表!C58&amp;"選手データ!A:O"),MATCH("ﾌﾘｶﾞﾅ(名)",INDIRECT("高校"&amp;高校一覧表!C58&amp;"選手データ!1:1"),0),0))</f>
        <v/>
      </c>
      <c r="I117" s="76" t="str">
        <f ca="1">IF(高校一覧表!E58="","",高校一覧表!E58)</f>
        <v/>
      </c>
      <c r="J117" s="76" t="str">
        <f ca="1">IF(高校一覧表!D58="","",VLOOKUP(高校一覧表!D58,INDIRECT("高校"&amp;高校一覧表!C58&amp;"選手データ!A:O"),MATCH("FAMILY NAME",INDIRECT("高校"&amp;高校一覧表!C58&amp;"選手データ!1:1"),0),0)&amp;" "&amp;VLOOKUP(高校一覧表!D58,INDIRECT("高校"&amp;高校一覧表!C58&amp;"選手データ!A:O"),MATCH("Firstname",INDIRECT("高校"&amp;高校一覧表!C58&amp;"選手データ!1:1"),0),0))</f>
        <v/>
      </c>
      <c r="K117" s="76" t="str">
        <f>IF(高校一覧表!D58="","","JPN")</f>
        <v/>
      </c>
      <c r="L117" s="76" t="str">
        <f>IF(高校一覧表!D58="","",IF(高校一覧表!C58="男",1,2))</f>
        <v/>
      </c>
      <c r="M117" s="76" t="str">
        <f>IF(高校一覧表!D58="","",高校一覧表!F58)</f>
        <v/>
      </c>
      <c r="N117" s="76" t="str">
        <f ca="1">IF(高校一覧表!D58="","",LEFT(VLOOKUP(高校一覧表!D58,INDIRECT("高校"&amp;高校一覧表!C58&amp;"選手データ!A:O"),MATCH("Birthday",INDIRECT("高校"&amp;高校一覧表!C58&amp;"選手データ!1:1"),0),0),4))</f>
        <v/>
      </c>
      <c r="O117" s="76" t="str">
        <f>IF(高校一覧表!D58="","","0")</f>
        <v/>
      </c>
      <c r="P117" s="76" t="str">
        <f>IF(高校一覧表!D58="","","千葉")</f>
        <v/>
      </c>
      <c r="R117" s="76" t="str">
        <f>IF(高校一覧表!G58="","",VLOOKUP(高校一覧表!G58,競技csv!$A:$O,MATCH("競技コード",競技csv!$1:$1,0),0))</f>
        <v/>
      </c>
      <c r="S117" s="76" t="str" cm="1">
        <f t="array" ref="S117">IF(高校一覧表!J58="","",高校一覧表!J58&amp;".")&amp;_xlfn.IFS(高校一覧表!K58="","",OR(VLOOKUP(R117,競技csv!$B:$O,2,0)&lt;=31,VLOOKUP(R117,競技csv!$B:$O,2,0)&gt;=100),TEXT(高校一覧表!K58,"00")&amp;".",TRUE,TEXT(高校一覧表!K58,"00")&amp;"m")&amp;IF(高校一覧表!L58="","",TEXT(高校一覧表!L58,"00"))</f>
        <v/>
      </c>
      <c r="T117" s="76" t="str">
        <f>IF(高校一覧表!G58="","","0")</f>
        <v/>
      </c>
      <c r="U117" s="76" t="str">
        <f>IF(高校一覧表!G58="","","2")</f>
        <v/>
      </c>
      <c r="V117" s="76" t="str">
        <f>IF(高校一覧表!M58="","",VLOOKUP(高校一覧表!M58,競技csv!$A:$O,MATCH("競技コード",競技csv!$1:$1,0),0))</f>
        <v/>
      </c>
      <c r="W117" s="76" t="str" cm="1">
        <f t="array" ref="W117">IF(高校一覧表!P58="","",高校一覧表!P58&amp;".")&amp;_xlfn.IFS(高校一覧表!Q58="","",OR(VLOOKUP(V117,競技csv!$B:$O,2,0)&lt;=31,VLOOKUP(V117,競技csv!$B:$O,2,0)&gt;=100),TEXT(高校一覧表!Q58,"00")&amp;".",TRUE,TEXT(高校一覧表!Q58,"00")&amp;"m")&amp;IF(高校一覧表!R58="","",TEXT(高校一覧表!R58,"00"))</f>
        <v/>
      </c>
      <c r="X117" s="76" t="str">
        <f>IF(高校一覧表!M58="","","0")</f>
        <v/>
      </c>
      <c r="Y117" s="76" t="str">
        <f>IF(高校一覧表!M58="","","2")</f>
        <v/>
      </c>
      <c r="Z117" s="76" t="str">
        <f>IF(高校一覧表!S58="","",VLOOKUP("一般"&amp;高校一覧表!C58&amp;"子4X100mR",競技csv!A:O,MATCH("競技コード",競技csv!$1:$1,0),0))</f>
        <v/>
      </c>
      <c r="AA117" s="76" t="str">
        <f>IF(高校一覧表!T58="","",高校一覧表!T58&amp;".")&amp;IF(高校一覧表!U58="","",TEXT(高校一覧表!U58,"00")&amp;".")&amp;IF(高校一覧表!V58="","",TEXT(高校一覧表!V58,"00"))</f>
        <v/>
      </c>
      <c r="AB117" s="76" t="str">
        <f>IF(高校一覧表!S58="","","0")</f>
        <v/>
      </c>
      <c r="AC117" s="76" t="str">
        <f>IF(高校一覧表!S58="","","2")</f>
        <v/>
      </c>
    </row>
    <row r="118" spans="1:29" ht="18" customHeight="1">
      <c r="A118" s="76">
        <f t="shared" si="0"/>
        <v>0</v>
      </c>
      <c r="B118" s="76" t="str">
        <f>IF(高校一覧表!D59="","",IF(高校一覧表!C59="男",30000+高校一覧表!D59,40000+高校一覧表!D59))</f>
        <v/>
      </c>
      <c r="C118" s="76" t="str">
        <f ca="1">IF(高校一覧表!D59="","",VLOOKUP(VLOOKUP(高校一覧表!D59,INDIRECT("高校"&amp;高校一覧表!C59&amp;"選手データ!A:O"),MATCH("所属",INDIRECT("高校"&amp;高校一覧表!C59&amp;"選手データ!1:1"),0),0),所属csv!$A:$H,MATCH("所属コード",所属csv!$1:$1,0),0))</f>
        <v/>
      </c>
      <c r="F118" s="76" t="str">
        <f>IF(高校一覧表!D59="","",高校一覧表!D59)</f>
        <v/>
      </c>
      <c r="G118" s="76" t="str">
        <f ca="1">IF(高校一覧表!E59="","",高校一覧表!E59)</f>
        <v/>
      </c>
      <c r="H118" s="76" t="str">
        <f ca="1">IF(高校一覧表!D59="","",VLOOKUP(高校一覧表!D59,INDIRECT("高校"&amp;高校一覧表!C59&amp;"選手データ!A:O"),MATCH("ﾌﾘｶﾞﾅ(姓)",INDIRECT("高校"&amp;高校一覧表!C59&amp;"選手データ!1:1"),0),0)&amp;" "&amp;VLOOKUP(高校一覧表!D59,INDIRECT("高校"&amp;高校一覧表!C59&amp;"選手データ!A:O"),MATCH("ﾌﾘｶﾞﾅ(名)",INDIRECT("高校"&amp;高校一覧表!C59&amp;"選手データ!1:1"),0),0))</f>
        <v/>
      </c>
      <c r="I118" s="76" t="str">
        <f ca="1">IF(高校一覧表!E59="","",高校一覧表!E59)</f>
        <v/>
      </c>
      <c r="J118" s="76" t="str">
        <f ca="1">IF(高校一覧表!D59="","",VLOOKUP(高校一覧表!D59,INDIRECT("高校"&amp;高校一覧表!C59&amp;"選手データ!A:O"),MATCH("FAMILY NAME",INDIRECT("高校"&amp;高校一覧表!C59&amp;"選手データ!1:1"),0),0)&amp;" "&amp;VLOOKUP(高校一覧表!D59,INDIRECT("高校"&amp;高校一覧表!C59&amp;"選手データ!A:O"),MATCH("Firstname",INDIRECT("高校"&amp;高校一覧表!C59&amp;"選手データ!1:1"),0),0))</f>
        <v/>
      </c>
      <c r="K118" s="76" t="str">
        <f>IF(高校一覧表!D59="","","JPN")</f>
        <v/>
      </c>
      <c r="L118" s="76" t="str">
        <f>IF(高校一覧表!D59="","",IF(高校一覧表!C59="男",1,2))</f>
        <v/>
      </c>
      <c r="M118" s="76" t="str">
        <f>IF(高校一覧表!D59="","",高校一覧表!F59)</f>
        <v/>
      </c>
      <c r="N118" s="76" t="str">
        <f ca="1">IF(高校一覧表!D59="","",LEFT(VLOOKUP(高校一覧表!D59,INDIRECT("高校"&amp;高校一覧表!C59&amp;"選手データ!A:O"),MATCH("Birthday",INDIRECT("高校"&amp;高校一覧表!C59&amp;"選手データ!1:1"),0),0),4))</f>
        <v/>
      </c>
      <c r="O118" s="76" t="str">
        <f>IF(高校一覧表!D59="","","0")</f>
        <v/>
      </c>
      <c r="P118" s="76" t="str">
        <f>IF(高校一覧表!D59="","","千葉")</f>
        <v/>
      </c>
      <c r="R118" s="76" t="str">
        <f>IF(高校一覧表!G59="","",VLOOKUP(高校一覧表!G59,競技csv!$A:$O,MATCH("競技コード",競技csv!$1:$1,0),0))</f>
        <v/>
      </c>
      <c r="S118" s="76" t="str" cm="1">
        <f t="array" ref="S118">IF(高校一覧表!J59="","",高校一覧表!J59&amp;".")&amp;_xlfn.IFS(高校一覧表!K59="","",OR(VLOOKUP(R118,競技csv!$B:$O,2,0)&lt;=31,VLOOKUP(R118,競技csv!$B:$O,2,0)&gt;=100),TEXT(高校一覧表!K59,"00")&amp;".",TRUE,TEXT(高校一覧表!K59,"00")&amp;"m")&amp;IF(高校一覧表!L59="","",TEXT(高校一覧表!L59,"00"))</f>
        <v/>
      </c>
      <c r="T118" s="76" t="str">
        <f>IF(高校一覧表!G59="","","0")</f>
        <v/>
      </c>
      <c r="U118" s="76" t="str">
        <f>IF(高校一覧表!G59="","","2")</f>
        <v/>
      </c>
      <c r="V118" s="76" t="str">
        <f>IF(高校一覧表!M59="","",VLOOKUP(高校一覧表!M59,競技csv!$A:$O,MATCH("競技コード",競技csv!$1:$1,0),0))</f>
        <v/>
      </c>
      <c r="W118" s="76" t="str" cm="1">
        <f t="array" ref="W118">IF(高校一覧表!P59="","",高校一覧表!P59&amp;".")&amp;_xlfn.IFS(高校一覧表!Q59="","",OR(VLOOKUP(V118,競技csv!$B:$O,2,0)&lt;=31,VLOOKUP(V118,競技csv!$B:$O,2,0)&gt;=100),TEXT(高校一覧表!Q59,"00")&amp;".",TRUE,TEXT(高校一覧表!Q59,"00")&amp;"m")&amp;IF(高校一覧表!R59="","",TEXT(高校一覧表!R59,"00"))</f>
        <v/>
      </c>
      <c r="X118" s="76" t="str">
        <f>IF(高校一覧表!M59="","","0")</f>
        <v/>
      </c>
      <c r="Y118" s="76" t="str">
        <f>IF(高校一覧表!M59="","","2")</f>
        <v/>
      </c>
      <c r="Z118" s="76" t="str">
        <f>IF(高校一覧表!S59="","",VLOOKUP("一般"&amp;高校一覧表!C59&amp;"子4X100mR",競技csv!A:O,MATCH("競技コード",競技csv!$1:$1,0),0))</f>
        <v/>
      </c>
      <c r="AA118" s="76" t="str">
        <f>IF(高校一覧表!T59="","",高校一覧表!T59&amp;".")&amp;IF(高校一覧表!U59="","",TEXT(高校一覧表!U59,"00")&amp;".")&amp;IF(高校一覧表!V59="","",TEXT(高校一覧表!V59,"00"))</f>
        <v/>
      </c>
      <c r="AB118" s="76" t="str">
        <f>IF(高校一覧表!S59="","","0")</f>
        <v/>
      </c>
      <c r="AC118" s="76" t="str">
        <f>IF(高校一覧表!S59="","","2")</f>
        <v/>
      </c>
    </row>
    <row r="119" spans="1:29" ht="18" customHeight="1">
      <c r="A119" s="76">
        <f t="shared" si="0"/>
        <v>0</v>
      </c>
      <c r="B119" s="76" t="str">
        <f>IF(高校一覧表!D60="","",IF(高校一覧表!C60="男",30000+高校一覧表!D60,40000+高校一覧表!D60))</f>
        <v/>
      </c>
      <c r="C119" s="76" t="str">
        <f ca="1">IF(高校一覧表!D60="","",VLOOKUP(VLOOKUP(高校一覧表!D60,INDIRECT("高校"&amp;高校一覧表!C60&amp;"選手データ!A:O"),MATCH("所属",INDIRECT("高校"&amp;高校一覧表!C60&amp;"選手データ!1:1"),0),0),所属csv!$A:$H,MATCH("所属コード",所属csv!$1:$1,0),0))</f>
        <v/>
      </c>
      <c r="F119" s="76" t="str">
        <f>IF(高校一覧表!D60="","",高校一覧表!D60)</f>
        <v/>
      </c>
      <c r="G119" s="76" t="str">
        <f ca="1">IF(高校一覧表!E60="","",高校一覧表!E60)</f>
        <v/>
      </c>
      <c r="H119" s="76" t="str">
        <f ca="1">IF(高校一覧表!D60="","",VLOOKUP(高校一覧表!D60,INDIRECT("高校"&amp;高校一覧表!C60&amp;"選手データ!A:O"),MATCH("ﾌﾘｶﾞﾅ(姓)",INDIRECT("高校"&amp;高校一覧表!C60&amp;"選手データ!1:1"),0),0)&amp;" "&amp;VLOOKUP(高校一覧表!D60,INDIRECT("高校"&amp;高校一覧表!C60&amp;"選手データ!A:O"),MATCH("ﾌﾘｶﾞﾅ(名)",INDIRECT("高校"&amp;高校一覧表!C60&amp;"選手データ!1:1"),0),0))</f>
        <v/>
      </c>
      <c r="I119" s="76" t="str">
        <f ca="1">IF(高校一覧表!E60="","",高校一覧表!E60)</f>
        <v/>
      </c>
      <c r="J119" s="76" t="str">
        <f ca="1">IF(高校一覧表!D60="","",VLOOKUP(高校一覧表!D60,INDIRECT("高校"&amp;高校一覧表!C60&amp;"選手データ!A:O"),MATCH("FAMILY NAME",INDIRECT("高校"&amp;高校一覧表!C60&amp;"選手データ!1:1"),0),0)&amp;" "&amp;VLOOKUP(高校一覧表!D60,INDIRECT("高校"&amp;高校一覧表!C60&amp;"選手データ!A:O"),MATCH("Firstname",INDIRECT("高校"&amp;高校一覧表!C60&amp;"選手データ!1:1"),0),0))</f>
        <v/>
      </c>
      <c r="K119" s="76" t="str">
        <f>IF(高校一覧表!D60="","","JPN")</f>
        <v/>
      </c>
      <c r="L119" s="76" t="str">
        <f>IF(高校一覧表!D60="","",IF(高校一覧表!C60="男",1,2))</f>
        <v/>
      </c>
      <c r="M119" s="76" t="str">
        <f>IF(高校一覧表!D60="","",高校一覧表!F60)</f>
        <v/>
      </c>
      <c r="N119" s="76" t="str">
        <f ca="1">IF(高校一覧表!D60="","",LEFT(VLOOKUP(高校一覧表!D60,INDIRECT("高校"&amp;高校一覧表!C60&amp;"選手データ!A:O"),MATCH("Birthday",INDIRECT("高校"&amp;高校一覧表!C60&amp;"選手データ!1:1"),0),0),4))</f>
        <v/>
      </c>
      <c r="O119" s="76" t="str">
        <f>IF(高校一覧表!D60="","","0")</f>
        <v/>
      </c>
      <c r="P119" s="76" t="str">
        <f>IF(高校一覧表!D60="","","千葉")</f>
        <v/>
      </c>
      <c r="R119" s="76" t="str">
        <f>IF(高校一覧表!G60="","",VLOOKUP(高校一覧表!G60,競技csv!$A:$O,MATCH("競技コード",競技csv!$1:$1,0),0))</f>
        <v/>
      </c>
      <c r="S119" s="76" t="str" cm="1">
        <f t="array" ref="S119">IF(高校一覧表!J60="","",高校一覧表!J60&amp;".")&amp;_xlfn.IFS(高校一覧表!K60="","",OR(VLOOKUP(R119,競技csv!$B:$O,2,0)&lt;=31,VLOOKUP(R119,競技csv!$B:$O,2,0)&gt;=100),TEXT(高校一覧表!K60,"00")&amp;".",TRUE,TEXT(高校一覧表!K60,"00")&amp;"m")&amp;IF(高校一覧表!L60="","",TEXT(高校一覧表!L60,"00"))</f>
        <v/>
      </c>
      <c r="T119" s="76" t="str">
        <f>IF(高校一覧表!G60="","","0")</f>
        <v/>
      </c>
      <c r="U119" s="76" t="str">
        <f>IF(高校一覧表!G60="","","2")</f>
        <v/>
      </c>
      <c r="V119" s="76" t="str">
        <f>IF(高校一覧表!M60="","",VLOOKUP(高校一覧表!M60,競技csv!$A:$O,MATCH("競技コード",競技csv!$1:$1,0),0))</f>
        <v/>
      </c>
      <c r="W119" s="76" t="str" cm="1">
        <f t="array" ref="W119">IF(高校一覧表!P60="","",高校一覧表!P60&amp;".")&amp;_xlfn.IFS(高校一覧表!Q60="","",OR(VLOOKUP(V119,競技csv!$B:$O,2,0)&lt;=31,VLOOKUP(V119,競技csv!$B:$O,2,0)&gt;=100),TEXT(高校一覧表!Q60,"00")&amp;".",TRUE,TEXT(高校一覧表!Q60,"00")&amp;"m")&amp;IF(高校一覧表!R60="","",TEXT(高校一覧表!R60,"00"))</f>
        <v/>
      </c>
      <c r="X119" s="76" t="str">
        <f>IF(高校一覧表!M60="","","0")</f>
        <v/>
      </c>
      <c r="Y119" s="76" t="str">
        <f>IF(高校一覧表!M60="","","2")</f>
        <v/>
      </c>
      <c r="Z119" s="76" t="str">
        <f>IF(高校一覧表!S60="","",VLOOKUP("一般"&amp;高校一覧表!C60&amp;"子4X100mR",競技csv!A:O,MATCH("競技コード",競技csv!$1:$1,0),0))</f>
        <v/>
      </c>
      <c r="AA119" s="76" t="str">
        <f>IF(高校一覧表!T60="","",高校一覧表!T60&amp;".")&amp;IF(高校一覧表!U60="","",TEXT(高校一覧表!U60,"00")&amp;".")&amp;IF(高校一覧表!V60="","",TEXT(高校一覧表!V60,"00"))</f>
        <v/>
      </c>
      <c r="AB119" s="76" t="str">
        <f>IF(高校一覧表!S60="","","0")</f>
        <v/>
      </c>
      <c r="AC119" s="76" t="str">
        <f>IF(高校一覧表!S60="","","2")</f>
        <v/>
      </c>
    </row>
    <row r="120" spans="1:29" ht="18" customHeight="1">
      <c r="A120" s="76">
        <f t="shared" si="0"/>
        <v>0</v>
      </c>
      <c r="B120" s="76" t="str">
        <f>IF(高校一覧表!D61="","",IF(高校一覧表!C61="男",30000+高校一覧表!D61,40000+高校一覧表!D61))</f>
        <v/>
      </c>
      <c r="C120" s="76" t="str">
        <f ca="1">IF(高校一覧表!D61="","",VLOOKUP(VLOOKUP(高校一覧表!D61,INDIRECT("高校"&amp;高校一覧表!C61&amp;"選手データ!A:O"),MATCH("所属",INDIRECT("高校"&amp;高校一覧表!C61&amp;"選手データ!1:1"),0),0),所属csv!$A:$H,MATCH("所属コード",所属csv!$1:$1,0),0))</f>
        <v/>
      </c>
      <c r="F120" s="76" t="str">
        <f>IF(高校一覧表!D61="","",高校一覧表!D61)</f>
        <v/>
      </c>
      <c r="G120" s="76" t="str">
        <f ca="1">IF(高校一覧表!E61="","",高校一覧表!E61)</f>
        <v/>
      </c>
      <c r="H120" s="76" t="str">
        <f ca="1">IF(高校一覧表!D61="","",VLOOKUP(高校一覧表!D61,INDIRECT("高校"&amp;高校一覧表!C61&amp;"選手データ!A:O"),MATCH("ﾌﾘｶﾞﾅ(姓)",INDIRECT("高校"&amp;高校一覧表!C61&amp;"選手データ!1:1"),0),0)&amp;" "&amp;VLOOKUP(高校一覧表!D61,INDIRECT("高校"&amp;高校一覧表!C61&amp;"選手データ!A:O"),MATCH("ﾌﾘｶﾞﾅ(名)",INDIRECT("高校"&amp;高校一覧表!C61&amp;"選手データ!1:1"),0),0))</f>
        <v/>
      </c>
      <c r="I120" s="76" t="str">
        <f ca="1">IF(高校一覧表!E61="","",高校一覧表!E61)</f>
        <v/>
      </c>
      <c r="J120" s="76" t="str">
        <f ca="1">IF(高校一覧表!D61="","",VLOOKUP(高校一覧表!D61,INDIRECT("高校"&amp;高校一覧表!C61&amp;"選手データ!A:O"),MATCH("FAMILY NAME",INDIRECT("高校"&amp;高校一覧表!C61&amp;"選手データ!1:1"),0),0)&amp;" "&amp;VLOOKUP(高校一覧表!D61,INDIRECT("高校"&amp;高校一覧表!C61&amp;"選手データ!A:O"),MATCH("Firstname",INDIRECT("高校"&amp;高校一覧表!C61&amp;"選手データ!1:1"),0),0))</f>
        <v/>
      </c>
      <c r="K120" s="76" t="str">
        <f>IF(高校一覧表!D61="","","JPN")</f>
        <v/>
      </c>
      <c r="L120" s="76" t="str">
        <f>IF(高校一覧表!D61="","",IF(高校一覧表!C61="男",1,2))</f>
        <v/>
      </c>
      <c r="M120" s="76" t="str">
        <f>IF(高校一覧表!D61="","",高校一覧表!F61)</f>
        <v/>
      </c>
      <c r="N120" s="76" t="str">
        <f ca="1">IF(高校一覧表!D61="","",LEFT(VLOOKUP(高校一覧表!D61,INDIRECT("高校"&amp;高校一覧表!C61&amp;"選手データ!A:O"),MATCH("Birthday",INDIRECT("高校"&amp;高校一覧表!C61&amp;"選手データ!1:1"),0),0),4))</f>
        <v/>
      </c>
      <c r="O120" s="76" t="str">
        <f>IF(高校一覧表!D61="","","0")</f>
        <v/>
      </c>
      <c r="P120" s="76" t="str">
        <f>IF(高校一覧表!D61="","","千葉")</f>
        <v/>
      </c>
      <c r="R120" s="76" t="str">
        <f>IF(高校一覧表!G61="","",VLOOKUP(高校一覧表!G61,競技csv!$A:$O,MATCH("競技コード",競技csv!$1:$1,0),0))</f>
        <v/>
      </c>
      <c r="S120" s="76" t="str" cm="1">
        <f t="array" ref="S120">IF(高校一覧表!J61="","",高校一覧表!J61&amp;".")&amp;_xlfn.IFS(高校一覧表!K61="","",OR(VLOOKUP(R120,競技csv!$B:$O,2,0)&lt;=31,VLOOKUP(R120,競技csv!$B:$O,2,0)&gt;=100),TEXT(高校一覧表!K61,"00")&amp;".",TRUE,TEXT(高校一覧表!K61,"00")&amp;"m")&amp;IF(高校一覧表!L61="","",TEXT(高校一覧表!L61,"00"))</f>
        <v/>
      </c>
      <c r="T120" s="76" t="str">
        <f>IF(高校一覧表!G61="","","0")</f>
        <v/>
      </c>
      <c r="U120" s="76" t="str">
        <f>IF(高校一覧表!G61="","","2")</f>
        <v/>
      </c>
      <c r="V120" s="76" t="str">
        <f>IF(高校一覧表!M61="","",VLOOKUP(高校一覧表!M61,競技csv!$A:$O,MATCH("競技コード",競技csv!$1:$1,0),0))</f>
        <v/>
      </c>
      <c r="W120" s="76" t="str" cm="1">
        <f t="array" ref="W120">IF(高校一覧表!P61="","",高校一覧表!P61&amp;".")&amp;_xlfn.IFS(高校一覧表!Q61="","",OR(VLOOKUP(V120,競技csv!$B:$O,2,0)&lt;=31,VLOOKUP(V120,競技csv!$B:$O,2,0)&gt;=100),TEXT(高校一覧表!Q61,"00")&amp;".",TRUE,TEXT(高校一覧表!Q61,"00")&amp;"m")&amp;IF(高校一覧表!R61="","",TEXT(高校一覧表!R61,"00"))</f>
        <v/>
      </c>
      <c r="X120" s="76" t="str">
        <f>IF(高校一覧表!M61="","","0")</f>
        <v/>
      </c>
      <c r="Y120" s="76" t="str">
        <f>IF(高校一覧表!M61="","","2")</f>
        <v/>
      </c>
      <c r="Z120" s="76" t="str">
        <f>IF(高校一覧表!S61="","",VLOOKUP("一般"&amp;高校一覧表!C61&amp;"子4X100mR",競技csv!A:O,MATCH("競技コード",競技csv!$1:$1,0),0))</f>
        <v/>
      </c>
      <c r="AA120" s="76" t="str">
        <f>IF(高校一覧表!T61="","",高校一覧表!T61&amp;".")&amp;IF(高校一覧表!U61="","",TEXT(高校一覧表!U61,"00")&amp;".")&amp;IF(高校一覧表!V61="","",TEXT(高校一覧表!V61,"00"))</f>
        <v/>
      </c>
      <c r="AB120" s="76" t="str">
        <f>IF(高校一覧表!S61="","","0")</f>
        <v/>
      </c>
      <c r="AC120" s="76" t="str">
        <f>IF(高校一覧表!S61="","","2")</f>
        <v/>
      </c>
    </row>
    <row r="121" spans="1:29" ht="18" customHeight="1">
      <c r="A121" s="76">
        <f t="shared" si="0"/>
        <v>0</v>
      </c>
      <c r="B121" s="76" t="str">
        <f>IF(高校一覧表!D62="","",IF(高校一覧表!C62="男",30000+高校一覧表!D62,40000+高校一覧表!D62))</f>
        <v/>
      </c>
      <c r="C121" s="76" t="str">
        <f ca="1">IF(高校一覧表!D62="","",VLOOKUP(VLOOKUP(高校一覧表!D62,INDIRECT("高校"&amp;高校一覧表!C62&amp;"選手データ!A:O"),MATCH("所属",INDIRECT("高校"&amp;高校一覧表!C62&amp;"選手データ!1:1"),0),0),所属csv!$A:$H,MATCH("所属コード",所属csv!$1:$1,0),0))</f>
        <v/>
      </c>
      <c r="F121" s="76" t="str">
        <f>IF(高校一覧表!D62="","",高校一覧表!D62)</f>
        <v/>
      </c>
      <c r="G121" s="76" t="str">
        <f ca="1">IF(高校一覧表!E62="","",高校一覧表!E62)</f>
        <v/>
      </c>
      <c r="H121" s="76" t="str">
        <f ca="1">IF(高校一覧表!D62="","",VLOOKUP(高校一覧表!D62,INDIRECT("高校"&amp;高校一覧表!C62&amp;"選手データ!A:O"),MATCH("ﾌﾘｶﾞﾅ(姓)",INDIRECT("高校"&amp;高校一覧表!C62&amp;"選手データ!1:1"),0),0)&amp;" "&amp;VLOOKUP(高校一覧表!D62,INDIRECT("高校"&amp;高校一覧表!C62&amp;"選手データ!A:O"),MATCH("ﾌﾘｶﾞﾅ(名)",INDIRECT("高校"&amp;高校一覧表!C62&amp;"選手データ!1:1"),0),0))</f>
        <v/>
      </c>
      <c r="I121" s="76" t="str">
        <f ca="1">IF(高校一覧表!E62="","",高校一覧表!E62)</f>
        <v/>
      </c>
      <c r="J121" s="76" t="str">
        <f ca="1">IF(高校一覧表!D62="","",VLOOKUP(高校一覧表!D62,INDIRECT("高校"&amp;高校一覧表!C62&amp;"選手データ!A:O"),MATCH("FAMILY NAME",INDIRECT("高校"&amp;高校一覧表!C62&amp;"選手データ!1:1"),0),0)&amp;" "&amp;VLOOKUP(高校一覧表!D62,INDIRECT("高校"&amp;高校一覧表!C62&amp;"選手データ!A:O"),MATCH("Firstname",INDIRECT("高校"&amp;高校一覧表!C62&amp;"選手データ!1:1"),0),0))</f>
        <v/>
      </c>
      <c r="K121" s="76" t="str">
        <f>IF(高校一覧表!D62="","","JPN")</f>
        <v/>
      </c>
      <c r="L121" s="76" t="str">
        <f>IF(高校一覧表!D62="","",IF(高校一覧表!C62="男",1,2))</f>
        <v/>
      </c>
      <c r="M121" s="76" t="str">
        <f>IF(高校一覧表!D62="","",高校一覧表!F62)</f>
        <v/>
      </c>
      <c r="N121" s="76" t="str">
        <f ca="1">IF(高校一覧表!D62="","",LEFT(VLOOKUP(高校一覧表!D62,INDIRECT("高校"&amp;高校一覧表!C62&amp;"選手データ!A:O"),MATCH("Birthday",INDIRECT("高校"&amp;高校一覧表!C62&amp;"選手データ!1:1"),0),0),4))</f>
        <v/>
      </c>
      <c r="O121" s="76" t="str">
        <f>IF(高校一覧表!D62="","","0")</f>
        <v/>
      </c>
      <c r="P121" s="76" t="str">
        <f>IF(高校一覧表!D62="","","千葉")</f>
        <v/>
      </c>
      <c r="R121" s="76" t="str">
        <f>IF(高校一覧表!G62="","",VLOOKUP(高校一覧表!G62,競技csv!$A:$O,MATCH("競技コード",競技csv!$1:$1,0),0))</f>
        <v/>
      </c>
      <c r="S121" s="76" t="str" cm="1">
        <f t="array" ref="S121">IF(高校一覧表!J62="","",高校一覧表!J62&amp;".")&amp;_xlfn.IFS(高校一覧表!K62="","",OR(VLOOKUP(R121,競技csv!$B:$O,2,0)&lt;=31,VLOOKUP(R121,競技csv!$B:$O,2,0)&gt;=100),TEXT(高校一覧表!K62,"00")&amp;".",TRUE,TEXT(高校一覧表!K62,"00")&amp;"m")&amp;IF(高校一覧表!L62="","",TEXT(高校一覧表!L62,"00"))</f>
        <v/>
      </c>
      <c r="T121" s="76" t="str">
        <f>IF(高校一覧表!G62="","","0")</f>
        <v/>
      </c>
      <c r="U121" s="76" t="str">
        <f>IF(高校一覧表!G62="","","2")</f>
        <v/>
      </c>
      <c r="V121" s="76" t="str">
        <f>IF(高校一覧表!M62="","",VLOOKUP(高校一覧表!M62,競技csv!$A:$O,MATCH("競技コード",競技csv!$1:$1,0),0))</f>
        <v/>
      </c>
      <c r="W121" s="76" t="str" cm="1">
        <f t="array" ref="W121">IF(高校一覧表!P62="","",高校一覧表!P62&amp;".")&amp;_xlfn.IFS(高校一覧表!Q62="","",OR(VLOOKUP(V121,競技csv!$B:$O,2,0)&lt;=31,VLOOKUP(V121,競技csv!$B:$O,2,0)&gt;=100),TEXT(高校一覧表!Q62,"00")&amp;".",TRUE,TEXT(高校一覧表!Q62,"00")&amp;"m")&amp;IF(高校一覧表!R62="","",TEXT(高校一覧表!R62,"00"))</f>
        <v/>
      </c>
      <c r="X121" s="76" t="str">
        <f>IF(高校一覧表!M62="","","0")</f>
        <v/>
      </c>
      <c r="Y121" s="76" t="str">
        <f>IF(高校一覧表!M62="","","2")</f>
        <v/>
      </c>
      <c r="Z121" s="76" t="str">
        <f>IF(高校一覧表!S62="","",VLOOKUP("一般"&amp;高校一覧表!C62&amp;"子4X100mR",競技csv!A:O,MATCH("競技コード",競技csv!$1:$1,0),0))</f>
        <v/>
      </c>
      <c r="AA121" s="76" t="str">
        <f>IF(高校一覧表!T62="","",高校一覧表!T62&amp;".")&amp;IF(高校一覧表!U62="","",TEXT(高校一覧表!U62,"00")&amp;".")&amp;IF(高校一覧表!V62="","",TEXT(高校一覧表!V62,"00"))</f>
        <v/>
      </c>
      <c r="AB121" s="76" t="str">
        <f>IF(高校一覧表!S62="","","0")</f>
        <v/>
      </c>
      <c r="AC121" s="76" t="str">
        <f>IF(高校一覧表!S62="","","2")</f>
        <v/>
      </c>
    </row>
    <row r="122" spans="1:29" ht="18" customHeight="1"/>
    <row r="123" spans="1:29" ht="18" customHeight="1"/>
    <row r="124" spans="1:29" ht="18" customHeight="1"/>
    <row r="125" spans="1:29" ht="18" customHeight="1"/>
    <row r="126" spans="1:29" ht="18" customHeight="1"/>
    <row r="127" spans="1:29" ht="18" customHeight="1"/>
    <row r="128" spans="1:29" ht="18" customHeight="1"/>
    <row r="129" ht="18" customHeight="1"/>
    <row r="130" ht="18" customHeight="1"/>
    <row r="131" ht="18" customHeight="1"/>
    <row r="132" ht="18" customHeight="1"/>
    <row r="133" ht="18" customHeight="1"/>
    <row r="134" ht="18" customHeight="1"/>
    <row r="135" ht="18" customHeight="1"/>
    <row r="136" ht="18" customHeight="1"/>
    <row r="137" ht="18" customHeight="1"/>
    <row r="138" ht="18" customHeight="1"/>
    <row r="139" ht="18" customHeight="1"/>
    <row r="140" ht="18" customHeight="1"/>
    <row r="141" ht="18" customHeight="1"/>
    <row r="142" ht="18" customHeight="1"/>
    <row r="143" ht="18" customHeight="1"/>
    <row r="144" ht="18" customHeight="1"/>
    <row r="145" ht="18" customHeight="1"/>
    <row r="146" ht="18" customHeight="1"/>
    <row r="147" ht="18" customHeight="1"/>
    <row r="148" ht="18" customHeight="1"/>
    <row r="149" ht="18" customHeight="1"/>
    <row r="150" ht="18" customHeight="1"/>
    <row r="151" ht="18" customHeight="1"/>
    <row r="152" ht="18" customHeight="1"/>
    <row r="153" ht="18" customHeight="1"/>
    <row r="154" ht="18" customHeight="1"/>
    <row r="155" ht="18" customHeight="1"/>
    <row r="156" ht="18" customHeight="1"/>
    <row r="157" ht="18" customHeight="1"/>
    <row r="158" ht="18" customHeight="1"/>
    <row r="159" ht="18" customHeight="1"/>
    <row r="160" ht="18" customHeight="1"/>
    <row r="161" ht="18" customHeight="1"/>
    <row r="162" ht="18" customHeight="1"/>
    <row r="163" ht="18" customHeight="1"/>
    <row r="164" ht="18" customHeight="1"/>
    <row r="165" ht="18" customHeight="1"/>
    <row r="166" ht="18" customHeight="1"/>
    <row r="167" ht="18" customHeight="1"/>
    <row r="168" ht="18" customHeight="1"/>
    <row r="169" ht="18" customHeight="1"/>
    <row r="170" ht="18" customHeight="1"/>
    <row r="171" ht="18" customHeight="1"/>
    <row r="172" ht="18" customHeight="1"/>
    <row r="173" ht="18" customHeight="1"/>
    <row r="174" ht="18" customHeight="1"/>
    <row r="175" ht="18" customHeight="1"/>
    <row r="176" ht="18" customHeight="1"/>
    <row r="177" ht="18" customHeight="1"/>
    <row r="178" ht="18" customHeight="1"/>
    <row r="179" ht="18" customHeight="1"/>
    <row r="180" ht="18" customHeight="1"/>
    <row r="181" ht="18" customHeight="1"/>
    <row r="182" ht="18" customHeight="1"/>
    <row r="183" ht="18" customHeight="1"/>
    <row r="184" ht="18" customHeight="1"/>
    <row r="185" ht="18" customHeight="1"/>
    <row r="186" ht="18" customHeight="1"/>
    <row r="187" ht="18" customHeight="1"/>
    <row r="188" ht="18" customHeight="1"/>
    <row r="189" ht="18" customHeight="1"/>
    <row r="190" ht="18" customHeight="1"/>
    <row r="191" ht="18" customHeight="1"/>
    <row r="192" ht="18" customHeight="1"/>
    <row r="193" ht="18" customHeight="1"/>
    <row r="194" ht="18" customHeight="1"/>
    <row r="195" ht="18" customHeight="1"/>
    <row r="196" ht="18" customHeight="1"/>
    <row r="197" ht="18" customHeight="1"/>
    <row r="198" ht="18" customHeight="1"/>
    <row r="199" ht="18" customHeight="1"/>
    <row r="200" ht="18" customHeight="1"/>
    <row r="201" ht="18" customHeight="1"/>
    <row r="202" ht="18" customHeight="1"/>
    <row r="203" ht="18" customHeight="1"/>
    <row r="204" ht="18" customHeight="1"/>
    <row r="205" ht="18" customHeight="1"/>
    <row r="206" ht="18" customHeight="1"/>
    <row r="207" ht="18" customHeight="1"/>
    <row r="208" ht="18" customHeight="1"/>
    <row r="209" ht="18" customHeight="1"/>
    <row r="210" ht="18" customHeight="1"/>
    <row r="211" ht="18" customHeight="1"/>
    <row r="212" ht="18" customHeight="1"/>
    <row r="213" ht="18" customHeight="1"/>
    <row r="214" ht="18" customHeight="1"/>
    <row r="215" ht="18" customHeight="1"/>
    <row r="216" ht="18" customHeight="1"/>
    <row r="217" ht="18" customHeight="1"/>
    <row r="218" ht="18" customHeight="1"/>
    <row r="219" ht="18" customHeight="1"/>
    <row r="220" ht="18" customHeight="1"/>
    <row r="221" ht="18" customHeight="1"/>
    <row r="222" ht="18" customHeight="1"/>
    <row r="223" ht="18" customHeight="1"/>
    <row r="224" ht="18" customHeight="1"/>
    <row r="225" ht="18" customHeight="1"/>
    <row r="226" ht="18" customHeight="1"/>
    <row r="227" ht="18" customHeight="1"/>
    <row r="228" ht="18" customHeight="1"/>
    <row r="229" ht="18" customHeight="1"/>
    <row r="230" ht="18" customHeight="1"/>
    <row r="231" ht="18" customHeight="1"/>
    <row r="232" ht="18" customHeight="1"/>
    <row r="233" ht="18" customHeight="1"/>
    <row r="234" ht="18" customHeight="1"/>
    <row r="235" ht="18" customHeight="1"/>
    <row r="236" ht="18" customHeight="1"/>
    <row r="237" ht="18" customHeight="1"/>
    <row r="238" ht="18" customHeight="1"/>
    <row r="239" ht="18" customHeight="1"/>
    <row r="240" ht="18" customHeight="1"/>
    <row r="241" ht="18" customHeight="1"/>
    <row r="242" ht="18" customHeight="1"/>
    <row r="243" ht="18" customHeight="1"/>
    <row r="244" ht="18" customHeight="1"/>
    <row r="245" ht="18" customHeight="1"/>
    <row r="246" ht="18" customHeight="1"/>
    <row r="247" ht="18" customHeight="1"/>
    <row r="248" ht="18" customHeight="1"/>
    <row r="249" ht="18" customHeight="1"/>
    <row r="250" ht="18" customHeight="1"/>
    <row r="251" ht="18" customHeight="1"/>
    <row r="252" ht="18" customHeight="1"/>
    <row r="253" ht="18" customHeight="1"/>
    <row r="254" ht="18" customHeight="1"/>
    <row r="255" ht="18" customHeight="1"/>
    <row r="256" ht="18" customHeight="1"/>
    <row r="257" ht="18" customHeight="1"/>
    <row r="258" ht="18" customHeight="1"/>
    <row r="259" ht="18" customHeight="1"/>
    <row r="260" ht="18" customHeight="1"/>
    <row r="261" ht="18" customHeight="1"/>
    <row r="262" ht="18" customHeight="1"/>
    <row r="263" ht="18" customHeight="1"/>
    <row r="264" ht="18" customHeight="1"/>
    <row r="265" ht="18" customHeight="1"/>
    <row r="266" ht="18" customHeight="1"/>
    <row r="267" ht="18" customHeight="1"/>
    <row r="268" ht="18" customHeight="1"/>
    <row r="269" ht="18" customHeight="1"/>
    <row r="270" ht="18" customHeight="1"/>
    <row r="271" ht="18" customHeight="1"/>
    <row r="272" ht="18" customHeight="1"/>
    <row r="273" ht="18" customHeight="1"/>
    <row r="274" ht="18" customHeight="1"/>
    <row r="275" ht="18" customHeight="1"/>
    <row r="276" ht="18" customHeight="1"/>
    <row r="277" ht="18" customHeight="1"/>
    <row r="278" ht="18" customHeight="1"/>
    <row r="279" ht="18" customHeight="1"/>
    <row r="280" ht="18" customHeight="1"/>
    <row r="281" ht="18" customHeight="1"/>
    <row r="282" ht="18" customHeight="1"/>
    <row r="283" ht="18" customHeight="1"/>
    <row r="284" ht="18" customHeight="1"/>
    <row r="285" ht="18" customHeight="1"/>
    <row r="286" ht="18" customHeight="1"/>
    <row r="287" ht="18" customHeight="1"/>
    <row r="288" ht="18" customHeight="1"/>
    <row r="289" ht="18" customHeight="1"/>
    <row r="290" ht="18" customHeight="1"/>
    <row r="291" ht="18" customHeight="1"/>
    <row r="292" ht="18" customHeight="1"/>
    <row r="293" ht="18" customHeight="1"/>
    <row r="294" ht="18" customHeight="1"/>
    <row r="295" ht="18" customHeight="1"/>
    <row r="296" ht="18" customHeight="1"/>
    <row r="297" ht="18" customHeight="1"/>
    <row r="298" ht="18" customHeight="1"/>
    <row r="299" ht="18" customHeight="1"/>
    <row r="300" ht="18" customHeight="1"/>
    <row r="301" ht="18" customHeight="1"/>
    <row r="302" ht="18" customHeight="1"/>
    <row r="303" ht="18" customHeight="1"/>
    <row r="304" ht="18" customHeight="1"/>
    <row r="305" ht="18" customHeight="1"/>
    <row r="306" ht="18" customHeight="1"/>
    <row r="307" ht="18" customHeight="1"/>
    <row r="308" ht="18" customHeight="1"/>
    <row r="309" ht="18" customHeight="1"/>
    <row r="310" ht="18" customHeight="1"/>
    <row r="311" ht="18" customHeight="1"/>
    <row r="312" ht="18" customHeight="1"/>
    <row r="313" ht="18" customHeight="1"/>
    <row r="314" ht="18" customHeight="1"/>
    <row r="315" ht="18" customHeight="1"/>
    <row r="316" ht="18" customHeight="1"/>
    <row r="317" ht="18" customHeight="1"/>
    <row r="318" ht="18" customHeight="1"/>
    <row r="319" ht="18" customHeight="1"/>
    <row r="320" ht="18" customHeight="1"/>
    <row r="321" ht="18" customHeight="1"/>
    <row r="322" ht="18" customHeight="1"/>
    <row r="323" ht="18" customHeight="1"/>
    <row r="324" ht="18" customHeight="1"/>
    <row r="325" ht="18" customHeight="1"/>
    <row r="326" ht="18" customHeight="1"/>
    <row r="327" ht="18" customHeight="1"/>
    <row r="328" ht="18" customHeight="1"/>
    <row r="329" ht="18" customHeight="1"/>
    <row r="330" ht="18" customHeight="1"/>
    <row r="331" ht="18" customHeight="1"/>
    <row r="332" ht="18" customHeight="1"/>
    <row r="333" ht="18" customHeight="1"/>
    <row r="334" ht="18" customHeight="1"/>
    <row r="335" ht="18" customHeight="1"/>
    <row r="336" ht="18" customHeight="1"/>
    <row r="337" ht="18" customHeight="1"/>
    <row r="338" ht="18" customHeight="1"/>
    <row r="339" ht="18" customHeight="1"/>
    <row r="340" ht="18" customHeight="1"/>
    <row r="341" ht="18" customHeight="1"/>
    <row r="342" ht="18" customHeight="1"/>
    <row r="343" ht="18" customHeight="1"/>
    <row r="344" ht="18" customHeight="1"/>
    <row r="345" ht="18" customHeight="1"/>
    <row r="346" ht="18" customHeight="1"/>
    <row r="347" ht="18" customHeight="1"/>
    <row r="348" ht="18" customHeight="1"/>
    <row r="349" ht="18" customHeight="1"/>
    <row r="350" ht="18" customHeight="1"/>
    <row r="351" ht="18" customHeight="1"/>
    <row r="352" ht="18" customHeight="1"/>
    <row r="353" ht="18" customHeight="1"/>
    <row r="354" ht="18" customHeight="1"/>
    <row r="355" ht="18" customHeight="1"/>
    <row r="356" ht="18" customHeight="1"/>
    <row r="357" ht="18" customHeight="1"/>
    <row r="358" ht="18" customHeight="1"/>
    <row r="359" ht="18" customHeight="1"/>
    <row r="360" ht="18" customHeight="1"/>
    <row r="361" ht="18" customHeight="1"/>
    <row r="362" ht="18" customHeight="1"/>
    <row r="363" ht="18" customHeight="1"/>
    <row r="364" ht="18" customHeight="1"/>
    <row r="365" ht="18" customHeight="1"/>
    <row r="366" ht="18" customHeight="1"/>
    <row r="367" ht="18" customHeight="1"/>
    <row r="368" ht="18" customHeight="1"/>
    <row r="369" ht="18" customHeight="1"/>
    <row r="370" ht="18" customHeight="1"/>
    <row r="371" ht="18" customHeight="1"/>
    <row r="372" ht="18" customHeight="1"/>
    <row r="373" ht="18" customHeight="1"/>
    <row r="374" ht="18" customHeight="1"/>
    <row r="375" ht="18" customHeight="1"/>
    <row r="376" ht="18" customHeight="1"/>
    <row r="377" ht="18" customHeight="1"/>
    <row r="378" ht="18" customHeight="1"/>
    <row r="379" ht="18" customHeight="1"/>
    <row r="380" ht="18" customHeight="1"/>
    <row r="381" ht="18" customHeight="1"/>
    <row r="382" ht="18" customHeight="1"/>
    <row r="383" ht="18" customHeight="1"/>
    <row r="384" ht="18" customHeight="1"/>
    <row r="385" ht="18" customHeight="1"/>
    <row r="386" ht="18" customHeight="1"/>
    <row r="387" ht="18" customHeight="1"/>
    <row r="388" ht="18" customHeight="1"/>
    <row r="389" ht="18" customHeight="1"/>
    <row r="390" ht="18" customHeight="1"/>
    <row r="391" ht="18" customHeight="1"/>
    <row r="392" ht="18" customHeight="1"/>
    <row r="393" ht="18" customHeight="1"/>
    <row r="394" ht="18" customHeight="1"/>
    <row r="395" ht="18" customHeight="1"/>
    <row r="396" ht="18" customHeight="1"/>
    <row r="397" ht="18" customHeight="1"/>
    <row r="398" ht="18" customHeight="1"/>
    <row r="399" ht="18" customHeight="1"/>
    <row r="400" ht="18" customHeight="1"/>
    <row r="401" ht="18" customHeight="1"/>
    <row r="402" ht="18" customHeight="1"/>
    <row r="403" ht="18" customHeight="1"/>
    <row r="404" ht="18" customHeight="1"/>
    <row r="405" ht="18" customHeight="1"/>
    <row r="406" ht="18" customHeight="1"/>
    <row r="407" ht="18" customHeight="1"/>
    <row r="408" ht="18" customHeight="1"/>
    <row r="409" ht="18" customHeight="1"/>
    <row r="410" ht="18" customHeight="1"/>
    <row r="411" ht="18" customHeight="1"/>
    <row r="412" ht="18" customHeight="1"/>
    <row r="413" ht="18" customHeight="1"/>
    <row r="414" ht="18" customHeight="1"/>
    <row r="415" ht="18" customHeight="1"/>
    <row r="416" ht="18" customHeight="1"/>
    <row r="417" ht="18" customHeight="1"/>
    <row r="418" ht="18" customHeight="1"/>
    <row r="419" ht="18" customHeight="1"/>
    <row r="420" ht="18" customHeight="1"/>
    <row r="421" ht="18" customHeight="1"/>
    <row r="422" ht="18" customHeight="1"/>
    <row r="423" ht="18" customHeight="1"/>
    <row r="424" ht="18" customHeight="1"/>
    <row r="425" ht="18" customHeight="1"/>
    <row r="426" ht="18" customHeight="1"/>
    <row r="427" ht="18" customHeight="1"/>
    <row r="428" ht="18" customHeight="1"/>
    <row r="429" ht="18" customHeight="1"/>
    <row r="430" ht="18" customHeight="1"/>
    <row r="431" ht="18" customHeight="1"/>
    <row r="432" ht="18" customHeight="1"/>
    <row r="433" ht="18" customHeight="1"/>
    <row r="434" ht="18" customHeight="1"/>
    <row r="435" ht="18" customHeight="1"/>
    <row r="436" ht="18" customHeight="1"/>
    <row r="437" ht="18" customHeight="1"/>
    <row r="438" ht="18" customHeight="1"/>
    <row r="439" ht="18" customHeight="1"/>
    <row r="440" ht="18" customHeight="1"/>
    <row r="441" ht="18" customHeight="1"/>
    <row r="442" ht="18" customHeight="1"/>
    <row r="443" ht="18" customHeight="1"/>
    <row r="444" ht="18" customHeight="1"/>
    <row r="445" ht="18" customHeight="1"/>
    <row r="446" ht="18" customHeight="1"/>
    <row r="447" ht="18" customHeight="1"/>
    <row r="448" ht="18" customHeight="1"/>
    <row r="449" ht="18" customHeight="1"/>
    <row r="450" ht="18" customHeight="1"/>
    <row r="451" ht="18" customHeight="1"/>
    <row r="452" ht="18" customHeight="1"/>
    <row r="453" ht="18" customHeight="1"/>
    <row r="454" ht="18" customHeight="1"/>
    <row r="455" ht="18" customHeight="1"/>
    <row r="456" ht="18" customHeight="1"/>
    <row r="457" ht="18" customHeight="1"/>
    <row r="458" ht="18" customHeight="1"/>
    <row r="459" ht="18" customHeight="1"/>
    <row r="460" ht="18" customHeight="1"/>
    <row r="461" ht="18" customHeight="1"/>
    <row r="462" ht="18" customHeight="1"/>
    <row r="463" ht="18" customHeight="1"/>
    <row r="464" ht="18" customHeight="1"/>
    <row r="465" ht="18" customHeight="1"/>
    <row r="466" ht="18" customHeight="1"/>
    <row r="467" ht="18" customHeight="1"/>
    <row r="468" ht="18" customHeight="1"/>
    <row r="469" ht="18" customHeight="1"/>
    <row r="470" ht="18" customHeight="1"/>
    <row r="471" ht="18" customHeight="1"/>
    <row r="472" ht="18" customHeight="1"/>
    <row r="473" ht="18" customHeight="1"/>
    <row r="474" ht="18" customHeight="1"/>
    <row r="475" ht="18" customHeight="1"/>
    <row r="476" ht="18" customHeight="1"/>
    <row r="477" ht="18" customHeight="1"/>
    <row r="478" ht="18" customHeight="1"/>
    <row r="479" ht="18" customHeight="1"/>
    <row r="480" ht="18" customHeight="1"/>
    <row r="481" ht="18" customHeight="1"/>
    <row r="482" ht="18" customHeight="1"/>
    <row r="483" ht="18" customHeight="1"/>
    <row r="484" ht="18" customHeight="1"/>
    <row r="485" ht="18" customHeight="1"/>
    <row r="486" ht="18" customHeight="1"/>
    <row r="487" ht="18" customHeight="1"/>
    <row r="488" ht="18" customHeight="1"/>
    <row r="489" ht="18" customHeight="1"/>
    <row r="490" ht="18" customHeight="1"/>
    <row r="491" ht="18" customHeight="1"/>
    <row r="492" ht="18" customHeight="1"/>
    <row r="493" ht="18" customHeight="1"/>
    <row r="494" ht="18" customHeight="1"/>
    <row r="495" ht="18" customHeight="1"/>
    <row r="496" ht="18" customHeight="1"/>
    <row r="497" ht="18" customHeight="1"/>
    <row r="498" ht="18" customHeight="1"/>
    <row r="499" ht="18" customHeight="1"/>
    <row r="500" ht="18" customHeight="1"/>
    <row r="501" ht="18" customHeight="1"/>
    <row r="502" ht="18" customHeight="1"/>
    <row r="503" ht="18" customHeight="1"/>
    <row r="504" ht="18" customHeight="1"/>
    <row r="505" ht="18" customHeight="1"/>
    <row r="506" ht="18" customHeight="1"/>
    <row r="507" ht="18" customHeight="1"/>
    <row r="508" ht="18" customHeight="1"/>
    <row r="509" ht="18" customHeight="1"/>
    <row r="510" ht="18" customHeight="1"/>
    <row r="511" ht="18" customHeight="1"/>
    <row r="512" ht="18" customHeight="1"/>
    <row r="513" ht="18" customHeight="1"/>
    <row r="514" ht="18" customHeight="1"/>
    <row r="515" ht="18" customHeight="1"/>
    <row r="516" ht="18" customHeight="1"/>
    <row r="517" ht="18" customHeight="1"/>
    <row r="518" ht="18" customHeight="1"/>
    <row r="519" ht="18" customHeight="1"/>
    <row r="520" ht="18" customHeight="1"/>
    <row r="521" ht="18" customHeight="1"/>
    <row r="522" ht="18" customHeight="1"/>
    <row r="523" ht="18" customHeight="1"/>
    <row r="524" ht="18" customHeight="1"/>
    <row r="525" ht="18" customHeight="1"/>
    <row r="526" ht="18" customHeight="1"/>
    <row r="527" ht="18" customHeight="1"/>
    <row r="528" ht="18" customHeight="1"/>
    <row r="529" ht="18" customHeight="1"/>
    <row r="530" ht="18" customHeight="1"/>
    <row r="531" ht="18" customHeight="1"/>
    <row r="532" ht="18" customHeight="1"/>
    <row r="533" ht="18" customHeight="1"/>
    <row r="534" ht="18" customHeight="1"/>
    <row r="535" ht="18" customHeight="1"/>
    <row r="536" ht="18" customHeight="1"/>
    <row r="537" ht="18" customHeight="1"/>
    <row r="538" ht="18" customHeight="1"/>
    <row r="539" ht="18" customHeight="1"/>
    <row r="540" ht="18" customHeight="1"/>
    <row r="541" ht="18" customHeight="1"/>
    <row r="542" ht="18" customHeight="1"/>
    <row r="543" ht="18" customHeight="1"/>
    <row r="544" ht="18" customHeight="1"/>
    <row r="545" ht="18" customHeight="1"/>
    <row r="546" ht="18" customHeight="1"/>
    <row r="547" ht="18" customHeight="1"/>
    <row r="548" ht="18" customHeight="1"/>
    <row r="549" ht="18" customHeight="1"/>
    <row r="550" ht="18" customHeight="1"/>
    <row r="551" ht="18" customHeight="1"/>
    <row r="552" ht="18" customHeight="1"/>
    <row r="553" ht="18" customHeight="1"/>
    <row r="554" ht="18" customHeight="1"/>
    <row r="555" ht="18" customHeight="1"/>
    <row r="556" ht="18" customHeight="1"/>
    <row r="557" ht="18" customHeight="1"/>
    <row r="558" ht="18" customHeight="1"/>
    <row r="559" ht="18" customHeight="1"/>
    <row r="560" ht="18" customHeight="1"/>
    <row r="561" ht="18" customHeight="1"/>
    <row r="562" ht="18" customHeight="1"/>
    <row r="563" ht="18" customHeight="1"/>
    <row r="564" ht="18" customHeight="1"/>
    <row r="565" ht="18" customHeight="1"/>
    <row r="566" ht="18" customHeight="1"/>
    <row r="567" ht="18" customHeight="1"/>
    <row r="568" ht="18" customHeight="1"/>
    <row r="569" ht="18" customHeight="1"/>
    <row r="570" ht="18" customHeight="1"/>
    <row r="571" ht="18" customHeight="1"/>
    <row r="572" ht="18" customHeight="1"/>
    <row r="573" ht="18" customHeight="1"/>
    <row r="574" ht="18" customHeight="1"/>
    <row r="575" ht="18" customHeight="1"/>
    <row r="576" ht="18" customHeight="1"/>
    <row r="577" ht="18" customHeight="1"/>
    <row r="578" ht="18" customHeight="1"/>
    <row r="579" ht="18" customHeight="1"/>
    <row r="580" ht="18" customHeight="1"/>
    <row r="581" ht="18" customHeight="1"/>
    <row r="582" ht="18" customHeight="1"/>
    <row r="583" ht="18" customHeight="1"/>
    <row r="584" ht="18" customHeight="1"/>
    <row r="585" ht="18" customHeight="1"/>
    <row r="586" ht="18" customHeight="1"/>
    <row r="587" ht="18" customHeight="1"/>
    <row r="588" ht="18" customHeight="1"/>
    <row r="589" ht="18" customHeight="1"/>
    <row r="590" ht="18" customHeight="1"/>
    <row r="591" ht="18" customHeight="1"/>
    <row r="592" ht="18" customHeight="1"/>
    <row r="593" ht="18" customHeight="1"/>
    <row r="594" ht="18" customHeight="1"/>
    <row r="595" ht="18" customHeight="1"/>
    <row r="596" ht="18" customHeight="1"/>
    <row r="597" ht="18" customHeight="1"/>
    <row r="598" ht="18" customHeight="1"/>
    <row r="599" ht="18" customHeight="1"/>
    <row r="600" ht="18" customHeight="1"/>
    <row r="601" ht="18" customHeight="1"/>
    <row r="602" ht="18" customHeight="1"/>
    <row r="603" ht="18" customHeight="1"/>
    <row r="604" ht="18" customHeight="1"/>
    <row r="605" ht="18" customHeight="1"/>
    <row r="606" ht="18" customHeight="1"/>
    <row r="607" ht="18" customHeight="1"/>
    <row r="608" ht="18" customHeight="1"/>
    <row r="609" ht="18" customHeight="1"/>
    <row r="610" ht="18" customHeight="1"/>
    <row r="611" ht="18" customHeight="1"/>
    <row r="612" ht="18" customHeight="1"/>
    <row r="613" ht="18" customHeight="1"/>
    <row r="614" ht="18" customHeight="1"/>
    <row r="615" ht="18" customHeight="1"/>
    <row r="616" ht="18" customHeight="1"/>
    <row r="617" ht="18" customHeight="1"/>
    <row r="618" ht="18" customHeight="1"/>
    <row r="619" ht="18" customHeight="1"/>
    <row r="620" ht="18" customHeight="1"/>
    <row r="621" ht="18" customHeight="1"/>
    <row r="622" ht="18" customHeight="1"/>
    <row r="623" ht="18" customHeight="1"/>
    <row r="624" ht="18" customHeight="1"/>
    <row r="625" ht="18" customHeight="1"/>
    <row r="626" ht="18" customHeight="1"/>
    <row r="627" ht="18" customHeight="1"/>
    <row r="628" ht="18" customHeight="1"/>
    <row r="629" ht="18" customHeight="1"/>
    <row r="630" ht="18" customHeight="1"/>
    <row r="631" ht="18" customHeight="1"/>
    <row r="632" ht="18" customHeight="1"/>
    <row r="633" ht="18" customHeight="1"/>
    <row r="634" ht="18" customHeight="1"/>
    <row r="635" ht="18" customHeight="1"/>
    <row r="636" ht="18" customHeight="1"/>
    <row r="637" ht="18" customHeight="1"/>
    <row r="638" ht="18" customHeight="1"/>
    <row r="639" ht="18" customHeight="1"/>
    <row r="640" ht="18" customHeight="1"/>
    <row r="641" ht="18" customHeight="1"/>
    <row r="642" ht="18" customHeight="1"/>
    <row r="643" ht="18" customHeight="1"/>
    <row r="644" ht="18" customHeight="1"/>
    <row r="645" ht="18" customHeight="1"/>
    <row r="646" ht="18" customHeight="1"/>
    <row r="647" ht="18" customHeight="1"/>
    <row r="648" ht="18" customHeight="1"/>
    <row r="649" ht="18" customHeight="1"/>
    <row r="650" ht="18" customHeight="1"/>
    <row r="651" ht="18" customHeight="1"/>
    <row r="652" ht="18" customHeight="1"/>
    <row r="653" ht="18" customHeight="1"/>
    <row r="654" ht="18" customHeight="1"/>
    <row r="655" ht="18" customHeight="1"/>
    <row r="656" ht="18" customHeight="1"/>
    <row r="657" ht="18" customHeight="1"/>
    <row r="658" ht="18" customHeight="1"/>
    <row r="659" ht="18" customHeight="1"/>
    <row r="660" ht="18" customHeight="1"/>
    <row r="661" ht="18" customHeight="1"/>
    <row r="662" ht="18" customHeight="1"/>
    <row r="663" ht="18" customHeight="1"/>
    <row r="664" ht="18" customHeight="1"/>
    <row r="665" ht="18" customHeight="1"/>
    <row r="666" ht="18" customHeight="1"/>
    <row r="667" ht="18" customHeight="1"/>
    <row r="668" ht="18" customHeight="1"/>
    <row r="669" ht="18" customHeight="1"/>
    <row r="670" ht="18" customHeight="1"/>
    <row r="671" ht="18" customHeight="1"/>
    <row r="672" ht="18" customHeight="1"/>
    <row r="673" ht="18" customHeight="1"/>
    <row r="674" ht="18" customHeight="1"/>
    <row r="675" ht="18" customHeight="1"/>
    <row r="676" ht="18" customHeight="1"/>
    <row r="677" ht="18" customHeight="1"/>
    <row r="678" ht="18" customHeight="1"/>
    <row r="679" ht="18" customHeight="1"/>
    <row r="680" ht="18" customHeight="1"/>
    <row r="681" ht="18" customHeight="1"/>
    <row r="682" ht="18" customHeight="1"/>
    <row r="683" ht="18" customHeight="1"/>
    <row r="684" ht="18" customHeight="1"/>
    <row r="685" ht="18" customHeight="1"/>
    <row r="686" ht="18" customHeight="1"/>
    <row r="687" ht="18" customHeight="1"/>
    <row r="688" ht="18" customHeight="1"/>
    <row r="689" ht="18" customHeight="1"/>
    <row r="690" ht="18" customHeight="1"/>
    <row r="691" ht="18" customHeight="1"/>
    <row r="692" ht="18" customHeight="1"/>
    <row r="693" ht="18" customHeight="1"/>
    <row r="694" ht="18" customHeight="1"/>
    <row r="695" ht="18" customHeight="1"/>
    <row r="696" ht="18" customHeight="1"/>
    <row r="697" ht="18" customHeight="1"/>
    <row r="698" ht="18" customHeight="1"/>
    <row r="699" ht="18" customHeight="1"/>
    <row r="700" ht="18" customHeight="1"/>
    <row r="701" ht="18" customHeight="1"/>
    <row r="702" ht="18" customHeight="1"/>
    <row r="703" ht="18" customHeight="1"/>
    <row r="704" ht="18" customHeight="1"/>
    <row r="705" ht="18" customHeight="1"/>
    <row r="706" ht="18" customHeight="1"/>
    <row r="707" ht="18" customHeight="1"/>
    <row r="708" ht="18" customHeight="1"/>
    <row r="709" ht="18" customHeight="1"/>
    <row r="710" ht="18" customHeight="1"/>
    <row r="711" ht="18" customHeight="1"/>
    <row r="712" ht="18" customHeight="1"/>
    <row r="713" ht="18" customHeight="1"/>
    <row r="714" ht="18" customHeight="1"/>
    <row r="715" ht="18" customHeight="1"/>
    <row r="716" ht="18" customHeight="1"/>
    <row r="717" ht="18" customHeight="1"/>
    <row r="718" ht="18" customHeight="1"/>
    <row r="719" ht="18" customHeight="1"/>
    <row r="720" ht="18" customHeight="1"/>
    <row r="721" ht="18" customHeight="1"/>
    <row r="722" ht="18" customHeight="1"/>
    <row r="723" ht="18" customHeight="1"/>
    <row r="724" ht="18" customHeight="1"/>
    <row r="725" ht="18" customHeight="1"/>
    <row r="726" ht="18" customHeight="1"/>
    <row r="727" ht="18" customHeight="1"/>
    <row r="728" ht="18" customHeight="1"/>
    <row r="729" ht="18" customHeight="1"/>
    <row r="730" ht="18" customHeight="1"/>
    <row r="731" ht="18" customHeight="1"/>
    <row r="732" ht="18" customHeight="1"/>
    <row r="733" ht="18" customHeight="1"/>
    <row r="734" ht="18" customHeight="1"/>
    <row r="735" ht="18" customHeight="1"/>
    <row r="736" ht="18" customHeight="1"/>
    <row r="737" ht="18" customHeight="1"/>
    <row r="738" ht="18" customHeight="1"/>
    <row r="739" ht="18" customHeight="1"/>
    <row r="740" ht="18" customHeight="1"/>
    <row r="741" ht="18" customHeight="1"/>
    <row r="742" ht="18" customHeight="1"/>
    <row r="743" ht="18" customHeight="1"/>
    <row r="744" ht="18" customHeight="1"/>
    <row r="745" ht="18" customHeight="1"/>
    <row r="746" ht="18" customHeight="1"/>
    <row r="747" ht="18" customHeight="1"/>
    <row r="748" ht="18" customHeight="1"/>
    <row r="749" ht="18" customHeight="1"/>
    <row r="750" ht="18" customHeight="1"/>
    <row r="751" ht="18" customHeight="1"/>
    <row r="752" ht="18" customHeight="1"/>
    <row r="753" ht="18" customHeight="1"/>
    <row r="754" ht="18" customHeight="1"/>
    <row r="755" ht="18" customHeight="1"/>
    <row r="756" ht="18" customHeight="1"/>
    <row r="757" ht="18" customHeight="1"/>
    <row r="758" ht="18" customHeight="1"/>
    <row r="759" ht="18" customHeight="1"/>
    <row r="760" ht="18" customHeight="1"/>
    <row r="761" ht="18" customHeight="1"/>
    <row r="762" ht="18" customHeight="1"/>
    <row r="763" ht="18" customHeight="1"/>
    <row r="764" ht="18" customHeight="1"/>
    <row r="765" ht="18" customHeight="1"/>
    <row r="766" ht="18" customHeight="1"/>
    <row r="767" ht="18" customHeight="1"/>
    <row r="768" ht="18" customHeight="1"/>
    <row r="769" ht="18" customHeight="1"/>
    <row r="770" ht="18" customHeight="1"/>
    <row r="771" ht="18" customHeight="1"/>
    <row r="772" ht="18" customHeight="1"/>
    <row r="773" ht="18" customHeight="1"/>
    <row r="774" ht="18" customHeight="1"/>
    <row r="775" ht="18" customHeight="1"/>
    <row r="776" ht="18" customHeight="1"/>
    <row r="777" ht="18" customHeight="1"/>
    <row r="778" ht="18" customHeight="1"/>
    <row r="779" ht="18" customHeight="1"/>
    <row r="780" ht="18" customHeight="1"/>
    <row r="781" ht="18" customHeight="1"/>
    <row r="782" ht="18" customHeight="1"/>
    <row r="783" ht="18" customHeight="1"/>
    <row r="784" ht="18" customHeight="1"/>
    <row r="785" ht="18" customHeight="1"/>
    <row r="786" ht="18" customHeight="1"/>
    <row r="787" ht="18" customHeight="1"/>
    <row r="788" ht="18" customHeight="1"/>
    <row r="789" ht="18" customHeight="1"/>
    <row r="790" ht="18" customHeight="1"/>
    <row r="791" ht="18" customHeight="1"/>
    <row r="792" ht="18" customHeight="1"/>
    <row r="793" ht="18" customHeight="1"/>
    <row r="794" ht="18" customHeight="1"/>
    <row r="795" ht="18" customHeight="1"/>
    <row r="796" ht="18" customHeight="1"/>
    <row r="797" ht="18" customHeight="1"/>
    <row r="798" ht="18" customHeight="1"/>
    <row r="799" ht="18" customHeight="1"/>
    <row r="800" ht="18" customHeight="1"/>
    <row r="801" ht="18" customHeight="1"/>
    <row r="802" ht="18" customHeight="1"/>
    <row r="803" ht="18" customHeight="1"/>
    <row r="804" ht="18" customHeight="1"/>
    <row r="805" ht="18" customHeight="1"/>
    <row r="806" ht="18" customHeight="1"/>
    <row r="807" ht="18" customHeight="1"/>
    <row r="808" ht="18" customHeight="1"/>
    <row r="809" ht="18" customHeight="1"/>
    <row r="810" ht="18" customHeight="1"/>
    <row r="811" ht="18" customHeight="1"/>
    <row r="812" ht="18" customHeight="1"/>
    <row r="813" ht="18" customHeight="1"/>
    <row r="814" ht="18" customHeight="1"/>
    <row r="815" ht="18" customHeight="1"/>
    <row r="816" ht="18" customHeight="1"/>
    <row r="817" ht="18" customHeight="1"/>
    <row r="818" ht="18" customHeight="1"/>
    <row r="819" ht="18" customHeight="1"/>
    <row r="820" ht="18" customHeight="1"/>
    <row r="821" ht="18" customHeight="1"/>
    <row r="822" ht="18" customHeight="1"/>
    <row r="823" ht="18" customHeight="1"/>
    <row r="824" ht="18" customHeight="1"/>
    <row r="825" ht="18" customHeight="1"/>
    <row r="826" ht="18" customHeight="1"/>
    <row r="827" ht="18" customHeight="1"/>
    <row r="828" ht="18" customHeight="1"/>
    <row r="829" ht="18" customHeight="1"/>
    <row r="830" ht="18" customHeight="1"/>
    <row r="831" ht="18" customHeight="1"/>
    <row r="832" ht="18" customHeight="1"/>
    <row r="833" ht="18" customHeight="1"/>
    <row r="834" ht="18" customHeight="1"/>
    <row r="835" ht="18" customHeight="1"/>
    <row r="836" ht="18" customHeight="1"/>
    <row r="837" ht="18" customHeight="1"/>
    <row r="838" ht="18" customHeight="1"/>
    <row r="839" ht="18" customHeight="1"/>
    <row r="840" ht="18" customHeight="1"/>
    <row r="841" ht="18" customHeight="1"/>
    <row r="842" ht="18" customHeight="1"/>
    <row r="843" ht="18" customHeight="1"/>
    <row r="844" ht="18" customHeight="1"/>
    <row r="845" ht="18" customHeight="1"/>
    <row r="846" ht="18" customHeight="1"/>
    <row r="847" ht="18" customHeight="1"/>
    <row r="848" ht="18" customHeight="1"/>
    <row r="849" ht="18" customHeight="1"/>
    <row r="850" ht="18" customHeight="1"/>
    <row r="851" ht="18" customHeight="1"/>
    <row r="852" ht="18" customHeight="1"/>
    <row r="853" ht="18" customHeight="1"/>
    <row r="854" ht="18" customHeight="1"/>
    <row r="855" ht="18" customHeight="1"/>
    <row r="856" ht="18" customHeight="1"/>
    <row r="857" ht="18" customHeight="1"/>
    <row r="858" ht="18" customHeight="1"/>
    <row r="859" ht="18" customHeight="1"/>
    <row r="860" ht="18" customHeight="1"/>
    <row r="861" ht="18" customHeight="1"/>
    <row r="862" ht="18" customHeight="1"/>
    <row r="863" ht="18" customHeight="1"/>
    <row r="864" ht="18" customHeight="1"/>
    <row r="865" ht="18" customHeight="1"/>
    <row r="866" ht="18" customHeight="1"/>
    <row r="867" ht="18" customHeight="1"/>
    <row r="868" ht="18" customHeight="1"/>
    <row r="869" ht="18" customHeight="1"/>
    <row r="870" ht="18" customHeight="1"/>
    <row r="871" ht="18" customHeight="1"/>
    <row r="872" ht="18" customHeight="1"/>
    <row r="873" ht="18" customHeight="1"/>
    <row r="874" ht="18" customHeight="1"/>
    <row r="875" ht="18" customHeight="1"/>
    <row r="876" ht="18" customHeight="1"/>
    <row r="877" ht="18" customHeight="1"/>
    <row r="878" ht="18" customHeight="1"/>
    <row r="879" ht="18" customHeight="1"/>
    <row r="880" ht="18" customHeight="1"/>
    <row r="881" ht="18" customHeight="1"/>
    <row r="882" ht="18" customHeight="1"/>
    <row r="883" ht="18" customHeight="1"/>
    <row r="884" ht="18" customHeight="1"/>
    <row r="885" ht="18" customHeight="1"/>
    <row r="886" ht="18" customHeight="1"/>
    <row r="887" ht="18" customHeight="1"/>
    <row r="888" ht="18" customHeight="1"/>
    <row r="889" ht="18" customHeight="1"/>
    <row r="890" ht="18" customHeight="1"/>
    <row r="891" ht="18" customHeight="1"/>
    <row r="892" ht="18" customHeight="1"/>
    <row r="893" ht="18" customHeight="1"/>
    <row r="894" ht="18" customHeight="1"/>
    <row r="895" ht="18" customHeight="1"/>
    <row r="896" ht="18" customHeight="1"/>
    <row r="897" ht="18" customHeight="1"/>
    <row r="898" ht="18" customHeight="1"/>
    <row r="899" ht="18" customHeight="1"/>
    <row r="900" ht="18" customHeight="1"/>
    <row r="901" ht="18" customHeight="1"/>
    <row r="902" ht="18" customHeight="1"/>
    <row r="903" ht="18" customHeight="1"/>
    <row r="904" ht="18" customHeight="1"/>
    <row r="905" ht="18" customHeight="1"/>
    <row r="906" ht="18" customHeight="1"/>
    <row r="907" ht="18" customHeight="1"/>
    <row r="908" ht="18" customHeight="1"/>
    <row r="909" ht="18" customHeight="1"/>
    <row r="910" ht="18" customHeight="1"/>
    <row r="911" ht="18" customHeight="1"/>
    <row r="912" ht="18" customHeight="1"/>
    <row r="913" ht="18" customHeight="1"/>
    <row r="914" ht="18" customHeight="1"/>
    <row r="915" ht="18" customHeight="1"/>
    <row r="916" ht="18" customHeight="1"/>
    <row r="917" ht="18" customHeight="1"/>
    <row r="918" ht="18" customHeight="1"/>
    <row r="919" ht="18" customHeight="1"/>
    <row r="920" ht="18" customHeight="1"/>
    <row r="921" ht="18" customHeight="1"/>
    <row r="922" ht="18" customHeight="1"/>
    <row r="923" ht="18" customHeight="1"/>
    <row r="924" ht="18" customHeight="1"/>
    <row r="925" ht="18" customHeight="1"/>
    <row r="926" ht="18" customHeight="1"/>
    <row r="927" ht="18" customHeight="1"/>
    <row r="928" ht="18" customHeight="1"/>
    <row r="929" ht="18" customHeight="1"/>
    <row r="930" ht="18" customHeight="1"/>
    <row r="931" ht="18" customHeight="1"/>
    <row r="932" ht="18" customHeight="1"/>
    <row r="933" ht="18" customHeight="1"/>
    <row r="934" ht="18" customHeight="1"/>
    <row r="935" ht="18" customHeight="1"/>
    <row r="936" ht="18" customHeight="1"/>
    <row r="937" ht="18" customHeight="1"/>
    <row r="938" ht="18" customHeight="1"/>
    <row r="939" ht="18" customHeight="1"/>
    <row r="940" ht="18" customHeight="1"/>
    <row r="941" ht="18" customHeight="1"/>
    <row r="942" ht="18" customHeight="1"/>
    <row r="943" ht="18" customHeight="1"/>
    <row r="944" ht="18" customHeight="1"/>
    <row r="945" ht="18" customHeight="1"/>
    <row r="946" ht="18" customHeight="1"/>
    <row r="947" ht="18" customHeight="1"/>
    <row r="948" ht="18" customHeight="1"/>
    <row r="949" ht="18" customHeight="1"/>
    <row r="950" ht="18" customHeight="1"/>
    <row r="951" ht="18" customHeight="1"/>
    <row r="952" ht="18" customHeight="1"/>
    <row r="953" ht="18" customHeight="1"/>
    <row r="954" ht="18" customHeight="1"/>
    <row r="955" ht="18" customHeight="1"/>
    <row r="956" ht="18" customHeight="1"/>
    <row r="957" ht="18" customHeight="1"/>
    <row r="958" ht="18" customHeight="1"/>
    <row r="959" ht="18" customHeight="1"/>
    <row r="960" ht="18" customHeight="1"/>
    <row r="961" ht="18" customHeight="1"/>
    <row r="962" ht="18" customHeight="1"/>
    <row r="963" ht="18" customHeight="1"/>
    <row r="964" ht="18" customHeight="1"/>
    <row r="965" ht="18" customHeight="1"/>
    <row r="966" ht="18" customHeight="1"/>
    <row r="967" ht="18" customHeight="1"/>
    <row r="968" ht="18" customHeight="1"/>
    <row r="969" ht="18" customHeight="1"/>
    <row r="970" ht="18" customHeight="1"/>
    <row r="971" ht="18" customHeight="1"/>
    <row r="972" ht="18" customHeight="1"/>
    <row r="973" ht="18" customHeight="1"/>
    <row r="974" ht="18" customHeight="1"/>
    <row r="975" ht="18" customHeight="1"/>
    <row r="976" ht="18" customHeight="1"/>
    <row r="977" ht="18" customHeight="1"/>
    <row r="978" ht="18" customHeight="1"/>
    <row r="979" ht="18" customHeight="1"/>
    <row r="980" ht="18" customHeight="1"/>
    <row r="981" ht="18" customHeight="1"/>
    <row r="982" ht="18" customHeight="1"/>
    <row r="983" ht="18" customHeight="1"/>
    <row r="984" ht="18" customHeight="1"/>
    <row r="985" ht="18" customHeight="1"/>
    <row r="986" ht="18" customHeight="1"/>
    <row r="987" ht="18" customHeight="1"/>
    <row r="988" ht="18" customHeight="1"/>
    <row r="989" ht="18" customHeight="1"/>
    <row r="990" ht="18" customHeight="1"/>
    <row r="991" ht="18" customHeight="1"/>
    <row r="992" ht="18" customHeight="1"/>
    <row r="993" ht="18" customHeight="1"/>
    <row r="994" ht="18" customHeight="1"/>
    <row r="995" ht="18" customHeight="1"/>
    <row r="996" ht="18" customHeight="1"/>
    <row r="997" ht="18" customHeight="1"/>
    <row r="998" ht="18" customHeight="1"/>
    <row r="999" ht="18" customHeight="1"/>
    <row r="1000" ht="18" customHeight="1"/>
  </sheetData>
  <phoneticPr fontId="9"/>
  <pageMargins left="0.7" right="0.7" top="0.75" bottom="0.75" header="0" footer="0"/>
  <pageSetup orientation="landscape"/>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P1000"/>
  <sheetViews>
    <sheetView workbookViewId="0">
      <selection activeCell="K10" sqref="K10"/>
    </sheetView>
  </sheetViews>
  <sheetFormatPr defaultColWidth="14.42578125" defaultRowHeight="15" customHeight="1"/>
  <cols>
    <col min="1" max="26" width="8.7109375" style="76" customWidth="1"/>
    <col min="27" max="16384" width="14.42578125" style="76"/>
  </cols>
  <sheetData>
    <row r="1" spans="1:16" ht="18" customHeight="1">
      <c r="B1" s="76" t="s">
        <v>166</v>
      </c>
      <c r="C1" s="76" t="s">
        <v>29</v>
      </c>
      <c r="D1" s="76" t="s">
        <v>121</v>
      </c>
      <c r="E1" s="76" t="s">
        <v>167</v>
      </c>
      <c r="F1" s="76" t="s">
        <v>168</v>
      </c>
      <c r="G1" s="76" t="s">
        <v>169</v>
      </c>
      <c r="H1" s="76" t="s">
        <v>170</v>
      </c>
      <c r="I1" s="76" t="s">
        <v>102</v>
      </c>
      <c r="J1" s="76" t="s">
        <v>171</v>
      </c>
      <c r="K1" s="76" t="s">
        <v>134</v>
      </c>
      <c r="L1" s="76" t="s">
        <v>138</v>
      </c>
      <c r="M1" s="76" t="s">
        <v>172</v>
      </c>
      <c r="N1" s="76" t="s">
        <v>173</v>
      </c>
      <c r="O1" s="76" t="s">
        <v>174</v>
      </c>
      <c r="P1" s="76" t="s">
        <v>175</v>
      </c>
    </row>
    <row r="2" spans="1:16" ht="18" customHeight="1">
      <c r="A2" s="76">
        <f t="shared" ref="A2:A121" ca="1" si="0">IF(C2="",A1,A1+1)</f>
        <v>0</v>
      </c>
      <c r="B2" s="76" t="str">
        <f ca="1">IF(C2="","",VLOOKUP(中学一覧表!C3,中学一覧表!A:B,2,0)*10000+VLOOKUP(中学一覧表!S3,中学一覧表!A:B,2,0)+C2)</f>
        <v/>
      </c>
      <c r="C2" s="76" t="str">
        <f ca="1">IF(中学一覧表!S3="","",VLOOKUP(VLOOKUP(中学一覧表!D3,INDIRECT("中学"&amp;中学一覧表!C3&amp;"選手データ!A:O"),MATCH("所属",INDIRECT("中学"&amp;中学一覧表!C3&amp;"選手データ!1:1"),0),0)&amp;"中",所属csv!$A:$H,MATCH("所属コード",所属csv!$1:$1,0),0))</f>
        <v/>
      </c>
      <c r="D2" s="76" t="str">
        <f ca="1">IF(C2="","",IF(COUNTIF(中学一覧表!W:W,中学一覧表!C3&amp;"Ｂ")=0,VLOOKUP(中学一覧表!D3,INDIRECT("中学"&amp;中学一覧表!C3&amp;"選手データ!A:O"),MATCH("所属",INDIRECT("中学"&amp;中学一覧表!C3&amp;"選手データ!1:1"),0),0),VLOOKUP(中学一覧表!D3,INDIRECT("中学"&amp;中学一覧表!C3&amp;"選手データ!A:O"),MATCH("所属",INDIRECT("中学"&amp;中学一覧表!C3&amp;"選手データ!1:1"),0),0)&amp;中学一覧表!S3))</f>
        <v/>
      </c>
      <c r="F2" s="76" t="str">
        <f t="shared" ref="F2:F121" ca="1" si="1">IF(D2="","",D2)</f>
        <v/>
      </c>
      <c r="I2" s="76" t="str">
        <f t="shared" ref="I2:I121" ca="1" si="2">IF(C2="","","JPN")</f>
        <v/>
      </c>
      <c r="J2" s="76" t="str">
        <f ca="1">IF(C2="","",中学一覧表!AD3)</f>
        <v/>
      </c>
      <c r="K2" s="76" t="str">
        <f ca="1">IF(C2="","",VLOOKUP(中学一覧表!C3,中学一覧表!A:B,2,0)*10000+中学一覧表!D3)</f>
        <v/>
      </c>
      <c r="L2" s="76" t="str">
        <f ca="1">IF(C2="","",中学一覧表!E3)</f>
        <v/>
      </c>
      <c r="M2" s="76" t="str">
        <f ca="1">IF(C2="","",VLOOKUP("中学"&amp;中学一覧表!C3&amp;"子4X100mR",競技csv!A:O,MATCH("競技コード",競技csv!$1:$1,0),0))</f>
        <v/>
      </c>
      <c r="N2" s="76" t="str">
        <f ca="1">IF(C2="","",IF(中学一覧表!T3="","",中学一覧表!T3&amp;".")&amp;IF(中学一覧表!U3="","",TEXT(中学一覧表!U3,"00")&amp;".")&amp;IF(中学一覧表!V3="","",TEXT(中学一覧表!V3,"00")))</f>
        <v/>
      </c>
      <c r="O2" s="76" t="str">
        <f t="shared" ref="O2:O121" ca="1" si="3">IF(C2="","","0")</f>
        <v/>
      </c>
      <c r="P2" s="76" t="str">
        <f t="shared" ref="P2:P121" ca="1" si="4">IF(C2="","","2")</f>
        <v/>
      </c>
    </row>
    <row r="3" spans="1:16" ht="18" customHeight="1">
      <c r="A3" s="76">
        <f t="shared" ca="1" si="0"/>
        <v>0</v>
      </c>
      <c r="B3" s="76" t="str">
        <f ca="1">IF(C3="","",VLOOKUP(中学一覧表!C4,中学一覧表!A:B,2,0)*10000+VLOOKUP(中学一覧表!S4,中学一覧表!A:B,2,0)+C3)</f>
        <v/>
      </c>
      <c r="C3" s="76" t="str">
        <f ca="1">IF(中学一覧表!S4="","",VLOOKUP(VLOOKUP(中学一覧表!D4,INDIRECT("中学"&amp;中学一覧表!C4&amp;"選手データ!A:O"),MATCH("所属",INDIRECT("中学"&amp;中学一覧表!C4&amp;"選手データ!1:1"),0),0)&amp;"中",所属csv!$A:$H,MATCH("所属コード",所属csv!$1:$1,0),0))</f>
        <v/>
      </c>
      <c r="D3" s="76" t="str">
        <f ca="1">IF(C3="","",IF(COUNTIF(中学一覧表!W:W,中学一覧表!C4&amp;"Ｂ")=0,VLOOKUP(中学一覧表!D4,INDIRECT("中学"&amp;中学一覧表!C4&amp;"選手データ!A:O"),MATCH("所属",INDIRECT("中学"&amp;中学一覧表!C4&amp;"選手データ!1:1"),0),0),VLOOKUP(中学一覧表!D4,INDIRECT("中学"&amp;中学一覧表!C4&amp;"選手データ!A:O"),MATCH("所属",INDIRECT("中学"&amp;中学一覧表!C4&amp;"選手データ!1:1"),0),0)&amp;中学一覧表!S4))</f>
        <v/>
      </c>
      <c r="F3" s="76" t="str">
        <f t="shared" ca="1" si="1"/>
        <v/>
      </c>
      <c r="I3" s="76" t="str">
        <f t="shared" ca="1" si="2"/>
        <v/>
      </c>
      <c r="J3" s="76" t="str">
        <f ca="1">IF(C3="","",中学一覧表!AD4)</f>
        <v/>
      </c>
      <c r="K3" s="76" t="str">
        <f ca="1">IF(C3="","",VLOOKUP(中学一覧表!C4,中学一覧表!A:B,2,0)*10000+中学一覧表!D4)</f>
        <v/>
      </c>
      <c r="L3" s="76" t="str">
        <f ca="1">IF(C3="","",中学一覧表!E4)</f>
        <v/>
      </c>
      <c r="M3" s="76" t="str">
        <f ca="1">IF(C3="","",VLOOKUP("中学"&amp;中学一覧表!C4&amp;"子4X100mR",競技csv!A:O,MATCH("競技コード",競技csv!$1:$1,0),0))</f>
        <v/>
      </c>
      <c r="N3" s="76" t="str">
        <f ca="1">IF(C3="","",IF(中学一覧表!T4="","",中学一覧表!T4&amp;".")&amp;IF(中学一覧表!U4="","",TEXT(中学一覧表!U4,"00")&amp;".")&amp;IF(中学一覧表!V4="","",TEXT(中学一覧表!V4,"00")))</f>
        <v/>
      </c>
      <c r="O3" s="76" t="str">
        <f t="shared" ca="1" si="3"/>
        <v/>
      </c>
      <c r="P3" s="76" t="str">
        <f t="shared" ca="1" si="4"/>
        <v/>
      </c>
    </row>
    <row r="4" spans="1:16" ht="18" customHeight="1">
      <c r="A4" s="76">
        <f t="shared" ca="1" si="0"/>
        <v>0</v>
      </c>
      <c r="B4" s="76" t="str">
        <f ca="1">IF(C4="","",VLOOKUP(中学一覧表!C5,中学一覧表!A:B,2,0)*10000+VLOOKUP(中学一覧表!S5,中学一覧表!A:B,2,0)+C4)</f>
        <v/>
      </c>
      <c r="C4" s="76" t="str">
        <f ca="1">IF(中学一覧表!S5="","",VLOOKUP(VLOOKUP(中学一覧表!D5,INDIRECT("中学"&amp;中学一覧表!C5&amp;"選手データ!A:O"),MATCH("所属",INDIRECT("中学"&amp;中学一覧表!C5&amp;"選手データ!1:1"),0),0)&amp;"中",所属csv!$A:$H,MATCH("所属コード",所属csv!$1:$1,0),0))</f>
        <v/>
      </c>
      <c r="D4" s="76" t="str">
        <f ca="1">IF(C4="","",IF(COUNTIF(中学一覧表!W:W,中学一覧表!C5&amp;"Ｂ")=0,VLOOKUP(中学一覧表!D5,INDIRECT("中学"&amp;中学一覧表!C5&amp;"選手データ!A:O"),MATCH("所属",INDIRECT("中学"&amp;中学一覧表!C5&amp;"選手データ!1:1"),0),0),VLOOKUP(中学一覧表!D5,INDIRECT("中学"&amp;中学一覧表!C5&amp;"選手データ!A:O"),MATCH("所属",INDIRECT("中学"&amp;中学一覧表!C5&amp;"選手データ!1:1"),0),0)&amp;中学一覧表!S5))</f>
        <v/>
      </c>
      <c r="F4" s="76" t="str">
        <f t="shared" ca="1" si="1"/>
        <v/>
      </c>
      <c r="I4" s="76" t="str">
        <f t="shared" ca="1" si="2"/>
        <v/>
      </c>
      <c r="J4" s="76" t="str">
        <f ca="1">IF(C4="","",中学一覧表!AD5)</f>
        <v/>
      </c>
      <c r="K4" s="76" t="str">
        <f ca="1">IF(C4="","",VLOOKUP(中学一覧表!C5,中学一覧表!A:B,2,0)*10000+中学一覧表!D5)</f>
        <v/>
      </c>
      <c r="L4" s="76" t="str">
        <f ca="1">IF(C4="","",中学一覧表!E5)</f>
        <v/>
      </c>
      <c r="M4" s="76" t="str">
        <f ca="1">IF(C4="","",VLOOKUP("中学"&amp;中学一覧表!C5&amp;"子4X100mR",競技csv!A:O,MATCH("競技コード",競技csv!$1:$1,0),0))</f>
        <v/>
      </c>
      <c r="N4" s="76" t="str">
        <f ca="1">IF(C4="","",IF(中学一覧表!T5="","",中学一覧表!T5&amp;".")&amp;IF(中学一覧表!U5="","",TEXT(中学一覧表!U5,"00")&amp;".")&amp;IF(中学一覧表!V5="","",TEXT(中学一覧表!V5,"00")))</f>
        <v/>
      </c>
      <c r="O4" s="76" t="str">
        <f t="shared" ca="1" si="3"/>
        <v/>
      </c>
      <c r="P4" s="76" t="str">
        <f t="shared" ca="1" si="4"/>
        <v/>
      </c>
    </row>
    <row r="5" spans="1:16" ht="18" customHeight="1">
      <c r="A5" s="76">
        <f t="shared" ca="1" si="0"/>
        <v>0</v>
      </c>
      <c r="B5" s="76" t="str">
        <f ca="1">IF(C5="","",VLOOKUP(中学一覧表!C6,中学一覧表!A:B,2,0)*10000+VLOOKUP(中学一覧表!S6,中学一覧表!A:B,2,0)+C5)</f>
        <v/>
      </c>
      <c r="C5" s="76" t="str">
        <f ca="1">IF(中学一覧表!S6="","",VLOOKUP(VLOOKUP(中学一覧表!D6,INDIRECT("中学"&amp;中学一覧表!C6&amp;"選手データ!A:O"),MATCH("所属",INDIRECT("中学"&amp;中学一覧表!C6&amp;"選手データ!1:1"),0),0)&amp;"中",所属csv!$A:$H,MATCH("所属コード",所属csv!$1:$1,0),0))</f>
        <v/>
      </c>
      <c r="D5" s="76" t="str">
        <f ca="1">IF(C5="","",IF(COUNTIF(中学一覧表!W:W,中学一覧表!C6&amp;"Ｂ")=0,VLOOKUP(中学一覧表!D6,INDIRECT("中学"&amp;中学一覧表!C6&amp;"選手データ!A:O"),MATCH("所属",INDIRECT("中学"&amp;中学一覧表!C6&amp;"選手データ!1:1"),0),0),VLOOKUP(中学一覧表!D6,INDIRECT("中学"&amp;中学一覧表!C6&amp;"選手データ!A:O"),MATCH("所属",INDIRECT("中学"&amp;中学一覧表!C6&amp;"選手データ!1:1"),0),0)&amp;中学一覧表!S6))</f>
        <v/>
      </c>
      <c r="F5" s="76" t="str">
        <f t="shared" ca="1" si="1"/>
        <v/>
      </c>
      <c r="I5" s="76" t="str">
        <f t="shared" ca="1" si="2"/>
        <v/>
      </c>
      <c r="J5" s="76" t="str">
        <f ca="1">IF(C5="","",中学一覧表!AD6)</f>
        <v/>
      </c>
      <c r="K5" s="76" t="str">
        <f ca="1">IF(C5="","",VLOOKUP(中学一覧表!C6,中学一覧表!A:B,2,0)*10000+中学一覧表!D6)</f>
        <v/>
      </c>
      <c r="L5" s="76" t="str">
        <f ca="1">IF(C5="","",中学一覧表!E6)</f>
        <v/>
      </c>
      <c r="M5" s="76" t="str">
        <f ca="1">IF(C5="","",VLOOKUP("中学"&amp;中学一覧表!C6&amp;"子4X100mR",競技csv!A:O,MATCH("競技コード",競技csv!$1:$1,0),0))</f>
        <v/>
      </c>
      <c r="N5" s="76" t="str">
        <f ca="1">IF(C5="","",IF(中学一覧表!T6="","",中学一覧表!T6&amp;".")&amp;IF(中学一覧表!U6="","",TEXT(中学一覧表!U6,"00")&amp;".")&amp;IF(中学一覧表!V6="","",TEXT(中学一覧表!V6,"00")))</f>
        <v/>
      </c>
      <c r="O5" s="76" t="str">
        <f t="shared" ca="1" si="3"/>
        <v/>
      </c>
      <c r="P5" s="76" t="str">
        <f t="shared" ca="1" si="4"/>
        <v/>
      </c>
    </row>
    <row r="6" spans="1:16" ht="18" customHeight="1">
      <c r="A6" s="76">
        <f t="shared" ca="1" si="0"/>
        <v>0</v>
      </c>
      <c r="B6" s="76" t="str">
        <f ca="1">IF(C6="","",VLOOKUP(中学一覧表!C7,中学一覧表!A:B,2,0)*10000+VLOOKUP(中学一覧表!S7,中学一覧表!A:B,2,0)+C6)</f>
        <v/>
      </c>
      <c r="C6" s="76" t="str">
        <f ca="1">IF(中学一覧表!S7="","",VLOOKUP(VLOOKUP(中学一覧表!D7,INDIRECT("中学"&amp;中学一覧表!C7&amp;"選手データ!A:O"),MATCH("所属",INDIRECT("中学"&amp;中学一覧表!C7&amp;"選手データ!1:1"),0),0)&amp;"中",所属csv!$A:$H,MATCH("所属コード",所属csv!$1:$1,0),0))</f>
        <v/>
      </c>
      <c r="D6" s="76" t="str">
        <f ca="1">IF(C6="","",IF(COUNTIF(中学一覧表!W:W,中学一覧表!C7&amp;"Ｂ")=0,VLOOKUP(中学一覧表!D7,INDIRECT("中学"&amp;中学一覧表!C7&amp;"選手データ!A:O"),MATCH("所属",INDIRECT("中学"&amp;中学一覧表!C7&amp;"選手データ!1:1"),0),0),VLOOKUP(中学一覧表!D7,INDIRECT("中学"&amp;中学一覧表!C7&amp;"選手データ!A:O"),MATCH("所属",INDIRECT("中学"&amp;中学一覧表!C7&amp;"選手データ!1:1"),0),0)&amp;中学一覧表!S7))</f>
        <v/>
      </c>
      <c r="F6" s="76" t="str">
        <f t="shared" ca="1" si="1"/>
        <v/>
      </c>
      <c r="I6" s="76" t="str">
        <f t="shared" ca="1" si="2"/>
        <v/>
      </c>
      <c r="J6" s="76" t="str">
        <f ca="1">IF(C6="","",中学一覧表!AD7)</f>
        <v/>
      </c>
      <c r="K6" s="76" t="str">
        <f ca="1">IF(C6="","",VLOOKUP(中学一覧表!C7,中学一覧表!A:B,2,0)*10000+中学一覧表!D7)</f>
        <v/>
      </c>
      <c r="L6" s="76" t="str">
        <f ca="1">IF(C6="","",中学一覧表!E7)</f>
        <v/>
      </c>
      <c r="M6" s="76" t="str">
        <f ca="1">IF(C6="","",VLOOKUP("中学"&amp;中学一覧表!C7&amp;"子4X100mR",競技csv!A:O,MATCH("競技コード",競技csv!$1:$1,0),0))</f>
        <v/>
      </c>
      <c r="N6" s="76" t="str">
        <f ca="1">IF(C6="","",IF(中学一覧表!T7="","",中学一覧表!T7&amp;".")&amp;IF(中学一覧表!U7="","",TEXT(中学一覧表!U7,"00")&amp;".")&amp;IF(中学一覧表!V7="","",TEXT(中学一覧表!V7,"00")))</f>
        <v/>
      </c>
      <c r="O6" s="76" t="str">
        <f t="shared" ca="1" si="3"/>
        <v/>
      </c>
      <c r="P6" s="76" t="str">
        <f t="shared" ca="1" si="4"/>
        <v/>
      </c>
    </row>
    <row r="7" spans="1:16" ht="18" customHeight="1">
      <c r="A7" s="76">
        <f t="shared" ca="1" si="0"/>
        <v>0</v>
      </c>
      <c r="B7" s="76" t="str">
        <f ca="1">IF(C7="","",VLOOKUP(中学一覧表!C8,中学一覧表!A:B,2,0)*10000+VLOOKUP(中学一覧表!S8,中学一覧表!A:B,2,0)+C7)</f>
        <v/>
      </c>
      <c r="C7" s="76" t="str">
        <f ca="1">IF(中学一覧表!S8="","",VLOOKUP(VLOOKUP(中学一覧表!D8,INDIRECT("中学"&amp;中学一覧表!C8&amp;"選手データ!A:O"),MATCH("所属",INDIRECT("中学"&amp;中学一覧表!C8&amp;"選手データ!1:1"),0),0)&amp;"中",所属csv!$A:$H,MATCH("所属コード",所属csv!$1:$1,0),0))</f>
        <v/>
      </c>
      <c r="D7" s="76" t="str">
        <f ca="1">IF(C7="","",IF(COUNTIF(中学一覧表!W:W,中学一覧表!C8&amp;"Ｂ")=0,VLOOKUP(中学一覧表!D8,INDIRECT("中学"&amp;中学一覧表!C8&amp;"選手データ!A:O"),MATCH("所属",INDIRECT("中学"&amp;中学一覧表!C8&amp;"選手データ!1:1"),0),0),VLOOKUP(中学一覧表!D8,INDIRECT("中学"&amp;中学一覧表!C8&amp;"選手データ!A:O"),MATCH("所属",INDIRECT("中学"&amp;中学一覧表!C8&amp;"選手データ!1:1"),0),0)&amp;中学一覧表!S8))</f>
        <v/>
      </c>
      <c r="F7" s="76" t="str">
        <f t="shared" ca="1" si="1"/>
        <v/>
      </c>
      <c r="I7" s="76" t="str">
        <f t="shared" ca="1" si="2"/>
        <v/>
      </c>
      <c r="J7" s="76" t="str">
        <f ca="1">IF(C7="","",中学一覧表!AD8)</f>
        <v/>
      </c>
      <c r="K7" s="76" t="str">
        <f ca="1">IF(C7="","",VLOOKUP(中学一覧表!C8,中学一覧表!A:B,2,0)*10000+中学一覧表!D8)</f>
        <v/>
      </c>
      <c r="L7" s="76" t="str">
        <f ca="1">IF(C7="","",中学一覧表!E8)</f>
        <v/>
      </c>
      <c r="M7" s="76" t="str">
        <f ca="1">IF(C7="","",VLOOKUP("中学"&amp;中学一覧表!C8&amp;"子4X100mR",競技csv!A:O,MATCH("競技コード",競技csv!$1:$1,0),0))</f>
        <v/>
      </c>
      <c r="N7" s="76" t="str">
        <f ca="1">IF(C7="","",IF(中学一覧表!T8="","",中学一覧表!T8&amp;".")&amp;IF(中学一覧表!U8="","",TEXT(中学一覧表!U8,"00")&amp;".")&amp;IF(中学一覧表!V8="","",TEXT(中学一覧表!V8,"00")))</f>
        <v/>
      </c>
      <c r="O7" s="76" t="str">
        <f t="shared" ca="1" si="3"/>
        <v/>
      </c>
      <c r="P7" s="76" t="str">
        <f t="shared" ca="1" si="4"/>
        <v/>
      </c>
    </row>
    <row r="8" spans="1:16" ht="18" customHeight="1">
      <c r="A8" s="76">
        <f t="shared" ca="1" si="0"/>
        <v>0</v>
      </c>
      <c r="B8" s="76" t="str">
        <f ca="1">IF(C8="","",VLOOKUP(中学一覧表!C9,中学一覧表!A:B,2,0)*10000+VLOOKUP(中学一覧表!S9,中学一覧表!A:B,2,0)+C8)</f>
        <v/>
      </c>
      <c r="C8" s="76" t="str">
        <f ca="1">IF(中学一覧表!S9="","",VLOOKUP(VLOOKUP(中学一覧表!D9,INDIRECT("中学"&amp;中学一覧表!C9&amp;"選手データ!A:O"),MATCH("所属",INDIRECT("中学"&amp;中学一覧表!C9&amp;"選手データ!1:1"),0),0)&amp;"中",所属csv!$A:$H,MATCH("所属コード",所属csv!$1:$1,0),0))</f>
        <v/>
      </c>
      <c r="D8" s="76" t="str">
        <f ca="1">IF(C8="","",IF(COUNTIF(中学一覧表!W:W,中学一覧表!C9&amp;"Ｂ")=0,VLOOKUP(中学一覧表!D9,INDIRECT("中学"&amp;中学一覧表!C9&amp;"選手データ!A:O"),MATCH("所属",INDIRECT("中学"&amp;中学一覧表!C9&amp;"選手データ!1:1"),0),0),VLOOKUP(中学一覧表!D9,INDIRECT("中学"&amp;中学一覧表!C9&amp;"選手データ!A:O"),MATCH("所属",INDIRECT("中学"&amp;中学一覧表!C9&amp;"選手データ!1:1"),0),0)&amp;中学一覧表!S9))</f>
        <v/>
      </c>
      <c r="F8" s="76" t="str">
        <f t="shared" ca="1" si="1"/>
        <v/>
      </c>
      <c r="I8" s="76" t="str">
        <f t="shared" ca="1" si="2"/>
        <v/>
      </c>
      <c r="J8" s="76" t="str">
        <f ca="1">IF(C8="","",中学一覧表!AD9)</f>
        <v/>
      </c>
      <c r="K8" s="76" t="str">
        <f ca="1">IF(C8="","",VLOOKUP(中学一覧表!C9,中学一覧表!A:B,2,0)*10000+中学一覧表!D9)</f>
        <v/>
      </c>
      <c r="L8" s="76" t="str">
        <f ca="1">IF(C8="","",中学一覧表!E9)</f>
        <v/>
      </c>
      <c r="M8" s="76" t="str">
        <f ca="1">IF(C8="","",VLOOKUP("中学"&amp;中学一覧表!C9&amp;"子4X100mR",競技csv!A:O,MATCH("競技コード",競技csv!$1:$1,0),0))</f>
        <v/>
      </c>
      <c r="N8" s="76" t="str">
        <f ca="1">IF(C8="","",IF(中学一覧表!T9="","",中学一覧表!T9&amp;".")&amp;IF(中学一覧表!U9="","",TEXT(中学一覧表!U9,"00")&amp;".")&amp;IF(中学一覧表!V9="","",TEXT(中学一覧表!V9,"00")))</f>
        <v/>
      </c>
      <c r="O8" s="76" t="str">
        <f t="shared" ca="1" si="3"/>
        <v/>
      </c>
      <c r="P8" s="76" t="str">
        <f t="shared" ca="1" si="4"/>
        <v/>
      </c>
    </row>
    <row r="9" spans="1:16" ht="18" customHeight="1">
      <c r="A9" s="76">
        <f t="shared" ca="1" si="0"/>
        <v>0</v>
      </c>
      <c r="B9" s="76" t="str">
        <f ca="1">IF(C9="","",VLOOKUP(中学一覧表!C10,中学一覧表!A:B,2,0)*10000+VLOOKUP(中学一覧表!S10,中学一覧表!A:B,2,0)+C9)</f>
        <v/>
      </c>
      <c r="C9" s="76" t="str">
        <f ca="1">IF(中学一覧表!S10="","",VLOOKUP(VLOOKUP(中学一覧表!D10,INDIRECT("中学"&amp;中学一覧表!C10&amp;"選手データ!A:O"),MATCH("所属",INDIRECT("中学"&amp;中学一覧表!C10&amp;"選手データ!1:1"),0),0)&amp;"中",所属csv!$A:$H,MATCH("所属コード",所属csv!$1:$1,0),0))</f>
        <v/>
      </c>
      <c r="D9" s="76" t="str">
        <f ca="1">IF(C9="","",IF(COUNTIF(中学一覧表!W:W,中学一覧表!C10&amp;"Ｂ")=0,VLOOKUP(中学一覧表!D10,INDIRECT("中学"&amp;中学一覧表!C10&amp;"選手データ!A:O"),MATCH("所属",INDIRECT("中学"&amp;中学一覧表!C10&amp;"選手データ!1:1"),0),0),VLOOKUP(中学一覧表!D10,INDIRECT("中学"&amp;中学一覧表!C10&amp;"選手データ!A:O"),MATCH("所属",INDIRECT("中学"&amp;中学一覧表!C10&amp;"選手データ!1:1"),0),0)&amp;中学一覧表!S10))</f>
        <v/>
      </c>
      <c r="F9" s="76" t="str">
        <f t="shared" ca="1" si="1"/>
        <v/>
      </c>
      <c r="I9" s="76" t="str">
        <f t="shared" ca="1" si="2"/>
        <v/>
      </c>
      <c r="J9" s="76" t="str">
        <f ca="1">IF(C9="","",中学一覧表!AD10)</f>
        <v/>
      </c>
      <c r="K9" s="76" t="str">
        <f ca="1">IF(C9="","",VLOOKUP(中学一覧表!C10,中学一覧表!A:B,2,0)*10000+中学一覧表!D10)</f>
        <v/>
      </c>
      <c r="L9" s="76" t="str">
        <f ca="1">IF(C9="","",中学一覧表!E10)</f>
        <v/>
      </c>
      <c r="M9" s="76" t="str">
        <f ca="1">IF(C9="","",VLOOKUP("中学"&amp;中学一覧表!C10&amp;"子4X100mR",競技csv!A:O,MATCH("競技コード",競技csv!$1:$1,0),0))</f>
        <v/>
      </c>
      <c r="N9" s="76" t="str">
        <f ca="1">IF(C9="","",IF(中学一覧表!T10="","",中学一覧表!T10&amp;".")&amp;IF(中学一覧表!U10="","",TEXT(中学一覧表!U10,"00")&amp;".")&amp;IF(中学一覧表!V10="","",TEXT(中学一覧表!V10,"00")))</f>
        <v/>
      </c>
      <c r="O9" s="76" t="str">
        <f t="shared" ca="1" si="3"/>
        <v/>
      </c>
      <c r="P9" s="76" t="str">
        <f t="shared" ca="1" si="4"/>
        <v/>
      </c>
    </row>
    <row r="10" spans="1:16" ht="18" customHeight="1">
      <c r="A10" s="76">
        <f t="shared" ca="1" si="0"/>
        <v>0</v>
      </c>
      <c r="B10" s="76" t="str">
        <f ca="1">IF(C10="","",VLOOKUP(中学一覧表!C11,中学一覧表!A:B,2,0)*10000+VLOOKUP(中学一覧表!S11,中学一覧表!A:B,2,0)+C10)</f>
        <v/>
      </c>
      <c r="C10" s="76" t="str">
        <f ca="1">IF(中学一覧表!S11="","",VLOOKUP(VLOOKUP(中学一覧表!D11,INDIRECT("中学"&amp;中学一覧表!C11&amp;"選手データ!A:O"),MATCH("所属",INDIRECT("中学"&amp;中学一覧表!C11&amp;"選手データ!1:1"),0),0)&amp;"中",所属csv!$A:$H,MATCH("所属コード",所属csv!$1:$1,0),0))</f>
        <v/>
      </c>
      <c r="D10" s="76" t="str">
        <f ca="1">IF(C10="","",IF(COUNTIF(中学一覧表!W:W,中学一覧表!C11&amp;"Ｂ")=0,VLOOKUP(中学一覧表!D11,INDIRECT("中学"&amp;中学一覧表!C11&amp;"選手データ!A:O"),MATCH("所属",INDIRECT("中学"&amp;中学一覧表!C11&amp;"選手データ!1:1"),0),0),VLOOKUP(中学一覧表!D11,INDIRECT("中学"&amp;中学一覧表!C11&amp;"選手データ!A:O"),MATCH("所属",INDIRECT("中学"&amp;中学一覧表!C11&amp;"選手データ!1:1"),0),0)&amp;中学一覧表!S11))</f>
        <v/>
      </c>
      <c r="F10" s="76" t="str">
        <f t="shared" ca="1" si="1"/>
        <v/>
      </c>
      <c r="I10" s="76" t="str">
        <f t="shared" ca="1" si="2"/>
        <v/>
      </c>
      <c r="J10" s="76" t="str">
        <f ca="1">IF(C10="","",中学一覧表!AD11)</f>
        <v/>
      </c>
      <c r="K10" s="76" t="str">
        <f ca="1">IF(C10="","",VLOOKUP(中学一覧表!C11,中学一覧表!A:B,2,0)*10000+中学一覧表!D11)</f>
        <v/>
      </c>
      <c r="L10" s="76" t="str">
        <f ca="1">IF(C10="","",中学一覧表!E11)</f>
        <v/>
      </c>
      <c r="M10" s="76" t="str">
        <f ca="1">IF(C10="","",VLOOKUP("中学"&amp;中学一覧表!C11&amp;"子4X100mR",競技csv!A:O,MATCH("競技コード",競技csv!$1:$1,0),0))</f>
        <v/>
      </c>
      <c r="N10" s="76" t="str">
        <f ca="1">IF(C10="","",IF(中学一覧表!T11="","",中学一覧表!T11&amp;".")&amp;IF(中学一覧表!U11="","",TEXT(中学一覧表!U11,"00")&amp;".")&amp;IF(中学一覧表!V11="","",TEXT(中学一覧表!V11,"00")))</f>
        <v/>
      </c>
      <c r="O10" s="76" t="str">
        <f t="shared" ca="1" si="3"/>
        <v/>
      </c>
      <c r="P10" s="76" t="str">
        <f t="shared" ca="1" si="4"/>
        <v/>
      </c>
    </row>
    <row r="11" spans="1:16" ht="18" customHeight="1">
      <c r="A11" s="76">
        <f t="shared" ca="1" si="0"/>
        <v>0</v>
      </c>
      <c r="B11" s="76" t="str">
        <f ca="1">IF(C11="","",VLOOKUP(中学一覧表!C12,中学一覧表!A:B,2,0)*10000+VLOOKUP(中学一覧表!S12,中学一覧表!A:B,2,0)+C11)</f>
        <v/>
      </c>
      <c r="C11" s="76" t="str">
        <f ca="1">IF(中学一覧表!S12="","",VLOOKUP(VLOOKUP(中学一覧表!D12,INDIRECT("中学"&amp;中学一覧表!C12&amp;"選手データ!A:O"),MATCH("所属",INDIRECT("中学"&amp;中学一覧表!C12&amp;"選手データ!1:1"),0),0)&amp;"中",所属csv!$A:$H,MATCH("所属コード",所属csv!$1:$1,0),0))</f>
        <v/>
      </c>
      <c r="D11" s="76" t="str">
        <f ca="1">IF(C11="","",IF(COUNTIF(中学一覧表!W:W,中学一覧表!C12&amp;"Ｂ")=0,VLOOKUP(中学一覧表!D12,INDIRECT("中学"&amp;中学一覧表!C12&amp;"選手データ!A:O"),MATCH("所属",INDIRECT("中学"&amp;中学一覧表!C12&amp;"選手データ!1:1"),0),0),VLOOKUP(中学一覧表!D12,INDIRECT("中学"&amp;中学一覧表!C12&amp;"選手データ!A:O"),MATCH("所属",INDIRECT("中学"&amp;中学一覧表!C12&amp;"選手データ!1:1"),0),0)&amp;中学一覧表!S12))</f>
        <v/>
      </c>
      <c r="F11" s="76" t="str">
        <f t="shared" ca="1" si="1"/>
        <v/>
      </c>
      <c r="I11" s="76" t="str">
        <f t="shared" ca="1" si="2"/>
        <v/>
      </c>
      <c r="J11" s="76" t="str">
        <f ca="1">IF(C11="","",中学一覧表!AD12)</f>
        <v/>
      </c>
      <c r="K11" s="76" t="str">
        <f ca="1">IF(C11="","",VLOOKUP(中学一覧表!C12,中学一覧表!A:B,2,0)*10000+中学一覧表!D12)</f>
        <v/>
      </c>
      <c r="L11" s="76" t="str">
        <f ca="1">IF(C11="","",中学一覧表!E12)</f>
        <v/>
      </c>
      <c r="M11" s="76" t="str">
        <f ca="1">IF(C11="","",VLOOKUP("中学"&amp;中学一覧表!C12&amp;"子4X100mR",競技csv!A:O,MATCH("競技コード",競技csv!$1:$1,0),0))</f>
        <v/>
      </c>
      <c r="N11" s="76" t="str">
        <f ca="1">IF(C11="","",IF(中学一覧表!T12="","",中学一覧表!T12&amp;".")&amp;IF(中学一覧表!U12="","",TEXT(中学一覧表!U12,"00")&amp;".")&amp;IF(中学一覧表!V12="","",TEXT(中学一覧表!V12,"00")))</f>
        <v/>
      </c>
      <c r="O11" s="76" t="str">
        <f t="shared" ca="1" si="3"/>
        <v/>
      </c>
      <c r="P11" s="76" t="str">
        <f t="shared" ca="1" si="4"/>
        <v/>
      </c>
    </row>
    <row r="12" spans="1:16" ht="18" customHeight="1">
      <c r="A12" s="76">
        <f t="shared" ca="1" si="0"/>
        <v>0</v>
      </c>
      <c r="B12" s="76" t="str">
        <f ca="1">IF(C12="","",VLOOKUP(中学一覧表!C13,中学一覧表!A:B,2,0)*10000+VLOOKUP(中学一覧表!S13,中学一覧表!A:B,2,0)+C12)</f>
        <v/>
      </c>
      <c r="C12" s="76" t="str">
        <f ca="1">IF(中学一覧表!S13="","",VLOOKUP(VLOOKUP(中学一覧表!D13,INDIRECT("中学"&amp;中学一覧表!C13&amp;"選手データ!A:O"),MATCH("所属",INDIRECT("中学"&amp;中学一覧表!C13&amp;"選手データ!1:1"),0),0)&amp;"中",所属csv!$A:$H,MATCH("所属コード",所属csv!$1:$1,0),0))</f>
        <v/>
      </c>
      <c r="D12" s="76" t="str">
        <f ca="1">IF(C12="","",IF(COUNTIF(中学一覧表!W:W,中学一覧表!C13&amp;"Ｂ")=0,VLOOKUP(中学一覧表!D13,INDIRECT("中学"&amp;中学一覧表!C13&amp;"選手データ!A:O"),MATCH("所属",INDIRECT("中学"&amp;中学一覧表!C13&amp;"選手データ!1:1"),0),0),VLOOKUP(中学一覧表!D13,INDIRECT("中学"&amp;中学一覧表!C13&amp;"選手データ!A:O"),MATCH("所属",INDIRECT("中学"&amp;中学一覧表!C13&amp;"選手データ!1:1"),0),0)&amp;中学一覧表!S13))</f>
        <v/>
      </c>
      <c r="F12" s="76" t="str">
        <f t="shared" ca="1" si="1"/>
        <v/>
      </c>
      <c r="I12" s="76" t="str">
        <f t="shared" ca="1" si="2"/>
        <v/>
      </c>
      <c r="J12" s="76" t="str">
        <f ca="1">IF(C12="","",中学一覧表!AD13)</f>
        <v/>
      </c>
      <c r="K12" s="76" t="str">
        <f ca="1">IF(C12="","",VLOOKUP(中学一覧表!C13,中学一覧表!A:B,2,0)*10000+中学一覧表!D13)</f>
        <v/>
      </c>
      <c r="L12" s="76" t="str">
        <f ca="1">IF(C12="","",中学一覧表!E13)</f>
        <v/>
      </c>
      <c r="M12" s="76" t="str">
        <f ca="1">IF(C12="","",VLOOKUP("中学"&amp;中学一覧表!C13&amp;"子4X100mR",競技csv!A:O,MATCH("競技コード",競技csv!$1:$1,0),0))</f>
        <v/>
      </c>
      <c r="N12" s="76" t="str">
        <f ca="1">IF(C12="","",IF(中学一覧表!T13="","",中学一覧表!T13&amp;".")&amp;IF(中学一覧表!U13="","",TEXT(中学一覧表!U13,"00")&amp;".")&amp;IF(中学一覧表!V13="","",TEXT(中学一覧表!V13,"00")))</f>
        <v/>
      </c>
      <c r="O12" s="76" t="str">
        <f t="shared" ca="1" si="3"/>
        <v/>
      </c>
      <c r="P12" s="76" t="str">
        <f t="shared" ca="1" si="4"/>
        <v/>
      </c>
    </row>
    <row r="13" spans="1:16" ht="18" customHeight="1">
      <c r="A13" s="76">
        <f t="shared" ca="1" si="0"/>
        <v>0</v>
      </c>
      <c r="B13" s="76" t="str">
        <f ca="1">IF(C13="","",VLOOKUP(中学一覧表!C14,中学一覧表!A:B,2,0)*10000+VLOOKUP(中学一覧表!S14,中学一覧表!A:B,2,0)+C13)</f>
        <v/>
      </c>
      <c r="C13" s="76" t="str">
        <f ca="1">IF(中学一覧表!S14="","",VLOOKUP(VLOOKUP(中学一覧表!D14,INDIRECT("中学"&amp;中学一覧表!C14&amp;"選手データ!A:O"),MATCH("所属",INDIRECT("中学"&amp;中学一覧表!C14&amp;"選手データ!1:1"),0),0)&amp;"中",所属csv!$A:$H,MATCH("所属コード",所属csv!$1:$1,0),0))</f>
        <v/>
      </c>
      <c r="D13" s="76" t="str">
        <f ca="1">IF(C13="","",IF(COUNTIF(中学一覧表!W:W,中学一覧表!C14&amp;"Ｂ")=0,VLOOKUP(中学一覧表!D14,INDIRECT("中学"&amp;中学一覧表!C14&amp;"選手データ!A:O"),MATCH("所属",INDIRECT("中学"&amp;中学一覧表!C14&amp;"選手データ!1:1"),0),0),VLOOKUP(中学一覧表!D14,INDIRECT("中学"&amp;中学一覧表!C14&amp;"選手データ!A:O"),MATCH("所属",INDIRECT("中学"&amp;中学一覧表!C14&amp;"選手データ!1:1"),0),0)&amp;中学一覧表!S14))</f>
        <v/>
      </c>
      <c r="F13" s="76" t="str">
        <f t="shared" ca="1" si="1"/>
        <v/>
      </c>
      <c r="I13" s="76" t="str">
        <f t="shared" ca="1" si="2"/>
        <v/>
      </c>
      <c r="J13" s="76" t="str">
        <f ca="1">IF(C13="","",中学一覧表!AD14)</f>
        <v/>
      </c>
      <c r="K13" s="76" t="str">
        <f ca="1">IF(C13="","",VLOOKUP(中学一覧表!C14,中学一覧表!A:B,2,0)*10000+中学一覧表!D14)</f>
        <v/>
      </c>
      <c r="L13" s="76" t="str">
        <f ca="1">IF(C13="","",中学一覧表!E14)</f>
        <v/>
      </c>
      <c r="M13" s="76" t="str">
        <f ca="1">IF(C13="","",VLOOKUP("中学"&amp;中学一覧表!C14&amp;"子4X100mR",競技csv!A:O,MATCH("競技コード",競技csv!$1:$1,0),0))</f>
        <v/>
      </c>
      <c r="N13" s="76" t="str">
        <f ca="1">IF(C13="","",IF(中学一覧表!T14="","",中学一覧表!T14&amp;".")&amp;IF(中学一覧表!U14="","",TEXT(中学一覧表!U14,"00")&amp;".")&amp;IF(中学一覧表!V14="","",TEXT(中学一覧表!V14,"00")))</f>
        <v/>
      </c>
      <c r="O13" s="76" t="str">
        <f t="shared" ca="1" si="3"/>
        <v/>
      </c>
      <c r="P13" s="76" t="str">
        <f t="shared" ca="1" si="4"/>
        <v/>
      </c>
    </row>
    <row r="14" spans="1:16" ht="18" customHeight="1">
      <c r="A14" s="76">
        <f t="shared" ca="1" si="0"/>
        <v>0</v>
      </c>
      <c r="B14" s="76" t="str">
        <f ca="1">IF(C14="","",VLOOKUP(中学一覧表!C15,中学一覧表!A:B,2,0)*10000+VLOOKUP(中学一覧表!S15,中学一覧表!A:B,2,0)+C14)</f>
        <v/>
      </c>
      <c r="C14" s="76" t="str">
        <f ca="1">IF(中学一覧表!S15="","",VLOOKUP(VLOOKUP(中学一覧表!D15,INDIRECT("中学"&amp;中学一覧表!C15&amp;"選手データ!A:O"),MATCH("所属",INDIRECT("中学"&amp;中学一覧表!C15&amp;"選手データ!1:1"),0),0)&amp;"中",所属csv!$A:$H,MATCH("所属コード",所属csv!$1:$1,0),0))</f>
        <v/>
      </c>
      <c r="D14" s="76" t="str">
        <f ca="1">IF(C14="","",IF(COUNTIF(中学一覧表!W:W,中学一覧表!C15&amp;"Ｂ")=0,VLOOKUP(中学一覧表!D15,INDIRECT("中学"&amp;中学一覧表!C15&amp;"選手データ!A:O"),MATCH("所属",INDIRECT("中学"&amp;中学一覧表!C15&amp;"選手データ!1:1"),0),0),VLOOKUP(中学一覧表!D15,INDIRECT("中学"&amp;中学一覧表!C15&amp;"選手データ!A:O"),MATCH("所属",INDIRECT("中学"&amp;中学一覧表!C15&amp;"選手データ!1:1"),0),0)&amp;中学一覧表!S15))</f>
        <v/>
      </c>
      <c r="F14" s="76" t="str">
        <f t="shared" ca="1" si="1"/>
        <v/>
      </c>
      <c r="I14" s="76" t="str">
        <f t="shared" ca="1" si="2"/>
        <v/>
      </c>
      <c r="J14" s="76" t="str">
        <f ca="1">IF(C14="","",中学一覧表!AD15)</f>
        <v/>
      </c>
      <c r="K14" s="76" t="str">
        <f ca="1">IF(C14="","",VLOOKUP(中学一覧表!C15,中学一覧表!A:B,2,0)*10000+中学一覧表!D15)</f>
        <v/>
      </c>
      <c r="L14" s="76" t="str">
        <f ca="1">IF(C14="","",中学一覧表!E15)</f>
        <v/>
      </c>
      <c r="M14" s="76" t="str">
        <f ca="1">IF(C14="","",VLOOKUP("中学"&amp;中学一覧表!C15&amp;"子4X100mR",競技csv!A:O,MATCH("競技コード",競技csv!$1:$1,0),0))</f>
        <v/>
      </c>
      <c r="N14" s="76" t="str">
        <f ca="1">IF(C14="","",IF(中学一覧表!T15="","",中学一覧表!T15&amp;".")&amp;IF(中学一覧表!U15="","",TEXT(中学一覧表!U15,"00")&amp;".")&amp;IF(中学一覧表!V15="","",TEXT(中学一覧表!V15,"00")))</f>
        <v/>
      </c>
      <c r="O14" s="76" t="str">
        <f t="shared" ca="1" si="3"/>
        <v/>
      </c>
      <c r="P14" s="76" t="str">
        <f t="shared" ca="1" si="4"/>
        <v/>
      </c>
    </row>
    <row r="15" spans="1:16" ht="18" customHeight="1">
      <c r="A15" s="76">
        <f t="shared" ca="1" si="0"/>
        <v>0</v>
      </c>
      <c r="B15" s="76" t="str">
        <f ca="1">IF(C15="","",VLOOKUP(中学一覧表!C16,中学一覧表!A:B,2,0)*10000+VLOOKUP(中学一覧表!S16,中学一覧表!A:B,2,0)+C15)</f>
        <v/>
      </c>
      <c r="C15" s="76" t="str">
        <f ca="1">IF(中学一覧表!S16="","",VLOOKUP(VLOOKUP(中学一覧表!D16,INDIRECT("中学"&amp;中学一覧表!C16&amp;"選手データ!A:O"),MATCH("所属",INDIRECT("中学"&amp;中学一覧表!C16&amp;"選手データ!1:1"),0),0)&amp;"中",所属csv!$A:$H,MATCH("所属コード",所属csv!$1:$1,0),0))</f>
        <v/>
      </c>
      <c r="D15" s="76" t="str">
        <f ca="1">IF(C15="","",IF(COUNTIF(中学一覧表!W:W,中学一覧表!C16&amp;"Ｂ")=0,VLOOKUP(中学一覧表!D16,INDIRECT("中学"&amp;中学一覧表!C16&amp;"選手データ!A:O"),MATCH("所属",INDIRECT("中学"&amp;中学一覧表!C16&amp;"選手データ!1:1"),0),0),VLOOKUP(中学一覧表!D16,INDIRECT("中学"&amp;中学一覧表!C16&amp;"選手データ!A:O"),MATCH("所属",INDIRECT("中学"&amp;中学一覧表!C16&amp;"選手データ!1:1"),0),0)&amp;中学一覧表!S16))</f>
        <v/>
      </c>
      <c r="F15" s="76" t="str">
        <f t="shared" ca="1" si="1"/>
        <v/>
      </c>
      <c r="I15" s="76" t="str">
        <f t="shared" ca="1" si="2"/>
        <v/>
      </c>
      <c r="J15" s="76" t="str">
        <f ca="1">IF(C15="","",中学一覧表!AD16)</f>
        <v/>
      </c>
      <c r="K15" s="76" t="str">
        <f ca="1">IF(C15="","",VLOOKUP(中学一覧表!C16,中学一覧表!A:B,2,0)*10000+中学一覧表!D16)</f>
        <v/>
      </c>
      <c r="L15" s="76" t="str">
        <f ca="1">IF(C15="","",中学一覧表!E16)</f>
        <v/>
      </c>
      <c r="M15" s="76" t="str">
        <f ca="1">IF(C15="","",VLOOKUP("中学"&amp;中学一覧表!C16&amp;"子4X100mR",競技csv!A:O,MATCH("競技コード",競技csv!$1:$1,0),0))</f>
        <v/>
      </c>
      <c r="N15" s="76" t="str">
        <f ca="1">IF(C15="","",IF(中学一覧表!T16="","",中学一覧表!T16&amp;".")&amp;IF(中学一覧表!U16="","",TEXT(中学一覧表!U16,"00")&amp;".")&amp;IF(中学一覧表!V16="","",TEXT(中学一覧表!V16,"00")))</f>
        <v/>
      </c>
      <c r="O15" s="76" t="str">
        <f t="shared" ca="1" si="3"/>
        <v/>
      </c>
      <c r="P15" s="76" t="str">
        <f t="shared" ca="1" si="4"/>
        <v/>
      </c>
    </row>
    <row r="16" spans="1:16" ht="18" customHeight="1">
      <c r="A16" s="76">
        <f t="shared" ca="1" si="0"/>
        <v>0</v>
      </c>
      <c r="B16" s="76" t="str">
        <f ca="1">IF(C16="","",VLOOKUP(中学一覧表!C17,中学一覧表!A:B,2,0)*10000+VLOOKUP(中学一覧表!S17,中学一覧表!A:B,2,0)+C16)</f>
        <v/>
      </c>
      <c r="C16" s="76" t="str">
        <f ca="1">IF(中学一覧表!S17="","",VLOOKUP(VLOOKUP(中学一覧表!D17,INDIRECT("中学"&amp;中学一覧表!C17&amp;"選手データ!A:O"),MATCH("所属",INDIRECT("中学"&amp;中学一覧表!C17&amp;"選手データ!1:1"),0),0)&amp;"中",所属csv!$A:$H,MATCH("所属コード",所属csv!$1:$1,0),0))</f>
        <v/>
      </c>
      <c r="D16" s="76" t="str">
        <f ca="1">IF(C16="","",IF(COUNTIF(中学一覧表!W:W,中学一覧表!C17&amp;"Ｂ")=0,VLOOKUP(中学一覧表!D17,INDIRECT("中学"&amp;中学一覧表!C17&amp;"選手データ!A:O"),MATCH("所属",INDIRECT("中学"&amp;中学一覧表!C17&amp;"選手データ!1:1"),0),0),VLOOKUP(中学一覧表!D17,INDIRECT("中学"&amp;中学一覧表!C17&amp;"選手データ!A:O"),MATCH("所属",INDIRECT("中学"&amp;中学一覧表!C17&amp;"選手データ!1:1"),0),0)&amp;中学一覧表!S17))</f>
        <v/>
      </c>
      <c r="F16" s="76" t="str">
        <f t="shared" ca="1" si="1"/>
        <v/>
      </c>
      <c r="I16" s="76" t="str">
        <f t="shared" ca="1" si="2"/>
        <v/>
      </c>
      <c r="J16" s="76" t="str">
        <f ca="1">IF(C16="","",中学一覧表!AD17)</f>
        <v/>
      </c>
      <c r="K16" s="76" t="str">
        <f ca="1">IF(C16="","",VLOOKUP(中学一覧表!C17,中学一覧表!A:B,2,0)*10000+中学一覧表!D17)</f>
        <v/>
      </c>
      <c r="L16" s="76" t="str">
        <f ca="1">IF(C16="","",中学一覧表!E17)</f>
        <v/>
      </c>
      <c r="M16" s="76" t="str">
        <f ca="1">IF(C16="","",VLOOKUP("中学"&amp;中学一覧表!C17&amp;"子4X100mR",競技csv!A:O,MATCH("競技コード",競技csv!$1:$1,0),0))</f>
        <v/>
      </c>
      <c r="N16" s="76" t="str">
        <f ca="1">IF(C16="","",IF(中学一覧表!T17="","",中学一覧表!T17&amp;".")&amp;IF(中学一覧表!U17="","",TEXT(中学一覧表!U17,"00")&amp;".")&amp;IF(中学一覧表!V17="","",TEXT(中学一覧表!V17,"00")))</f>
        <v/>
      </c>
      <c r="O16" s="76" t="str">
        <f t="shared" ca="1" si="3"/>
        <v/>
      </c>
      <c r="P16" s="76" t="str">
        <f t="shared" ca="1" si="4"/>
        <v/>
      </c>
    </row>
    <row r="17" spans="1:16" ht="18" customHeight="1">
      <c r="A17" s="76">
        <f t="shared" ca="1" si="0"/>
        <v>0</v>
      </c>
      <c r="B17" s="76" t="str">
        <f ca="1">IF(C17="","",VLOOKUP(中学一覧表!C18,中学一覧表!A:B,2,0)*10000+VLOOKUP(中学一覧表!S18,中学一覧表!A:B,2,0)+C17)</f>
        <v/>
      </c>
      <c r="C17" s="76" t="str">
        <f ca="1">IF(中学一覧表!S18="","",VLOOKUP(VLOOKUP(中学一覧表!D18,INDIRECT("中学"&amp;中学一覧表!C18&amp;"選手データ!A:O"),MATCH("所属",INDIRECT("中学"&amp;中学一覧表!C18&amp;"選手データ!1:1"),0),0)&amp;"中",所属csv!$A:$H,MATCH("所属コード",所属csv!$1:$1,0),0))</f>
        <v/>
      </c>
      <c r="D17" s="76" t="str">
        <f ca="1">IF(C17="","",IF(COUNTIF(中学一覧表!W:W,中学一覧表!C18&amp;"Ｂ")=0,VLOOKUP(中学一覧表!D18,INDIRECT("中学"&amp;中学一覧表!C18&amp;"選手データ!A:O"),MATCH("所属",INDIRECT("中学"&amp;中学一覧表!C18&amp;"選手データ!1:1"),0),0),VLOOKUP(中学一覧表!D18,INDIRECT("中学"&amp;中学一覧表!C18&amp;"選手データ!A:O"),MATCH("所属",INDIRECT("中学"&amp;中学一覧表!C18&amp;"選手データ!1:1"),0),0)&amp;中学一覧表!S18))</f>
        <v/>
      </c>
      <c r="F17" s="76" t="str">
        <f t="shared" ca="1" si="1"/>
        <v/>
      </c>
      <c r="I17" s="76" t="str">
        <f t="shared" ca="1" si="2"/>
        <v/>
      </c>
      <c r="J17" s="76" t="str">
        <f ca="1">IF(C17="","",中学一覧表!AD18)</f>
        <v/>
      </c>
      <c r="K17" s="76" t="str">
        <f ca="1">IF(C17="","",VLOOKUP(中学一覧表!C18,中学一覧表!A:B,2,0)*10000+中学一覧表!D18)</f>
        <v/>
      </c>
      <c r="L17" s="76" t="str">
        <f ca="1">IF(C17="","",中学一覧表!E18)</f>
        <v/>
      </c>
      <c r="M17" s="76" t="str">
        <f ca="1">IF(C17="","",VLOOKUP("中学"&amp;中学一覧表!C18&amp;"子4X100mR",競技csv!A:O,MATCH("競技コード",競技csv!$1:$1,0),0))</f>
        <v/>
      </c>
      <c r="N17" s="76" t="str">
        <f ca="1">IF(C17="","",IF(中学一覧表!T18="","",中学一覧表!T18&amp;".")&amp;IF(中学一覧表!U18="","",TEXT(中学一覧表!U18,"00")&amp;".")&amp;IF(中学一覧表!V18="","",TEXT(中学一覧表!V18,"00")))</f>
        <v/>
      </c>
      <c r="O17" s="76" t="str">
        <f t="shared" ca="1" si="3"/>
        <v/>
      </c>
      <c r="P17" s="76" t="str">
        <f t="shared" ca="1" si="4"/>
        <v/>
      </c>
    </row>
    <row r="18" spans="1:16" ht="18" customHeight="1">
      <c r="A18" s="76">
        <f t="shared" ca="1" si="0"/>
        <v>0</v>
      </c>
      <c r="B18" s="76" t="str">
        <f ca="1">IF(C18="","",VLOOKUP(中学一覧表!C19,中学一覧表!A:B,2,0)*10000+VLOOKUP(中学一覧表!S19,中学一覧表!A:B,2,0)+C18)</f>
        <v/>
      </c>
      <c r="C18" s="76" t="str">
        <f ca="1">IF(中学一覧表!S19="","",VLOOKUP(VLOOKUP(中学一覧表!D19,INDIRECT("中学"&amp;中学一覧表!C19&amp;"選手データ!A:O"),MATCH("所属",INDIRECT("中学"&amp;中学一覧表!C19&amp;"選手データ!1:1"),0),0)&amp;"中",所属csv!$A:$H,MATCH("所属コード",所属csv!$1:$1,0),0))</f>
        <v/>
      </c>
      <c r="D18" s="76" t="str">
        <f ca="1">IF(C18="","",IF(COUNTIF(中学一覧表!W:W,中学一覧表!C19&amp;"Ｂ")=0,VLOOKUP(中学一覧表!D19,INDIRECT("中学"&amp;中学一覧表!C19&amp;"選手データ!A:O"),MATCH("所属",INDIRECT("中学"&amp;中学一覧表!C19&amp;"選手データ!1:1"),0),0),VLOOKUP(中学一覧表!D19,INDIRECT("中学"&amp;中学一覧表!C19&amp;"選手データ!A:O"),MATCH("所属",INDIRECT("中学"&amp;中学一覧表!C19&amp;"選手データ!1:1"),0),0)&amp;中学一覧表!S19))</f>
        <v/>
      </c>
      <c r="F18" s="76" t="str">
        <f t="shared" ca="1" si="1"/>
        <v/>
      </c>
      <c r="I18" s="76" t="str">
        <f t="shared" ca="1" si="2"/>
        <v/>
      </c>
      <c r="J18" s="76" t="str">
        <f ca="1">IF(C18="","",中学一覧表!AD19)</f>
        <v/>
      </c>
      <c r="K18" s="76" t="str">
        <f ca="1">IF(C18="","",VLOOKUP(中学一覧表!C19,中学一覧表!A:B,2,0)*10000+中学一覧表!D19)</f>
        <v/>
      </c>
      <c r="L18" s="76" t="str">
        <f ca="1">IF(C18="","",中学一覧表!E19)</f>
        <v/>
      </c>
      <c r="M18" s="76" t="str">
        <f ca="1">IF(C18="","",VLOOKUP("中学"&amp;中学一覧表!C19&amp;"子4X100mR",競技csv!A:O,MATCH("競技コード",競技csv!$1:$1,0),0))</f>
        <v/>
      </c>
      <c r="N18" s="76" t="str">
        <f ca="1">IF(C18="","",IF(中学一覧表!T19="","",中学一覧表!T19&amp;".")&amp;IF(中学一覧表!U19="","",TEXT(中学一覧表!U19,"00")&amp;".")&amp;IF(中学一覧表!V19="","",TEXT(中学一覧表!V19,"00")))</f>
        <v/>
      </c>
      <c r="O18" s="76" t="str">
        <f t="shared" ca="1" si="3"/>
        <v/>
      </c>
      <c r="P18" s="76" t="str">
        <f t="shared" ca="1" si="4"/>
        <v/>
      </c>
    </row>
    <row r="19" spans="1:16" ht="18" customHeight="1">
      <c r="A19" s="76">
        <f t="shared" ca="1" si="0"/>
        <v>0</v>
      </c>
      <c r="B19" s="76" t="str">
        <f ca="1">IF(C19="","",VLOOKUP(中学一覧表!C20,中学一覧表!A:B,2,0)*10000+VLOOKUP(中学一覧表!S20,中学一覧表!A:B,2,0)+C19)</f>
        <v/>
      </c>
      <c r="C19" s="76" t="str">
        <f ca="1">IF(中学一覧表!S20="","",VLOOKUP(VLOOKUP(中学一覧表!D20,INDIRECT("中学"&amp;中学一覧表!C20&amp;"選手データ!A:O"),MATCH("所属",INDIRECT("中学"&amp;中学一覧表!C20&amp;"選手データ!1:1"),0),0)&amp;"中",所属csv!$A:$H,MATCH("所属コード",所属csv!$1:$1,0),0))</f>
        <v/>
      </c>
      <c r="D19" s="76" t="str">
        <f ca="1">IF(C19="","",IF(COUNTIF(中学一覧表!W:W,中学一覧表!C20&amp;"Ｂ")=0,VLOOKUP(中学一覧表!D20,INDIRECT("中学"&amp;中学一覧表!C20&amp;"選手データ!A:O"),MATCH("所属",INDIRECT("中学"&amp;中学一覧表!C20&amp;"選手データ!1:1"),0),0),VLOOKUP(中学一覧表!D20,INDIRECT("中学"&amp;中学一覧表!C20&amp;"選手データ!A:O"),MATCH("所属",INDIRECT("中学"&amp;中学一覧表!C20&amp;"選手データ!1:1"),0),0)&amp;中学一覧表!S20))</f>
        <v/>
      </c>
      <c r="F19" s="76" t="str">
        <f t="shared" ca="1" si="1"/>
        <v/>
      </c>
      <c r="I19" s="76" t="str">
        <f t="shared" ca="1" si="2"/>
        <v/>
      </c>
      <c r="J19" s="76" t="str">
        <f ca="1">IF(C19="","",中学一覧表!AD20)</f>
        <v/>
      </c>
      <c r="K19" s="76" t="str">
        <f ca="1">IF(C19="","",VLOOKUP(中学一覧表!C20,中学一覧表!A:B,2,0)*10000+中学一覧表!D20)</f>
        <v/>
      </c>
      <c r="L19" s="76" t="str">
        <f ca="1">IF(C19="","",中学一覧表!E20)</f>
        <v/>
      </c>
      <c r="M19" s="76" t="str">
        <f ca="1">IF(C19="","",VLOOKUP("中学"&amp;中学一覧表!C20&amp;"子4X100mR",競技csv!A:O,MATCH("競技コード",競技csv!$1:$1,0),0))</f>
        <v/>
      </c>
      <c r="N19" s="76" t="str">
        <f ca="1">IF(C19="","",IF(中学一覧表!T20="","",中学一覧表!T20&amp;".")&amp;IF(中学一覧表!U20="","",TEXT(中学一覧表!U20,"00")&amp;".")&amp;IF(中学一覧表!V20="","",TEXT(中学一覧表!V20,"00")))</f>
        <v/>
      </c>
      <c r="O19" s="76" t="str">
        <f t="shared" ca="1" si="3"/>
        <v/>
      </c>
      <c r="P19" s="76" t="str">
        <f t="shared" ca="1" si="4"/>
        <v/>
      </c>
    </row>
    <row r="20" spans="1:16" ht="18" customHeight="1">
      <c r="A20" s="76">
        <f t="shared" ca="1" si="0"/>
        <v>0</v>
      </c>
      <c r="B20" s="76" t="str">
        <f ca="1">IF(C20="","",VLOOKUP(中学一覧表!C21,中学一覧表!A:B,2,0)*10000+VLOOKUP(中学一覧表!S21,中学一覧表!A:B,2,0)+C20)</f>
        <v/>
      </c>
      <c r="C20" s="76" t="str">
        <f ca="1">IF(中学一覧表!S21="","",VLOOKUP(VLOOKUP(中学一覧表!D21,INDIRECT("中学"&amp;中学一覧表!C21&amp;"選手データ!A:O"),MATCH("所属",INDIRECT("中学"&amp;中学一覧表!C21&amp;"選手データ!1:1"),0),0)&amp;"中",所属csv!$A:$H,MATCH("所属コード",所属csv!$1:$1,0),0))</f>
        <v/>
      </c>
      <c r="D20" s="76" t="str">
        <f ca="1">IF(C20="","",IF(COUNTIF(中学一覧表!W:W,中学一覧表!C21&amp;"Ｂ")=0,VLOOKUP(中学一覧表!D21,INDIRECT("中学"&amp;中学一覧表!C21&amp;"選手データ!A:O"),MATCH("所属",INDIRECT("中学"&amp;中学一覧表!C21&amp;"選手データ!1:1"),0),0),VLOOKUP(中学一覧表!D21,INDIRECT("中学"&amp;中学一覧表!C21&amp;"選手データ!A:O"),MATCH("所属",INDIRECT("中学"&amp;中学一覧表!C21&amp;"選手データ!1:1"),0),0)&amp;中学一覧表!S21))</f>
        <v/>
      </c>
      <c r="F20" s="76" t="str">
        <f t="shared" ca="1" si="1"/>
        <v/>
      </c>
      <c r="I20" s="76" t="str">
        <f t="shared" ca="1" si="2"/>
        <v/>
      </c>
      <c r="J20" s="76" t="str">
        <f ca="1">IF(C20="","",中学一覧表!AD21)</f>
        <v/>
      </c>
      <c r="K20" s="76" t="str">
        <f ca="1">IF(C20="","",VLOOKUP(中学一覧表!C21,中学一覧表!A:B,2,0)*10000+中学一覧表!D21)</f>
        <v/>
      </c>
      <c r="L20" s="76" t="str">
        <f ca="1">IF(C20="","",中学一覧表!E21)</f>
        <v/>
      </c>
      <c r="M20" s="76" t="str">
        <f ca="1">IF(C20="","",VLOOKUP("中学"&amp;中学一覧表!C21&amp;"子4X100mR",競技csv!A:O,MATCH("競技コード",競技csv!$1:$1,0),0))</f>
        <v/>
      </c>
      <c r="N20" s="76" t="str">
        <f ca="1">IF(C20="","",IF(中学一覧表!T21="","",中学一覧表!T21&amp;".")&amp;IF(中学一覧表!U21="","",TEXT(中学一覧表!U21,"00")&amp;".")&amp;IF(中学一覧表!V21="","",TEXT(中学一覧表!V21,"00")))</f>
        <v/>
      </c>
      <c r="O20" s="76" t="str">
        <f t="shared" ca="1" si="3"/>
        <v/>
      </c>
      <c r="P20" s="76" t="str">
        <f t="shared" ca="1" si="4"/>
        <v/>
      </c>
    </row>
    <row r="21" spans="1:16" ht="18" customHeight="1">
      <c r="A21" s="76">
        <f t="shared" ca="1" si="0"/>
        <v>0</v>
      </c>
      <c r="B21" s="76" t="str">
        <f ca="1">IF(C21="","",VLOOKUP(中学一覧表!C22,中学一覧表!A:B,2,0)*10000+VLOOKUP(中学一覧表!S22,中学一覧表!A:B,2,0)+C21)</f>
        <v/>
      </c>
      <c r="C21" s="76" t="str">
        <f ca="1">IF(中学一覧表!S22="","",VLOOKUP(VLOOKUP(中学一覧表!D22,INDIRECT("中学"&amp;中学一覧表!C22&amp;"選手データ!A:O"),MATCH("所属",INDIRECT("中学"&amp;中学一覧表!C22&amp;"選手データ!1:1"),0),0)&amp;"中",所属csv!$A:$H,MATCH("所属コード",所属csv!$1:$1,0),0))</f>
        <v/>
      </c>
      <c r="D21" s="76" t="str">
        <f ca="1">IF(C21="","",IF(COUNTIF(中学一覧表!W:W,中学一覧表!C22&amp;"Ｂ")=0,VLOOKUP(中学一覧表!D22,INDIRECT("中学"&amp;中学一覧表!C22&amp;"選手データ!A:O"),MATCH("所属",INDIRECT("中学"&amp;中学一覧表!C22&amp;"選手データ!1:1"),0),0),VLOOKUP(中学一覧表!D22,INDIRECT("中学"&amp;中学一覧表!C22&amp;"選手データ!A:O"),MATCH("所属",INDIRECT("中学"&amp;中学一覧表!C22&amp;"選手データ!1:1"),0),0)&amp;中学一覧表!S22))</f>
        <v/>
      </c>
      <c r="F21" s="76" t="str">
        <f t="shared" ca="1" si="1"/>
        <v/>
      </c>
      <c r="I21" s="76" t="str">
        <f t="shared" ca="1" si="2"/>
        <v/>
      </c>
      <c r="J21" s="76" t="str">
        <f ca="1">IF(C21="","",中学一覧表!AD22)</f>
        <v/>
      </c>
      <c r="K21" s="76" t="str">
        <f ca="1">IF(C21="","",VLOOKUP(中学一覧表!C22,中学一覧表!A:B,2,0)*10000+中学一覧表!D22)</f>
        <v/>
      </c>
      <c r="L21" s="76" t="str">
        <f ca="1">IF(C21="","",中学一覧表!E22)</f>
        <v/>
      </c>
      <c r="M21" s="76" t="str">
        <f ca="1">IF(C21="","",VLOOKUP("中学"&amp;中学一覧表!C22&amp;"子4X100mR",競技csv!A:O,MATCH("競技コード",競技csv!$1:$1,0),0))</f>
        <v/>
      </c>
      <c r="N21" s="76" t="str">
        <f ca="1">IF(C21="","",IF(中学一覧表!T22="","",中学一覧表!T22&amp;".")&amp;IF(中学一覧表!U22="","",TEXT(中学一覧表!U22,"00")&amp;".")&amp;IF(中学一覧表!V22="","",TEXT(中学一覧表!V22,"00")))</f>
        <v/>
      </c>
      <c r="O21" s="76" t="str">
        <f t="shared" ca="1" si="3"/>
        <v/>
      </c>
      <c r="P21" s="76" t="str">
        <f t="shared" ca="1" si="4"/>
        <v/>
      </c>
    </row>
    <row r="22" spans="1:16" ht="18" customHeight="1">
      <c r="A22" s="76">
        <f t="shared" ca="1" si="0"/>
        <v>0</v>
      </c>
      <c r="B22" s="76" t="str">
        <f ca="1">IF(C22="","",VLOOKUP(中学一覧表!C23,中学一覧表!A:B,2,0)*10000+VLOOKUP(中学一覧表!S23,中学一覧表!A:B,2,0)+C22)</f>
        <v/>
      </c>
      <c r="C22" s="76" t="str">
        <f ca="1">IF(中学一覧表!S23="","",VLOOKUP(VLOOKUP(中学一覧表!D23,INDIRECT("中学"&amp;中学一覧表!C23&amp;"選手データ!A:O"),MATCH("所属",INDIRECT("中学"&amp;中学一覧表!C23&amp;"選手データ!1:1"),0),0)&amp;"中",所属csv!$A:$H,MATCH("所属コード",所属csv!$1:$1,0),0))</f>
        <v/>
      </c>
      <c r="D22" s="76" t="str">
        <f ca="1">IF(C22="","",IF(COUNTIF(中学一覧表!W:W,中学一覧表!C23&amp;"Ｂ")=0,VLOOKUP(中学一覧表!D23,INDIRECT("中学"&amp;中学一覧表!C23&amp;"選手データ!A:O"),MATCH("所属",INDIRECT("中学"&amp;中学一覧表!C23&amp;"選手データ!1:1"),0),0),VLOOKUP(中学一覧表!D23,INDIRECT("中学"&amp;中学一覧表!C23&amp;"選手データ!A:O"),MATCH("所属",INDIRECT("中学"&amp;中学一覧表!C23&amp;"選手データ!1:1"),0),0)&amp;中学一覧表!S23))</f>
        <v/>
      </c>
      <c r="F22" s="76" t="str">
        <f t="shared" ca="1" si="1"/>
        <v/>
      </c>
      <c r="I22" s="76" t="str">
        <f t="shared" ca="1" si="2"/>
        <v/>
      </c>
      <c r="J22" s="76" t="str">
        <f ca="1">IF(C22="","",中学一覧表!AD23)</f>
        <v/>
      </c>
      <c r="K22" s="76" t="str">
        <f ca="1">IF(C22="","",VLOOKUP(中学一覧表!C23,中学一覧表!A:B,2,0)*10000+中学一覧表!D23)</f>
        <v/>
      </c>
      <c r="L22" s="76" t="str">
        <f ca="1">IF(C22="","",中学一覧表!E23)</f>
        <v/>
      </c>
      <c r="M22" s="76" t="str">
        <f ca="1">IF(C22="","",VLOOKUP("中学"&amp;中学一覧表!C23&amp;"子4X100mR",競技csv!A:O,MATCH("競技コード",競技csv!$1:$1,0),0))</f>
        <v/>
      </c>
      <c r="N22" s="76" t="str">
        <f ca="1">IF(C22="","",IF(中学一覧表!T23="","",中学一覧表!T23&amp;".")&amp;IF(中学一覧表!U23="","",TEXT(中学一覧表!U23,"00")&amp;".")&amp;IF(中学一覧表!V23="","",TEXT(中学一覧表!V23,"00")))</f>
        <v/>
      </c>
      <c r="O22" s="76" t="str">
        <f t="shared" ca="1" si="3"/>
        <v/>
      </c>
      <c r="P22" s="76" t="str">
        <f t="shared" ca="1" si="4"/>
        <v/>
      </c>
    </row>
    <row r="23" spans="1:16" ht="18" customHeight="1">
      <c r="A23" s="76">
        <f t="shared" ca="1" si="0"/>
        <v>0</v>
      </c>
      <c r="B23" s="76" t="str">
        <f ca="1">IF(C23="","",VLOOKUP(中学一覧表!C24,中学一覧表!A:B,2,0)*10000+VLOOKUP(中学一覧表!S24,中学一覧表!A:B,2,0)+C23)</f>
        <v/>
      </c>
      <c r="C23" s="76" t="str">
        <f ca="1">IF(中学一覧表!S24="","",VLOOKUP(VLOOKUP(中学一覧表!D24,INDIRECT("中学"&amp;中学一覧表!C24&amp;"選手データ!A:O"),MATCH("所属",INDIRECT("中学"&amp;中学一覧表!C24&amp;"選手データ!1:1"),0),0)&amp;"中",所属csv!$A:$H,MATCH("所属コード",所属csv!$1:$1,0),0))</f>
        <v/>
      </c>
      <c r="D23" s="76" t="str">
        <f ca="1">IF(C23="","",IF(COUNTIF(中学一覧表!W:W,中学一覧表!C24&amp;"Ｂ")=0,VLOOKUP(中学一覧表!D24,INDIRECT("中学"&amp;中学一覧表!C24&amp;"選手データ!A:O"),MATCH("所属",INDIRECT("中学"&amp;中学一覧表!C24&amp;"選手データ!1:1"),0),0),VLOOKUP(中学一覧表!D24,INDIRECT("中学"&amp;中学一覧表!C24&amp;"選手データ!A:O"),MATCH("所属",INDIRECT("中学"&amp;中学一覧表!C24&amp;"選手データ!1:1"),0),0)&amp;中学一覧表!S24))</f>
        <v/>
      </c>
      <c r="F23" s="76" t="str">
        <f t="shared" ca="1" si="1"/>
        <v/>
      </c>
      <c r="I23" s="76" t="str">
        <f t="shared" ca="1" si="2"/>
        <v/>
      </c>
      <c r="J23" s="76" t="str">
        <f ca="1">IF(C23="","",中学一覧表!AD24)</f>
        <v/>
      </c>
      <c r="K23" s="76" t="str">
        <f ca="1">IF(C23="","",VLOOKUP(中学一覧表!C24,中学一覧表!A:B,2,0)*10000+中学一覧表!D24)</f>
        <v/>
      </c>
      <c r="L23" s="76" t="str">
        <f ca="1">IF(C23="","",中学一覧表!E24)</f>
        <v/>
      </c>
      <c r="M23" s="76" t="str">
        <f ca="1">IF(C23="","",VLOOKUP("中学"&amp;中学一覧表!C24&amp;"子4X100mR",競技csv!A:O,MATCH("競技コード",競技csv!$1:$1,0),0))</f>
        <v/>
      </c>
      <c r="N23" s="76" t="str">
        <f ca="1">IF(C23="","",IF(中学一覧表!T24="","",中学一覧表!T24&amp;".")&amp;IF(中学一覧表!U24="","",TEXT(中学一覧表!U24,"00")&amp;".")&amp;IF(中学一覧表!V24="","",TEXT(中学一覧表!V24,"00")))</f>
        <v/>
      </c>
      <c r="O23" s="76" t="str">
        <f t="shared" ca="1" si="3"/>
        <v/>
      </c>
      <c r="P23" s="76" t="str">
        <f t="shared" ca="1" si="4"/>
        <v/>
      </c>
    </row>
    <row r="24" spans="1:16" ht="18" customHeight="1">
      <c r="A24" s="76">
        <f t="shared" ca="1" si="0"/>
        <v>0</v>
      </c>
      <c r="B24" s="76" t="str">
        <f ca="1">IF(C24="","",VLOOKUP(中学一覧表!C25,中学一覧表!A:B,2,0)*10000+VLOOKUP(中学一覧表!S25,中学一覧表!A:B,2,0)+C24)</f>
        <v/>
      </c>
      <c r="C24" s="76" t="str">
        <f ca="1">IF(中学一覧表!S25="","",VLOOKUP(VLOOKUP(中学一覧表!D25,INDIRECT("中学"&amp;中学一覧表!C25&amp;"選手データ!A:O"),MATCH("所属",INDIRECT("中学"&amp;中学一覧表!C25&amp;"選手データ!1:1"),0),0)&amp;"中",所属csv!$A:$H,MATCH("所属コード",所属csv!$1:$1,0),0))</f>
        <v/>
      </c>
      <c r="D24" s="76" t="str">
        <f ca="1">IF(C24="","",IF(COUNTIF(中学一覧表!W:W,中学一覧表!C25&amp;"Ｂ")=0,VLOOKUP(中学一覧表!D25,INDIRECT("中学"&amp;中学一覧表!C25&amp;"選手データ!A:O"),MATCH("所属",INDIRECT("中学"&amp;中学一覧表!C25&amp;"選手データ!1:1"),0),0),VLOOKUP(中学一覧表!D25,INDIRECT("中学"&amp;中学一覧表!C25&amp;"選手データ!A:O"),MATCH("所属",INDIRECT("中学"&amp;中学一覧表!C25&amp;"選手データ!1:1"),0),0)&amp;中学一覧表!S25))</f>
        <v/>
      </c>
      <c r="F24" s="76" t="str">
        <f t="shared" ca="1" si="1"/>
        <v/>
      </c>
      <c r="I24" s="76" t="str">
        <f t="shared" ca="1" si="2"/>
        <v/>
      </c>
      <c r="J24" s="76" t="str">
        <f ca="1">IF(C24="","",中学一覧表!AD25)</f>
        <v/>
      </c>
      <c r="K24" s="76" t="str">
        <f ca="1">IF(C24="","",VLOOKUP(中学一覧表!C25,中学一覧表!A:B,2,0)*10000+中学一覧表!D25)</f>
        <v/>
      </c>
      <c r="L24" s="76" t="str">
        <f ca="1">IF(C24="","",中学一覧表!E25)</f>
        <v/>
      </c>
      <c r="M24" s="76" t="str">
        <f ca="1">IF(C24="","",VLOOKUP("中学"&amp;中学一覧表!C25&amp;"子4X100mR",競技csv!A:O,MATCH("競技コード",競技csv!$1:$1,0),0))</f>
        <v/>
      </c>
      <c r="N24" s="76" t="str">
        <f ca="1">IF(C24="","",IF(中学一覧表!T25="","",中学一覧表!T25&amp;".")&amp;IF(中学一覧表!U25="","",TEXT(中学一覧表!U25,"00")&amp;".")&amp;IF(中学一覧表!V25="","",TEXT(中学一覧表!V25,"00")))</f>
        <v/>
      </c>
      <c r="O24" s="76" t="str">
        <f t="shared" ca="1" si="3"/>
        <v/>
      </c>
      <c r="P24" s="76" t="str">
        <f t="shared" ca="1" si="4"/>
        <v/>
      </c>
    </row>
    <row r="25" spans="1:16" ht="18" customHeight="1">
      <c r="A25" s="76">
        <f t="shared" ca="1" si="0"/>
        <v>0</v>
      </c>
      <c r="B25" s="76" t="str">
        <f ca="1">IF(C25="","",VLOOKUP(中学一覧表!C26,中学一覧表!A:B,2,0)*10000+VLOOKUP(中学一覧表!S26,中学一覧表!A:B,2,0)+C25)</f>
        <v/>
      </c>
      <c r="C25" s="76" t="str">
        <f ca="1">IF(中学一覧表!S26="","",VLOOKUP(VLOOKUP(中学一覧表!D26,INDIRECT("中学"&amp;中学一覧表!C26&amp;"選手データ!A:O"),MATCH("所属",INDIRECT("中学"&amp;中学一覧表!C26&amp;"選手データ!1:1"),0),0)&amp;"中",所属csv!$A:$H,MATCH("所属コード",所属csv!$1:$1,0),0))</f>
        <v/>
      </c>
      <c r="D25" s="76" t="str">
        <f ca="1">IF(C25="","",IF(COUNTIF(中学一覧表!W:W,中学一覧表!C26&amp;"Ｂ")=0,VLOOKUP(中学一覧表!D26,INDIRECT("中学"&amp;中学一覧表!C26&amp;"選手データ!A:O"),MATCH("所属",INDIRECT("中学"&amp;中学一覧表!C26&amp;"選手データ!1:1"),0),0),VLOOKUP(中学一覧表!D26,INDIRECT("中学"&amp;中学一覧表!C26&amp;"選手データ!A:O"),MATCH("所属",INDIRECT("中学"&amp;中学一覧表!C26&amp;"選手データ!1:1"),0),0)&amp;中学一覧表!S26))</f>
        <v/>
      </c>
      <c r="F25" s="76" t="str">
        <f t="shared" ca="1" si="1"/>
        <v/>
      </c>
      <c r="I25" s="76" t="str">
        <f t="shared" ca="1" si="2"/>
        <v/>
      </c>
      <c r="J25" s="76" t="str">
        <f ca="1">IF(C25="","",中学一覧表!AD26)</f>
        <v/>
      </c>
      <c r="K25" s="76" t="str">
        <f ca="1">IF(C25="","",VLOOKUP(中学一覧表!C26,中学一覧表!A:B,2,0)*10000+中学一覧表!D26)</f>
        <v/>
      </c>
      <c r="L25" s="76" t="str">
        <f ca="1">IF(C25="","",中学一覧表!E26)</f>
        <v/>
      </c>
      <c r="M25" s="76" t="str">
        <f ca="1">IF(C25="","",VLOOKUP("中学"&amp;中学一覧表!C26&amp;"子4X100mR",競技csv!A:O,MATCH("競技コード",競技csv!$1:$1,0),0))</f>
        <v/>
      </c>
      <c r="N25" s="76" t="str">
        <f ca="1">IF(C25="","",IF(中学一覧表!T26="","",中学一覧表!T26&amp;".")&amp;IF(中学一覧表!U26="","",TEXT(中学一覧表!U26,"00")&amp;".")&amp;IF(中学一覧表!V26="","",TEXT(中学一覧表!V26,"00")))</f>
        <v/>
      </c>
      <c r="O25" s="76" t="str">
        <f t="shared" ca="1" si="3"/>
        <v/>
      </c>
      <c r="P25" s="76" t="str">
        <f t="shared" ca="1" si="4"/>
        <v/>
      </c>
    </row>
    <row r="26" spans="1:16" ht="18" customHeight="1">
      <c r="A26" s="76">
        <f t="shared" ca="1" si="0"/>
        <v>0</v>
      </c>
      <c r="B26" s="76" t="str">
        <f ca="1">IF(C26="","",VLOOKUP(中学一覧表!C27,中学一覧表!A:B,2,0)*10000+VLOOKUP(中学一覧表!S27,中学一覧表!A:B,2,0)+C26)</f>
        <v/>
      </c>
      <c r="C26" s="76" t="str">
        <f ca="1">IF(中学一覧表!S27="","",VLOOKUP(VLOOKUP(中学一覧表!D27,INDIRECT("中学"&amp;中学一覧表!C27&amp;"選手データ!A:O"),MATCH("所属",INDIRECT("中学"&amp;中学一覧表!C27&amp;"選手データ!1:1"),0),0)&amp;"中",所属csv!$A:$H,MATCH("所属コード",所属csv!$1:$1,0),0))</f>
        <v/>
      </c>
      <c r="D26" s="76" t="str">
        <f ca="1">IF(C26="","",IF(COUNTIF(中学一覧表!W:W,中学一覧表!C27&amp;"Ｂ")=0,VLOOKUP(中学一覧表!D27,INDIRECT("中学"&amp;中学一覧表!C27&amp;"選手データ!A:O"),MATCH("所属",INDIRECT("中学"&amp;中学一覧表!C27&amp;"選手データ!1:1"),0),0),VLOOKUP(中学一覧表!D27,INDIRECT("中学"&amp;中学一覧表!C27&amp;"選手データ!A:O"),MATCH("所属",INDIRECT("中学"&amp;中学一覧表!C27&amp;"選手データ!1:1"),0),0)&amp;中学一覧表!S27))</f>
        <v/>
      </c>
      <c r="F26" s="76" t="str">
        <f t="shared" ca="1" si="1"/>
        <v/>
      </c>
      <c r="I26" s="76" t="str">
        <f t="shared" ca="1" si="2"/>
        <v/>
      </c>
      <c r="J26" s="76" t="str">
        <f ca="1">IF(C26="","",中学一覧表!AD27)</f>
        <v/>
      </c>
      <c r="K26" s="76" t="str">
        <f ca="1">IF(C26="","",VLOOKUP(中学一覧表!C27,中学一覧表!A:B,2,0)*10000+中学一覧表!D27)</f>
        <v/>
      </c>
      <c r="L26" s="76" t="str">
        <f ca="1">IF(C26="","",中学一覧表!E27)</f>
        <v/>
      </c>
      <c r="M26" s="76" t="str">
        <f ca="1">IF(C26="","",VLOOKUP("中学"&amp;中学一覧表!C27&amp;"子4X100mR",競技csv!A:O,MATCH("競技コード",競技csv!$1:$1,0),0))</f>
        <v/>
      </c>
      <c r="N26" s="76" t="str">
        <f ca="1">IF(C26="","",IF(中学一覧表!T27="","",中学一覧表!T27&amp;".")&amp;IF(中学一覧表!U27="","",TEXT(中学一覧表!U27,"00")&amp;".")&amp;IF(中学一覧表!V27="","",TEXT(中学一覧表!V27,"00")))</f>
        <v/>
      </c>
      <c r="O26" s="76" t="str">
        <f t="shared" ca="1" si="3"/>
        <v/>
      </c>
      <c r="P26" s="76" t="str">
        <f t="shared" ca="1" si="4"/>
        <v/>
      </c>
    </row>
    <row r="27" spans="1:16" ht="18" customHeight="1">
      <c r="A27" s="76">
        <f t="shared" ca="1" si="0"/>
        <v>0</v>
      </c>
      <c r="B27" s="76" t="str">
        <f ca="1">IF(C27="","",VLOOKUP(中学一覧表!C28,中学一覧表!A:B,2,0)*10000+VLOOKUP(中学一覧表!S28,中学一覧表!A:B,2,0)+C27)</f>
        <v/>
      </c>
      <c r="C27" s="76" t="str">
        <f ca="1">IF(中学一覧表!S28="","",VLOOKUP(VLOOKUP(中学一覧表!D28,INDIRECT("中学"&amp;中学一覧表!C28&amp;"選手データ!A:O"),MATCH("所属",INDIRECT("中学"&amp;中学一覧表!C28&amp;"選手データ!1:1"),0),0)&amp;"中",所属csv!$A:$H,MATCH("所属コード",所属csv!$1:$1,0),0))</f>
        <v/>
      </c>
      <c r="D27" s="76" t="str">
        <f ca="1">IF(C27="","",IF(COUNTIF(中学一覧表!W:W,中学一覧表!C28&amp;"Ｂ")=0,VLOOKUP(中学一覧表!D28,INDIRECT("中学"&amp;中学一覧表!C28&amp;"選手データ!A:O"),MATCH("所属",INDIRECT("中学"&amp;中学一覧表!C28&amp;"選手データ!1:1"),0),0),VLOOKUP(中学一覧表!D28,INDIRECT("中学"&amp;中学一覧表!C28&amp;"選手データ!A:O"),MATCH("所属",INDIRECT("中学"&amp;中学一覧表!C28&amp;"選手データ!1:1"),0),0)&amp;中学一覧表!S28))</f>
        <v/>
      </c>
      <c r="F27" s="76" t="str">
        <f t="shared" ca="1" si="1"/>
        <v/>
      </c>
      <c r="I27" s="76" t="str">
        <f t="shared" ca="1" si="2"/>
        <v/>
      </c>
      <c r="J27" s="76" t="str">
        <f ca="1">IF(C27="","",中学一覧表!AD28)</f>
        <v/>
      </c>
      <c r="K27" s="76" t="str">
        <f ca="1">IF(C27="","",VLOOKUP(中学一覧表!C28,中学一覧表!A:B,2,0)*10000+中学一覧表!D28)</f>
        <v/>
      </c>
      <c r="L27" s="76" t="str">
        <f ca="1">IF(C27="","",中学一覧表!E28)</f>
        <v/>
      </c>
      <c r="M27" s="76" t="str">
        <f ca="1">IF(C27="","",VLOOKUP("中学"&amp;中学一覧表!C28&amp;"子4X100mR",競技csv!A:O,MATCH("競技コード",競技csv!$1:$1,0),0))</f>
        <v/>
      </c>
      <c r="N27" s="76" t="str">
        <f ca="1">IF(C27="","",IF(中学一覧表!T28="","",中学一覧表!T28&amp;".")&amp;IF(中学一覧表!U28="","",TEXT(中学一覧表!U28,"00")&amp;".")&amp;IF(中学一覧表!V28="","",TEXT(中学一覧表!V28,"00")))</f>
        <v/>
      </c>
      <c r="O27" s="76" t="str">
        <f t="shared" ca="1" si="3"/>
        <v/>
      </c>
      <c r="P27" s="76" t="str">
        <f t="shared" ca="1" si="4"/>
        <v/>
      </c>
    </row>
    <row r="28" spans="1:16" ht="18" customHeight="1">
      <c r="A28" s="76">
        <f t="shared" ca="1" si="0"/>
        <v>0</v>
      </c>
      <c r="B28" s="76" t="str">
        <f ca="1">IF(C28="","",VLOOKUP(中学一覧表!C29,中学一覧表!A:B,2,0)*10000+VLOOKUP(中学一覧表!S29,中学一覧表!A:B,2,0)+C28)</f>
        <v/>
      </c>
      <c r="C28" s="76" t="str">
        <f ca="1">IF(中学一覧表!S29="","",VLOOKUP(VLOOKUP(中学一覧表!D29,INDIRECT("中学"&amp;中学一覧表!C29&amp;"選手データ!A:O"),MATCH("所属",INDIRECT("中学"&amp;中学一覧表!C29&amp;"選手データ!1:1"),0),0)&amp;"中",所属csv!$A:$H,MATCH("所属コード",所属csv!$1:$1,0),0))</f>
        <v/>
      </c>
      <c r="D28" s="76" t="str">
        <f ca="1">IF(C28="","",IF(COUNTIF(中学一覧表!W:W,中学一覧表!C29&amp;"Ｂ")=0,VLOOKUP(中学一覧表!D29,INDIRECT("中学"&amp;中学一覧表!C29&amp;"選手データ!A:O"),MATCH("所属",INDIRECT("中学"&amp;中学一覧表!C29&amp;"選手データ!1:1"),0),0),VLOOKUP(中学一覧表!D29,INDIRECT("中学"&amp;中学一覧表!C29&amp;"選手データ!A:O"),MATCH("所属",INDIRECT("中学"&amp;中学一覧表!C29&amp;"選手データ!1:1"),0),0)&amp;中学一覧表!S29))</f>
        <v/>
      </c>
      <c r="F28" s="76" t="str">
        <f t="shared" ca="1" si="1"/>
        <v/>
      </c>
      <c r="I28" s="76" t="str">
        <f t="shared" ca="1" si="2"/>
        <v/>
      </c>
      <c r="J28" s="76" t="str">
        <f ca="1">IF(C28="","",中学一覧表!AD29)</f>
        <v/>
      </c>
      <c r="K28" s="76" t="str">
        <f ca="1">IF(C28="","",VLOOKUP(中学一覧表!C29,中学一覧表!A:B,2,0)*10000+中学一覧表!D29)</f>
        <v/>
      </c>
      <c r="L28" s="76" t="str">
        <f ca="1">IF(C28="","",中学一覧表!E29)</f>
        <v/>
      </c>
      <c r="M28" s="76" t="str">
        <f ca="1">IF(C28="","",VLOOKUP("中学"&amp;中学一覧表!C29&amp;"子4X100mR",競技csv!A:O,MATCH("競技コード",競技csv!$1:$1,0),0))</f>
        <v/>
      </c>
      <c r="N28" s="76" t="str">
        <f ca="1">IF(C28="","",IF(中学一覧表!T29="","",中学一覧表!T29&amp;".")&amp;IF(中学一覧表!U29="","",TEXT(中学一覧表!U29,"00")&amp;".")&amp;IF(中学一覧表!V29="","",TEXT(中学一覧表!V29,"00")))</f>
        <v/>
      </c>
      <c r="O28" s="76" t="str">
        <f t="shared" ca="1" si="3"/>
        <v/>
      </c>
      <c r="P28" s="76" t="str">
        <f t="shared" ca="1" si="4"/>
        <v/>
      </c>
    </row>
    <row r="29" spans="1:16" ht="18" customHeight="1">
      <c r="A29" s="76">
        <f t="shared" ca="1" si="0"/>
        <v>0</v>
      </c>
      <c r="B29" s="76" t="str">
        <f ca="1">IF(C29="","",VLOOKUP(中学一覧表!C30,中学一覧表!A:B,2,0)*10000+VLOOKUP(中学一覧表!S30,中学一覧表!A:B,2,0)+C29)</f>
        <v/>
      </c>
      <c r="C29" s="76" t="str">
        <f ca="1">IF(中学一覧表!S30="","",VLOOKUP(VLOOKUP(中学一覧表!D30,INDIRECT("中学"&amp;中学一覧表!C30&amp;"選手データ!A:O"),MATCH("所属",INDIRECT("中学"&amp;中学一覧表!C30&amp;"選手データ!1:1"),0),0)&amp;"中",所属csv!$A:$H,MATCH("所属コード",所属csv!$1:$1,0),0))</f>
        <v/>
      </c>
      <c r="D29" s="76" t="str">
        <f ca="1">IF(C29="","",IF(COUNTIF(中学一覧表!W:W,中学一覧表!C30&amp;"Ｂ")=0,VLOOKUP(中学一覧表!D30,INDIRECT("中学"&amp;中学一覧表!C30&amp;"選手データ!A:O"),MATCH("所属",INDIRECT("中学"&amp;中学一覧表!C30&amp;"選手データ!1:1"),0),0),VLOOKUP(中学一覧表!D30,INDIRECT("中学"&amp;中学一覧表!C30&amp;"選手データ!A:O"),MATCH("所属",INDIRECT("中学"&amp;中学一覧表!C30&amp;"選手データ!1:1"),0),0)&amp;中学一覧表!S30))</f>
        <v/>
      </c>
      <c r="F29" s="76" t="str">
        <f t="shared" ca="1" si="1"/>
        <v/>
      </c>
      <c r="I29" s="76" t="str">
        <f t="shared" ca="1" si="2"/>
        <v/>
      </c>
      <c r="J29" s="76" t="str">
        <f ca="1">IF(C29="","",中学一覧表!AD30)</f>
        <v/>
      </c>
      <c r="K29" s="76" t="str">
        <f ca="1">IF(C29="","",VLOOKUP(中学一覧表!C30,中学一覧表!A:B,2,0)*10000+中学一覧表!D30)</f>
        <v/>
      </c>
      <c r="L29" s="76" t="str">
        <f ca="1">IF(C29="","",中学一覧表!E30)</f>
        <v/>
      </c>
      <c r="M29" s="76" t="str">
        <f ca="1">IF(C29="","",VLOOKUP("中学"&amp;中学一覧表!C30&amp;"子4X100mR",競技csv!A:O,MATCH("競技コード",競技csv!$1:$1,0),0))</f>
        <v/>
      </c>
      <c r="N29" s="76" t="str">
        <f ca="1">IF(C29="","",IF(中学一覧表!T30="","",中学一覧表!T30&amp;".")&amp;IF(中学一覧表!U30="","",TEXT(中学一覧表!U30,"00")&amp;".")&amp;IF(中学一覧表!V30="","",TEXT(中学一覧表!V30,"00")))</f>
        <v/>
      </c>
      <c r="O29" s="76" t="str">
        <f t="shared" ca="1" si="3"/>
        <v/>
      </c>
      <c r="P29" s="76" t="str">
        <f t="shared" ca="1" si="4"/>
        <v/>
      </c>
    </row>
    <row r="30" spans="1:16" ht="18" customHeight="1">
      <c r="A30" s="76">
        <f t="shared" ca="1" si="0"/>
        <v>0</v>
      </c>
      <c r="B30" s="76" t="str">
        <f ca="1">IF(C30="","",VLOOKUP(中学一覧表!C31,中学一覧表!A:B,2,0)*10000+VLOOKUP(中学一覧表!S31,中学一覧表!A:B,2,0)+C30)</f>
        <v/>
      </c>
      <c r="C30" s="76" t="str">
        <f ca="1">IF(中学一覧表!S31="","",VLOOKUP(VLOOKUP(中学一覧表!D31,INDIRECT("中学"&amp;中学一覧表!C31&amp;"選手データ!A:O"),MATCH("所属",INDIRECT("中学"&amp;中学一覧表!C31&amp;"選手データ!1:1"),0),0)&amp;"中",所属csv!$A:$H,MATCH("所属コード",所属csv!$1:$1,0),0))</f>
        <v/>
      </c>
      <c r="D30" s="76" t="str">
        <f ca="1">IF(C30="","",IF(COUNTIF(中学一覧表!W:W,中学一覧表!C31&amp;"Ｂ")=0,VLOOKUP(中学一覧表!D31,INDIRECT("中学"&amp;中学一覧表!C31&amp;"選手データ!A:O"),MATCH("所属",INDIRECT("中学"&amp;中学一覧表!C31&amp;"選手データ!1:1"),0),0),VLOOKUP(中学一覧表!D31,INDIRECT("中学"&amp;中学一覧表!C31&amp;"選手データ!A:O"),MATCH("所属",INDIRECT("中学"&amp;中学一覧表!C31&amp;"選手データ!1:1"),0),0)&amp;中学一覧表!S31))</f>
        <v/>
      </c>
      <c r="F30" s="76" t="str">
        <f t="shared" ca="1" si="1"/>
        <v/>
      </c>
      <c r="I30" s="76" t="str">
        <f t="shared" ca="1" si="2"/>
        <v/>
      </c>
      <c r="J30" s="76" t="str">
        <f ca="1">IF(C30="","",中学一覧表!AD31)</f>
        <v/>
      </c>
      <c r="K30" s="76" t="str">
        <f ca="1">IF(C30="","",VLOOKUP(中学一覧表!C31,中学一覧表!A:B,2,0)*10000+中学一覧表!D31)</f>
        <v/>
      </c>
      <c r="L30" s="76" t="str">
        <f ca="1">IF(C30="","",中学一覧表!E31)</f>
        <v/>
      </c>
      <c r="M30" s="76" t="str">
        <f ca="1">IF(C30="","",VLOOKUP("中学"&amp;中学一覧表!C31&amp;"子4X100mR",競技csv!A:O,MATCH("競技コード",競技csv!$1:$1,0),0))</f>
        <v/>
      </c>
      <c r="N30" s="76" t="str">
        <f ca="1">IF(C30="","",IF(中学一覧表!T31="","",中学一覧表!T31&amp;".")&amp;IF(中学一覧表!U31="","",TEXT(中学一覧表!U31,"00")&amp;".")&amp;IF(中学一覧表!V31="","",TEXT(中学一覧表!V31,"00")))</f>
        <v/>
      </c>
      <c r="O30" s="76" t="str">
        <f t="shared" ca="1" si="3"/>
        <v/>
      </c>
      <c r="P30" s="76" t="str">
        <f t="shared" ca="1" si="4"/>
        <v/>
      </c>
    </row>
    <row r="31" spans="1:16" ht="18" customHeight="1">
      <c r="A31" s="76">
        <f t="shared" ca="1" si="0"/>
        <v>0</v>
      </c>
      <c r="B31" s="76" t="str">
        <f ca="1">IF(C31="","",VLOOKUP(中学一覧表!C32,中学一覧表!A:B,2,0)*10000+VLOOKUP(中学一覧表!S32,中学一覧表!A:B,2,0)+C31)</f>
        <v/>
      </c>
      <c r="C31" s="76" t="str">
        <f ca="1">IF(中学一覧表!S32="","",VLOOKUP(VLOOKUP(中学一覧表!D32,INDIRECT("中学"&amp;中学一覧表!C32&amp;"選手データ!A:O"),MATCH("所属",INDIRECT("中学"&amp;中学一覧表!C32&amp;"選手データ!1:1"),0),0)&amp;"中",所属csv!$A:$H,MATCH("所属コード",所属csv!$1:$1,0),0))</f>
        <v/>
      </c>
      <c r="D31" s="76" t="str">
        <f ca="1">IF(C31="","",IF(COUNTIF(中学一覧表!W:W,中学一覧表!C32&amp;"Ｂ")=0,VLOOKUP(中学一覧表!D32,INDIRECT("中学"&amp;中学一覧表!C32&amp;"選手データ!A:O"),MATCH("所属",INDIRECT("中学"&amp;中学一覧表!C32&amp;"選手データ!1:1"),0),0),VLOOKUP(中学一覧表!D32,INDIRECT("中学"&amp;中学一覧表!C32&amp;"選手データ!A:O"),MATCH("所属",INDIRECT("中学"&amp;中学一覧表!C32&amp;"選手データ!1:1"),0),0)&amp;中学一覧表!S32))</f>
        <v/>
      </c>
      <c r="F31" s="76" t="str">
        <f t="shared" ca="1" si="1"/>
        <v/>
      </c>
      <c r="I31" s="76" t="str">
        <f t="shared" ca="1" si="2"/>
        <v/>
      </c>
      <c r="J31" s="76" t="str">
        <f ca="1">IF(C31="","",中学一覧表!AD32)</f>
        <v/>
      </c>
      <c r="K31" s="76" t="str">
        <f ca="1">IF(C31="","",VLOOKUP(中学一覧表!C32,中学一覧表!A:B,2,0)*10000+中学一覧表!D32)</f>
        <v/>
      </c>
      <c r="L31" s="76" t="str">
        <f ca="1">IF(C31="","",中学一覧表!E32)</f>
        <v/>
      </c>
      <c r="M31" s="76" t="str">
        <f ca="1">IF(C31="","",VLOOKUP("中学"&amp;中学一覧表!C32&amp;"子4X100mR",競技csv!A:O,MATCH("競技コード",競技csv!$1:$1,0),0))</f>
        <v/>
      </c>
      <c r="N31" s="76" t="str">
        <f ca="1">IF(C31="","",IF(中学一覧表!T32="","",中学一覧表!T32&amp;".")&amp;IF(中学一覧表!U32="","",TEXT(中学一覧表!U32,"00")&amp;".")&amp;IF(中学一覧表!V32="","",TEXT(中学一覧表!V32,"00")))</f>
        <v/>
      </c>
      <c r="O31" s="76" t="str">
        <f t="shared" ca="1" si="3"/>
        <v/>
      </c>
      <c r="P31" s="76" t="str">
        <f t="shared" ca="1" si="4"/>
        <v/>
      </c>
    </row>
    <row r="32" spans="1:16" ht="18" customHeight="1">
      <c r="A32" s="76">
        <f t="shared" ca="1" si="0"/>
        <v>0</v>
      </c>
      <c r="B32" s="76" t="str">
        <f ca="1">IF(C32="","",VLOOKUP(中学一覧表!C33,中学一覧表!A:B,2,0)*10000+VLOOKUP(中学一覧表!S33,中学一覧表!A:B,2,0)+C32)</f>
        <v/>
      </c>
      <c r="C32" s="76" t="str">
        <f ca="1">IF(中学一覧表!S33="","",VLOOKUP(VLOOKUP(中学一覧表!D33,INDIRECT("中学"&amp;中学一覧表!C33&amp;"選手データ!A:O"),MATCH("所属",INDIRECT("中学"&amp;中学一覧表!C33&amp;"選手データ!1:1"),0),0)&amp;"中",所属csv!$A:$H,MATCH("所属コード",所属csv!$1:$1,0),0))</f>
        <v/>
      </c>
      <c r="D32" s="76" t="str">
        <f ca="1">IF(C32="","",IF(COUNTIF(中学一覧表!W:W,中学一覧表!C33&amp;"Ｂ")=0,VLOOKUP(中学一覧表!D33,INDIRECT("中学"&amp;中学一覧表!C33&amp;"選手データ!A:O"),MATCH("所属",INDIRECT("中学"&amp;中学一覧表!C33&amp;"選手データ!1:1"),0),0),VLOOKUP(中学一覧表!D33,INDIRECT("中学"&amp;中学一覧表!C33&amp;"選手データ!A:O"),MATCH("所属",INDIRECT("中学"&amp;中学一覧表!C33&amp;"選手データ!1:1"),0),0)&amp;中学一覧表!S33))</f>
        <v/>
      </c>
      <c r="F32" s="76" t="str">
        <f t="shared" ca="1" si="1"/>
        <v/>
      </c>
      <c r="I32" s="76" t="str">
        <f t="shared" ca="1" si="2"/>
        <v/>
      </c>
      <c r="J32" s="76" t="str">
        <f ca="1">IF(C32="","",中学一覧表!AD33)</f>
        <v/>
      </c>
      <c r="K32" s="76" t="str">
        <f ca="1">IF(C32="","",VLOOKUP(中学一覧表!C33,中学一覧表!A:B,2,0)*10000+中学一覧表!D33)</f>
        <v/>
      </c>
      <c r="L32" s="76" t="str">
        <f ca="1">IF(C32="","",中学一覧表!E33)</f>
        <v/>
      </c>
      <c r="M32" s="76" t="str">
        <f ca="1">IF(C32="","",VLOOKUP("中学"&amp;中学一覧表!C33&amp;"子4X100mR",競技csv!A:O,MATCH("競技コード",競技csv!$1:$1,0),0))</f>
        <v/>
      </c>
      <c r="N32" s="76" t="str">
        <f ca="1">IF(C32="","",IF(中学一覧表!T33="","",中学一覧表!T33&amp;".")&amp;IF(中学一覧表!U33="","",TEXT(中学一覧表!U33,"00")&amp;".")&amp;IF(中学一覧表!V33="","",TEXT(中学一覧表!V33,"00")))</f>
        <v/>
      </c>
      <c r="O32" s="76" t="str">
        <f t="shared" ca="1" si="3"/>
        <v/>
      </c>
      <c r="P32" s="76" t="str">
        <f t="shared" ca="1" si="4"/>
        <v/>
      </c>
    </row>
    <row r="33" spans="1:16" ht="18" customHeight="1">
      <c r="A33" s="76">
        <f t="shared" ca="1" si="0"/>
        <v>0</v>
      </c>
      <c r="B33" s="76" t="str">
        <f ca="1">IF(C33="","",VLOOKUP(中学一覧表!C34,中学一覧表!A:B,2,0)*10000+VLOOKUP(中学一覧表!S34,中学一覧表!A:B,2,0)+C33)</f>
        <v/>
      </c>
      <c r="C33" s="76" t="str">
        <f ca="1">IF(中学一覧表!S34="","",VLOOKUP(VLOOKUP(中学一覧表!D34,INDIRECT("中学"&amp;中学一覧表!C34&amp;"選手データ!A:O"),MATCH("所属",INDIRECT("中学"&amp;中学一覧表!C34&amp;"選手データ!1:1"),0),0)&amp;"中",所属csv!$A:$H,MATCH("所属コード",所属csv!$1:$1,0),0))</f>
        <v/>
      </c>
      <c r="D33" s="76" t="str">
        <f ca="1">IF(C33="","",IF(COUNTIF(中学一覧表!W:W,中学一覧表!C34&amp;"Ｂ")=0,VLOOKUP(中学一覧表!D34,INDIRECT("中学"&amp;中学一覧表!C34&amp;"選手データ!A:O"),MATCH("所属",INDIRECT("中学"&amp;中学一覧表!C34&amp;"選手データ!1:1"),0),0),VLOOKUP(中学一覧表!D34,INDIRECT("中学"&amp;中学一覧表!C34&amp;"選手データ!A:O"),MATCH("所属",INDIRECT("中学"&amp;中学一覧表!C34&amp;"選手データ!1:1"),0),0)&amp;中学一覧表!S34))</f>
        <v/>
      </c>
      <c r="F33" s="76" t="str">
        <f t="shared" ca="1" si="1"/>
        <v/>
      </c>
      <c r="I33" s="76" t="str">
        <f t="shared" ca="1" si="2"/>
        <v/>
      </c>
      <c r="J33" s="76" t="str">
        <f ca="1">IF(C33="","",中学一覧表!AD34)</f>
        <v/>
      </c>
      <c r="K33" s="76" t="str">
        <f ca="1">IF(C33="","",VLOOKUP(中学一覧表!C34,中学一覧表!A:B,2,0)*10000+中学一覧表!D34)</f>
        <v/>
      </c>
      <c r="L33" s="76" t="str">
        <f ca="1">IF(C33="","",中学一覧表!E34)</f>
        <v/>
      </c>
      <c r="M33" s="76" t="str">
        <f ca="1">IF(C33="","",VLOOKUP("中学"&amp;中学一覧表!C34&amp;"子4X100mR",競技csv!A:O,MATCH("競技コード",競技csv!$1:$1,0),0))</f>
        <v/>
      </c>
      <c r="N33" s="76" t="str">
        <f ca="1">IF(C33="","",IF(中学一覧表!T34="","",中学一覧表!T34&amp;".")&amp;IF(中学一覧表!U34="","",TEXT(中学一覧表!U34,"00")&amp;".")&amp;IF(中学一覧表!V34="","",TEXT(中学一覧表!V34,"00")))</f>
        <v/>
      </c>
      <c r="O33" s="76" t="str">
        <f t="shared" ca="1" si="3"/>
        <v/>
      </c>
      <c r="P33" s="76" t="str">
        <f t="shared" ca="1" si="4"/>
        <v/>
      </c>
    </row>
    <row r="34" spans="1:16" ht="18" customHeight="1">
      <c r="A34" s="76">
        <f t="shared" ca="1" si="0"/>
        <v>0</v>
      </c>
      <c r="B34" s="76" t="str">
        <f ca="1">IF(C34="","",VLOOKUP(中学一覧表!C35,中学一覧表!A:B,2,0)*10000+VLOOKUP(中学一覧表!S35,中学一覧表!A:B,2,0)+C34)</f>
        <v/>
      </c>
      <c r="C34" s="76" t="str">
        <f ca="1">IF(中学一覧表!S35="","",VLOOKUP(VLOOKUP(中学一覧表!D35,INDIRECT("中学"&amp;中学一覧表!C35&amp;"選手データ!A:O"),MATCH("所属",INDIRECT("中学"&amp;中学一覧表!C35&amp;"選手データ!1:1"),0),0)&amp;"中",所属csv!$A:$H,MATCH("所属コード",所属csv!$1:$1,0),0))</f>
        <v/>
      </c>
      <c r="D34" s="76" t="str">
        <f ca="1">IF(C34="","",IF(COUNTIF(中学一覧表!W:W,中学一覧表!C35&amp;"Ｂ")=0,VLOOKUP(中学一覧表!D35,INDIRECT("中学"&amp;中学一覧表!C35&amp;"選手データ!A:O"),MATCH("所属",INDIRECT("中学"&amp;中学一覧表!C35&amp;"選手データ!1:1"),0),0),VLOOKUP(中学一覧表!D35,INDIRECT("中学"&amp;中学一覧表!C35&amp;"選手データ!A:O"),MATCH("所属",INDIRECT("中学"&amp;中学一覧表!C35&amp;"選手データ!1:1"),0),0)&amp;中学一覧表!S35))</f>
        <v/>
      </c>
      <c r="F34" s="76" t="str">
        <f t="shared" ca="1" si="1"/>
        <v/>
      </c>
      <c r="I34" s="76" t="str">
        <f t="shared" ca="1" si="2"/>
        <v/>
      </c>
      <c r="J34" s="76" t="str">
        <f ca="1">IF(C34="","",中学一覧表!AD35)</f>
        <v/>
      </c>
      <c r="K34" s="76" t="str">
        <f ca="1">IF(C34="","",VLOOKUP(中学一覧表!C35,中学一覧表!A:B,2,0)*10000+中学一覧表!D35)</f>
        <v/>
      </c>
      <c r="L34" s="76" t="str">
        <f ca="1">IF(C34="","",中学一覧表!E35)</f>
        <v/>
      </c>
      <c r="M34" s="76" t="str">
        <f ca="1">IF(C34="","",VLOOKUP("中学"&amp;中学一覧表!C35&amp;"子4X100mR",競技csv!A:O,MATCH("競技コード",競技csv!$1:$1,0),0))</f>
        <v/>
      </c>
      <c r="N34" s="76" t="str">
        <f ca="1">IF(C34="","",IF(中学一覧表!T35="","",中学一覧表!T35&amp;".")&amp;IF(中学一覧表!U35="","",TEXT(中学一覧表!U35,"00")&amp;".")&amp;IF(中学一覧表!V35="","",TEXT(中学一覧表!V35,"00")))</f>
        <v/>
      </c>
      <c r="O34" s="76" t="str">
        <f t="shared" ca="1" si="3"/>
        <v/>
      </c>
      <c r="P34" s="76" t="str">
        <f t="shared" ca="1" si="4"/>
        <v/>
      </c>
    </row>
    <row r="35" spans="1:16" ht="18" customHeight="1">
      <c r="A35" s="76">
        <f t="shared" ca="1" si="0"/>
        <v>0</v>
      </c>
      <c r="B35" s="76" t="str">
        <f ca="1">IF(C35="","",VLOOKUP(中学一覧表!C36,中学一覧表!A:B,2,0)*10000+VLOOKUP(中学一覧表!S36,中学一覧表!A:B,2,0)+C35)</f>
        <v/>
      </c>
      <c r="C35" s="76" t="str">
        <f ca="1">IF(中学一覧表!S36="","",VLOOKUP(VLOOKUP(中学一覧表!D36,INDIRECT("中学"&amp;中学一覧表!C36&amp;"選手データ!A:O"),MATCH("所属",INDIRECT("中学"&amp;中学一覧表!C36&amp;"選手データ!1:1"),0),0)&amp;"中",所属csv!$A:$H,MATCH("所属コード",所属csv!$1:$1,0),0))</f>
        <v/>
      </c>
      <c r="D35" s="76" t="str">
        <f ca="1">IF(C35="","",IF(COUNTIF(中学一覧表!W:W,中学一覧表!C36&amp;"Ｂ")=0,VLOOKUP(中学一覧表!D36,INDIRECT("中学"&amp;中学一覧表!C36&amp;"選手データ!A:O"),MATCH("所属",INDIRECT("中学"&amp;中学一覧表!C36&amp;"選手データ!1:1"),0),0),VLOOKUP(中学一覧表!D36,INDIRECT("中学"&amp;中学一覧表!C36&amp;"選手データ!A:O"),MATCH("所属",INDIRECT("中学"&amp;中学一覧表!C36&amp;"選手データ!1:1"),0),0)&amp;中学一覧表!S36))</f>
        <v/>
      </c>
      <c r="F35" s="76" t="str">
        <f t="shared" ca="1" si="1"/>
        <v/>
      </c>
      <c r="I35" s="76" t="str">
        <f t="shared" ca="1" si="2"/>
        <v/>
      </c>
      <c r="J35" s="76" t="str">
        <f ca="1">IF(C35="","",中学一覧表!AD36)</f>
        <v/>
      </c>
      <c r="K35" s="76" t="str">
        <f ca="1">IF(C35="","",VLOOKUP(中学一覧表!C36,中学一覧表!A:B,2,0)*10000+中学一覧表!D36)</f>
        <v/>
      </c>
      <c r="L35" s="76" t="str">
        <f ca="1">IF(C35="","",中学一覧表!E36)</f>
        <v/>
      </c>
      <c r="M35" s="76" t="str">
        <f ca="1">IF(C35="","",VLOOKUP("中学"&amp;中学一覧表!C36&amp;"子4X100mR",競技csv!A:O,MATCH("競技コード",競技csv!$1:$1,0),0))</f>
        <v/>
      </c>
      <c r="N35" s="76" t="str">
        <f ca="1">IF(C35="","",IF(中学一覧表!T36="","",中学一覧表!T36&amp;".")&amp;IF(中学一覧表!U36="","",TEXT(中学一覧表!U36,"00")&amp;".")&amp;IF(中学一覧表!V36="","",TEXT(中学一覧表!V36,"00")))</f>
        <v/>
      </c>
      <c r="O35" s="76" t="str">
        <f t="shared" ca="1" si="3"/>
        <v/>
      </c>
      <c r="P35" s="76" t="str">
        <f t="shared" ca="1" si="4"/>
        <v/>
      </c>
    </row>
    <row r="36" spans="1:16" ht="18" customHeight="1">
      <c r="A36" s="76">
        <f t="shared" ca="1" si="0"/>
        <v>0</v>
      </c>
      <c r="B36" s="76" t="str">
        <f ca="1">IF(C36="","",VLOOKUP(中学一覧表!C37,中学一覧表!A:B,2,0)*10000+VLOOKUP(中学一覧表!S37,中学一覧表!A:B,2,0)+C36)</f>
        <v/>
      </c>
      <c r="C36" s="76" t="str">
        <f ca="1">IF(中学一覧表!S37="","",VLOOKUP(VLOOKUP(中学一覧表!D37,INDIRECT("中学"&amp;中学一覧表!C37&amp;"選手データ!A:O"),MATCH("所属",INDIRECT("中学"&amp;中学一覧表!C37&amp;"選手データ!1:1"),0),0)&amp;"中",所属csv!$A:$H,MATCH("所属コード",所属csv!$1:$1,0),0))</f>
        <v/>
      </c>
      <c r="D36" s="76" t="str">
        <f ca="1">IF(C36="","",IF(COUNTIF(中学一覧表!W:W,中学一覧表!C37&amp;"Ｂ")=0,VLOOKUP(中学一覧表!D37,INDIRECT("中学"&amp;中学一覧表!C37&amp;"選手データ!A:O"),MATCH("所属",INDIRECT("中学"&amp;中学一覧表!C37&amp;"選手データ!1:1"),0),0),VLOOKUP(中学一覧表!D37,INDIRECT("中学"&amp;中学一覧表!C37&amp;"選手データ!A:O"),MATCH("所属",INDIRECT("中学"&amp;中学一覧表!C37&amp;"選手データ!1:1"),0),0)&amp;中学一覧表!S37))</f>
        <v/>
      </c>
      <c r="F36" s="76" t="str">
        <f t="shared" ca="1" si="1"/>
        <v/>
      </c>
      <c r="I36" s="76" t="str">
        <f t="shared" ca="1" si="2"/>
        <v/>
      </c>
      <c r="J36" s="76" t="str">
        <f ca="1">IF(C36="","",中学一覧表!AD37)</f>
        <v/>
      </c>
      <c r="K36" s="76" t="str">
        <f ca="1">IF(C36="","",VLOOKUP(中学一覧表!C37,中学一覧表!A:B,2,0)*10000+中学一覧表!D37)</f>
        <v/>
      </c>
      <c r="L36" s="76" t="str">
        <f ca="1">IF(C36="","",中学一覧表!E37)</f>
        <v/>
      </c>
      <c r="M36" s="76" t="str">
        <f ca="1">IF(C36="","",VLOOKUP("中学"&amp;中学一覧表!C37&amp;"子4X100mR",競技csv!A:O,MATCH("競技コード",競技csv!$1:$1,0),0))</f>
        <v/>
      </c>
      <c r="N36" s="76" t="str">
        <f ca="1">IF(C36="","",IF(中学一覧表!T37="","",中学一覧表!T37&amp;".")&amp;IF(中学一覧表!U37="","",TEXT(中学一覧表!U37,"00")&amp;".")&amp;IF(中学一覧表!V37="","",TEXT(中学一覧表!V37,"00")))</f>
        <v/>
      </c>
      <c r="O36" s="76" t="str">
        <f t="shared" ca="1" si="3"/>
        <v/>
      </c>
      <c r="P36" s="76" t="str">
        <f t="shared" ca="1" si="4"/>
        <v/>
      </c>
    </row>
    <row r="37" spans="1:16" ht="18" customHeight="1">
      <c r="A37" s="76">
        <f t="shared" ca="1" si="0"/>
        <v>0</v>
      </c>
      <c r="B37" s="76" t="str">
        <f ca="1">IF(C37="","",VLOOKUP(中学一覧表!C38,中学一覧表!A:B,2,0)*10000+VLOOKUP(中学一覧表!S38,中学一覧表!A:B,2,0)+C37)</f>
        <v/>
      </c>
      <c r="C37" s="76" t="str">
        <f ca="1">IF(中学一覧表!S38="","",VLOOKUP(VLOOKUP(中学一覧表!D38,INDIRECT("中学"&amp;中学一覧表!C38&amp;"選手データ!A:O"),MATCH("所属",INDIRECT("中学"&amp;中学一覧表!C38&amp;"選手データ!1:1"),0),0)&amp;"中",所属csv!$A:$H,MATCH("所属コード",所属csv!$1:$1,0),0))</f>
        <v/>
      </c>
      <c r="D37" s="76" t="str">
        <f ca="1">IF(C37="","",IF(COUNTIF(中学一覧表!W:W,中学一覧表!C38&amp;"Ｂ")=0,VLOOKUP(中学一覧表!D38,INDIRECT("中学"&amp;中学一覧表!C38&amp;"選手データ!A:O"),MATCH("所属",INDIRECT("中学"&amp;中学一覧表!C38&amp;"選手データ!1:1"),0),0),VLOOKUP(中学一覧表!D38,INDIRECT("中学"&amp;中学一覧表!C38&amp;"選手データ!A:O"),MATCH("所属",INDIRECT("中学"&amp;中学一覧表!C38&amp;"選手データ!1:1"),0),0)&amp;中学一覧表!S38))</f>
        <v/>
      </c>
      <c r="F37" s="76" t="str">
        <f t="shared" ca="1" si="1"/>
        <v/>
      </c>
      <c r="I37" s="76" t="str">
        <f t="shared" ca="1" si="2"/>
        <v/>
      </c>
      <c r="J37" s="76" t="str">
        <f ca="1">IF(C37="","",中学一覧表!AD38)</f>
        <v/>
      </c>
      <c r="K37" s="76" t="str">
        <f ca="1">IF(C37="","",VLOOKUP(中学一覧表!C38,中学一覧表!A:B,2,0)*10000+中学一覧表!D38)</f>
        <v/>
      </c>
      <c r="L37" s="76" t="str">
        <f ca="1">IF(C37="","",中学一覧表!E38)</f>
        <v/>
      </c>
      <c r="M37" s="76" t="str">
        <f ca="1">IF(C37="","",VLOOKUP("中学"&amp;中学一覧表!C38&amp;"子4X100mR",競技csv!A:O,MATCH("競技コード",競技csv!$1:$1,0),0))</f>
        <v/>
      </c>
      <c r="N37" s="76" t="str">
        <f ca="1">IF(C37="","",IF(中学一覧表!T38="","",中学一覧表!T38&amp;".")&amp;IF(中学一覧表!U38="","",TEXT(中学一覧表!U38,"00")&amp;".")&amp;IF(中学一覧表!V38="","",TEXT(中学一覧表!V38,"00")))</f>
        <v/>
      </c>
      <c r="O37" s="76" t="str">
        <f t="shared" ca="1" si="3"/>
        <v/>
      </c>
      <c r="P37" s="76" t="str">
        <f t="shared" ca="1" si="4"/>
        <v/>
      </c>
    </row>
    <row r="38" spans="1:16" ht="18" customHeight="1">
      <c r="A38" s="76">
        <f t="shared" ca="1" si="0"/>
        <v>0</v>
      </c>
      <c r="B38" s="76" t="str">
        <f ca="1">IF(C38="","",VLOOKUP(中学一覧表!C39,中学一覧表!A:B,2,0)*10000+VLOOKUP(中学一覧表!S39,中学一覧表!A:B,2,0)+C38)</f>
        <v/>
      </c>
      <c r="C38" s="76" t="str">
        <f ca="1">IF(中学一覧表!S39="","",VLOOKUP(VLOOKUP(中学一覧表!D39,INDIRECT("中学"&amp;中学一覧表!C39&amp;"選手データ!A:O"),MATCH("所属",INDIRECT("中学"&amp;中学一覧表!C39&amp;"選手データ!1:1"),0),0)&amp;"中",所属csv!$A:$H,MATCH("所属コード",所属csv!$1:$1,0),0))</f>
        <v/>
      </c>
      <c r="D38" s="76" t="str">
        <f ca="1">IF(C38="","",IF(COUNTIF(中学一覧表!W:W,中学一覧表!C39&amp;"Ｂ")=0,VLOOKUP(中学一覧表!D39,INDIRECT("中学"&amp;中学一覧表!C39&amp;"選手データ!A:O"),MATCH("所属",INDIRECT("中学"&amp;中学一覧表!C39&amp;"選手データ!1:1"),0),0),VLOOKUP(中学一覧表!D39,INDIRECT("中学"&amp;中学一覧表!C39&amp;"選手データ!A:O"),MATCH("所属",INDIRECT("中学"&amp;中学一覧表!C39&amp;"選手データ!1:1"),0),0)&amp;中学一覧表!S39))</f>
        <v/>
      </c>
      <c r="F38" s="76" t="str">
        <f t="shared" ca="1" si="1"/>
        <v/>
      </c>
      <c r="I38" s="76" t="str">
        <f t="shared" ca="1" si="2"/>
        <v/>
      </c>
      <c r="J38" s="76" t="str">
        <f ca="1">IF(C38="","",中学一覧表!AD39)</f>
        <v/>
      </c>
      <c r="K38" s="76" t="str">
        <f ca="1">IF(C38="","",VLOOKUP(中学一覧表!C39,中学一覧表!A:B,2,0)*10000+中学一覧表!D39)</f>
        <v/>
      </c>
      <c r="L38" s="76" t="str">
        <f ca="1">IF(C38="","",中学一覧表!E39)</f>
        <v/>
      </c>
      <c r="M38" s="76" t="str">
        <f ca="1">IF(C38="","",VLOOKUP("中学"&amp;中学一覧表!C39&amp;"子4X100mR",競技csv!A:O,MATCH("競技コード",競技csv!$1:$1,0),0))</f>
        <v/>
      </c>
      <c r="N38" s="76" t="str">
        <f ca="1">IF(C38="","",IF(中学一覧表!T39="","",中学一覧表!T39&amp;".")&amp;IF(中学一覧表!U39="","",TEXT(中学一覧表!U39,"00")&amp;".")&amp;IF(中学一覧表!V39="","",TEXT(中学一覧表!V39,"00")))</f>
        <v/>
      </c>
      <c r="O38" s="76" t="str">
        <f t="shared" ca="1" si="3"/>
        <v/>
      </c>
      <c r="P38" s="76" t="str">
        <f t="shared" ca="1" si="4"/>
        <v/>
      </c>
    </row>
    <row r="39" spans="1:16" ht="18" customHeight="1">
      <c r="A39" s="76">
        <f t="shared" ca="1" si="0"/>
        <v>0</v>
      </c>
      <c r="B39" s="76" t="str">
        <f ca="1">IF(C39="","",VLOOKUP(中学一覧表!C40,中学一覧表!A:B,2,0)*10000+VLOOKUP(中学一覧表!S40,中学一覧表!A:B,2,0)+C39)</f>
        <v/>
      </c>
      <c r="C39" s="76" t="str">
        <f ca="1">IF(中学一覧表!S40="","",VLOOKUP(VLOOKUP(中学一覧表!D40,INDIRECT("中学"&amp;中学一覧表!C40&amp;"選手データ!A:O"),MATCH("所属",INDIRECT("中学"&amp;中学一覧表!C40&amp;"選手データ!1:1"),0),0)&amp;"中",所属csv!$A:$H,MATCH("所属コード",所属csv!$1:$1,0),0))</f>
        <v/>
      </c>
      <c r="D39" s="76" t="str">
        <f ca="1">IF(C39="","",IF(COUNTIF(中学一覧表!W:W,中学一覧表!C40&amp;"Ｂ")=0,VLOOKUP(中学一覧表!D40,INDIRECT("中学"&amp;中学一覧表!C40&amp;"選手データ!A:O"),MATCH("所属",INDIRECT("中学"&amp;中学一覧表!C40&amp;"選手データ!1:1"),0),0),VLOOKUP(中学一覧表!D40,INDIRECT("中学"&amp;中学一覧表!C40&amp;"選手データ!A:O"),MATCH("所属",INDIRECT("中学"&amp;中学一覧表!C40&amp;"選手データ!1:1"),0),0)&amp;中学一覧表!S40))</f>
        <v/>
      </c>
      <c r="F39" s="76" t="str">
        <f t="shared" ca="1" si="1"/>
        <v/>
      </c>
      <c r="I39" s="76" t="str">
        <f t="shared" ca="1" si="2"/>
        <v/>
      </c>
      <c r="J39" s="76" t="str">
        <f ca="1">IF(C39="","",中学一覧表!AD40)</f>
        <v/>
      </c>
      <c r="K39" s="76" t="str">
        <f ca="1">IF(C39="","",VLOOKUP(中学一覧表!C40,中学一覧表!A:B,2,0)*10000+中学一覧表!D40)</f>
        <v/>
      </c>
      <c r="L39" s="76" t="str">
        <f ca="1">IF(C39="","",中学一覧表!E40)</f>
        <v/>
      </c>
      <c r="M39" s="76" t="str">
        <f ca="1">IF(C39="","",VLOOKUP("中学"&amp;中学一覧表!C40&amp;"子4X100mR",競技csv!A:O,MATCH("競技コード",競技csv!$1:$1,0),0))</f>
        <v/>
      </c>
      <c r="N39" s="76" t="str">
        <f ca="1">IF(C39="","",IF(中学一覧表!T40="","",中学一覧表!T40&amp;".")&amp;IF(中学一覧表!U40="","",TEXT(中学一覧表!U40,"00")&amp;".")&amp;IF(中学一覧表!V40="","",TEXT(中学一覧表!V40,"00")))</f>
        <v/>
      </c>
      <c r="O39" s="76" t="str">
        <f t="shared" ca="1" si="3"/>
        <v/>
      </c>
      <c r="P39" s="76" t="str">
        <f t="shared" ca="1" si="4"/>
        <v/>
      </c>
    </row>
    <row r="40" spans="1:16" ht="18" customHeight="1">
      <c r="A40" s="76">
        <f t="shared" ca="1" si="0"/>
        <v>0</v>
      </c>
      <c r="B40" s="76" t="str">
        <f ca="1">IF(C40="","",VLOOKUP(中学一覧表!C41,中学一覧表!A:B,2,0)*10000+VLOOKUP(中学一覧表!S41,中学一覧表!A:B,2,0)+C40)</f>
        <v/>
      </c>
      <c r="C40" s="76" t="str">
        <f ca="1">IF(中学一覧表!S41="","",VLOOKUP(VLOOKUP(中学一覧表!D41,INDIRECT("中学"&amp;中学一覧表!C41&amp;"選手データ!A:O"),MATCH("所属",INDIRECT("中学"&amp;中学一覧表!C41&amp;"選手データ!1:1"),0),0)&amp;"中",所属csv!$A:$H,MATCH("所属コード",所属csv!$1:$1,0),0))</f>
        <v/>
      </c>
      <c r="D40" s="76" t="str">
        <f ca="1">IF(C40="","",IF(COUNTIF(中学一覧表!W:W,中学一覧表!C41&amp;"Ｂ")=0,VLOOKUP(中学一覧表!D41,INDIRECT("中学"&amp;中学一覧表!C41&amp;"選手データ!A:O"),MATCH("所属",INDIRECT("中学"&amp;中学一覧表!C41&amp;"選手データ!1:1"),0),0),VLOOKUP(中学一覧表!D41,INDIRECT("中学"&amp;中学一覧表!C41&amp;"選手データ!A:O"),MATCH("所属",INDIRECT("中学"&amp;中学一覧表!C41&amp;"選手データ!1:1"),0),0)&amp;中学一覧表!S41))</f>
        <v/>
      </c>
      <c r="F40" s="76" t="str">
        <f t="shared" ca="1" si="1"/>
        <v/>
      </c>
      <c r="I40" s="76" t="str">
        <f t="shared" ca="1" si="2"/>
        <v/>
      </c>
      <c r="J40" s="76" t="str">
        <f ca="1">IF(C40="","",中学一覧表!AD41)</f>
        <v/>
      </c>
      <c r="K40" s="76" t="str">
        <f ca="1">IF(C40="","",VLOOKUP(中学一覧表!C41,中学一覧表!A:B,2,0)*10000+中学一覧表!D41)</f>
        <v/>
      </c>
      <c r="L40" s="76" t="str">
        <f ca="1">IF(C40="","",中学一覧表!E41)</f>
        <v/>
      </c>
      <c r="M40" s="76" t="str">
        <f ca="1">IF(C40="","",VLOOKUP("中学"&amp;中学一覧表!C41&amp;"子4X100mR",競技csv!A:O,MATCH("競技コード",競技csv!$1:$1,0),0))</f>
        <v/>
      </c>
      <c r="N40" s="76" t="str">
        <f ca="1">IF(C40="","",IF(中学一覧表!T41="","",中学一覧表!T41&amp;".")&amp;IF(中学一覧表!U41="","",TEXT(中学一覧表!U41,"00")&amp;".")&amp;IF(中学一覧表!V41="","",TEXT(中学一覧表!V41,"00")))</f>
        <v/>
      </c>
      <c r="O40" s="76" t="str">
        <f t="shared" ca="1" si="3"/>
        <v/>
      </c>
      <c r="P40" s="76" t="str">
        <f t="shared" ca="1" si="4"/>
        <v/>
      </c>
    </row>
    <row r="41" spans="1:16" ht="18" customHeight="1">
      <c r="A41" s="76">
        <f t="shared" ca="1" si="0"/>
        <v>0</v>
      </c>
      <c r="B41" s="76" t="str">
        <f ca="1">IF(C41="","",VLOOKUP(中学一覧表!C42,中学一覧表!A:B,2,0)*10000+VLOOKUP(中学一覧表!S42,中学一覧表!A:B,2,0)+C41)</f>
        <v/>
      </c>
      <c r="C41" s="76" t="str">
        <f ca="1">IF(中学一覧表!S42="","",VLOOKUP(VLOOKUP(中学一覧表!D42,INDIRECT("中学"&amp;中学一覧表!C42&amp;"選手データ!A:O"),MATCH("所属",INDIRECT("中学"&amp;中学一覧表!C42&amp;"選手データ!1:1"),0),0)&amp;"中",所属csv!$A:$H,MATCH("所属コード",所属csv!$1:$1,0),0))</f>
        <v/>
      </c>
      <c r="D41" s="76" t="str">
        <f ca="1">IF(C41="","",IF(COUNTIF(中学一覧表!W:W,中学一覧表!C42&amp;"Ｂ")=0,VLOOKUP(中学一覧表!D42,INDIRECT("中学"&amp;中学一覧表!C42&amp;"選手データ!A:O"),MATCH("所属",INDIRECT("中学"&amp;中学一覧表!C42&amp;"選手データ!1:1"),0),0),VLOOKUP(中学一覧表!D42,INDIRECT("中学"&amp;中学一覧表!C42&amp;"選手データ!A:O"),MATCH("所属",INDIRECT("中学"&amp;中学一覧表!C42&amp;"選手データ!1:1"),0),0)&amp;中学一覧表!S42))</f>
        <v/>
      </c>
      <c r="F41" s="76" t="str">
        <f t="shared" ca="1" si="1"/>
        <v/>
      </c>
      <c r="I41" s="76" t="str">
        <f t="shared" ca="1" si="2"/>
        <v/>
      </c>
      <c r="J41" s="76" t="str">
        <f ca="1">IF(C41="","",中学一覧表!AD42)</f>
        <v/>
      </c>
      <c r="K41" s="76" t="str">
        <f ca="1">IF(C41="","",VLOOKUP(中学一覧表!C42,中学一覧表!A:B,2,0)*10000+中学一覧表!D42)</f>
        <v/>
      </c>
      <c r="L41" s="76" t="str">
        <f ca="1">IF(C41="","",中学一覧表!E42)</f>
        <v/>
      </c>
      <c r="M41" s="76" t="str">
        <f ca="1">IF(C41="","",VLOOKUP("中学"&amp;中学一覧表!C42&amp;"子4X100mR",競技csv!A:O,MATCH("競技コード",競技csv!$1:$1,0),0))</f>
        <v/>
      </c>
      <c r="N41" s="76" t="str">
        <f ca="1">IF(C41="","",IF(中学一覧表!T42="","",中学一覧表!T42&amp;".")&amp;IF(中学一覧表!U42="","",TEXT(中学一覧表!U42,"00")&amp;".")&amp;IF(中学一覧表!V42="","",TEXT(中学一覧表!V42,"00")))</f>
        <v/>
      </c>
      <c r="O41" s="76" t="str">
        <f t="shared" ca="1" si="3"/>
        <v/>
      </c>
      <c r="P41" s="76" t="str">
        <f t="shared" ca="1" si="4"/>
        <v/>
      </c>
    </row>
    <row r="42" spans="1:16" ht="18" customHeight="1">
      <c r="A42" s="76">
        <f t="shared" ca="1" si="0"/>
        <v>0</v>
      </c>
      <c r="B42" s="76" t="str">
        <f ca="1">IF(C42="","",VLOOKUP(中学一覧表!C43,中学一覧表!A:B,2,0)*10000+VLOOKUP(中学一覧表!S43,中学一覧表!A:B,2,0)+C42)</f>
        <v/>
      </c>
      <c r="C42" s="76" t="str">
        <f ca="1">IF(中学一覧表!S43="","",VLOOKUP(VLOOKUP(中学一覧表!D43,INDIRECT("中学"&amp;中学一覧表!C43&amp;"選手データ!A:O"),MATCH("所属",INDIRECT("中学"&amp;中学一覧表!C43&amp;"選手データ!1:1"),0),0)&amp;"中",所属csv!$A:$H,MATCH("所属コード",所属csv!$1:$1,0),0))</f>
        <v/>
      </c>
      <c r="D42" s="76" t="str">
        <f ca="1">IF(C42="","",IF(COUNTIF(中学一覧表!W:W,中学一覧表!C43&amp;"Ｂ")=0,VLOOKUP(中学一覧表!D43,INDIRECT("中学"&amp;中学一覧表!C43&amp;"選手データ!A:O"),MATCH("所属",INDIRECT("中学"&amp;中学一覧表!C43&amp;"選手データ!1:1"),0),0),VLOOKUP(中学一覧表!D43,INDIRECT("中学"&amp;中学一覧表!C43&amp;"選手データ!A:O"),MATCH("所属",INDIRECT("中学"&amp;中学一覧表!C43&amp;"選手データ!1:1"),0),0)&amp;中学一覧表!S43))</f>
        <v/>
      </c>
      <c r="F42" s="76" t="str">
        <f t="shared" ca="1" si="1"/>
        <v/>
      </c>
      <c r="I42" s="76" t="str">
        <f t="shared" ca="1" si="2"/>
        <v/>
      </c>
      <c r="J42" s="76" t="str">
        <f ca="1">IF(C42="","",中学一覧表!AD43)</f>
        <v/>
      </c>
      <c r="K42" s="76" t="str">
        <f ca="1">IF(C42="","",VLOOKUP(中学一覧表!C43,中学一覧表!A:B,2,0)*10000+中学一覧表!D43)</f>
        <v/>
      </c>
      <c r="L42" s="76" t="str">
        <f ca="1">IF(C42="","",中学一覧表!E43)</f>
        <v/>
      </c>
      <c r="M42" s="76" t="str">
        <f ca="1">IF(C42="","",VLOOKUP("中学"&amp;中学一覧表!C43&amp;"子4X100mR",競技csv!A:O,MATCH("競技コード",競技csv!$1:$1,0),0))</f>
        <v/>
      </c>
      <c r="N42" s="76" t="str">
        <f ca="1">IF(C42="","",IF(中学一覧表!T43="","",中学一覧表!T43&amp;".")&amp;IF(中学一覧表!U43="","",TEXT(中学一覧表!U43,"00")&amp;".")&amp;IF(中学一覧表!V43="","",TEXT(中学一覧表!V43,"00")))</f>
        <v/>
      </c>
      <c r="O42" s="76" t="str">
        <f t="shared" ca="1" si="3"/>
        <v/>
      </c>
      <c r="P42" s="76" t="str">
        <f t="shared" ca="1" si="4"/>
        <v/>
      </c>
    </row>
    <row r="43" spans="1:16" ht="18" customHeight="1">
      <c r="A43" s="76">
        <f t="shared" ca="1" si="0"/>
        <v>0</v>
      </c>
      <c r="B43" s="76" t="str">
        <f ca="1">IF(C43="","",VLOOKUP(中学一覧表!C44,中学一覧表!A:B,2,0)*10000+VLOOKUP(中学一覧表!S44,中学一覧表!A:B,2,0)+C43)</f>
        <v/>
      </c>
      <c r="C43" s="76" t="str">
        <f ca="1">IF(中学一覧表!S44="","",VLOOKUP(VLOOKUP(中学一覧表!D44,INDIRECT("中学"&amp;中学一覧表!C44&amp;"選手データ!A:O"),MATCH("所属",INDIRECT("中学"&amp;中学一覧表!C44&amp;"選手データ!1:1"),0),0)&amp;"中",所属csv!$A:$H,MATCH("所属コード",所属csv!$1:$1,0),0))</f>
        <v/>
      </c>
      <c r="D43" s="76" t="str">
        <f ca="1">IF(C43="","",IF(COUNTIF(中学一覧表!W:W,中学一覧表!C44&amp;"Ｂ")=0,VLOOKUP(中学一覧表!D44,INDIRECT("中学"&amp;中学一覧表!C44&amp;"選手データ!A:O"),MATCH("所属",INDIRECT("中学"&amp;中学一覧表!C44&amp;"選手データ!1:1"),0),0),VLOOKUP(中学一覧表!D44,INDIRECT("中学"&amp;中学一覧表!C44&amp;"選手データ!A:O"),MATCH("所属",INDIRECT("中学"&amp;中学一覧表!C44&amp;"選手データ!1:1"),0),0)&amp;中学一覧表!S44))</f>
        <v/>
      </c>
      <c r="F43" s="76" t="str">
        <f t="shared" ca="1" si="1"/>
        <v/>
      </c>
      <c r="I43" s="76" t="str">
        <f t="shared" ca="1" si="2"/>
        <v/>
      </c>
      <c r="J43" s="76" t="str">
        <f ca="1">IF(C43="","",中学一覧表!AD44)</f>
        <v/>
      </c>
      <c r="K43" s="76" t="str">
        <f ca="1">IF(C43="","",VLOOKUP(中学一覧表!C44,中学一覧表!A:B,2,0)*10000+中学一覧表!D44)</f>
        <v/>
      </c>
      <c r="L43" s="76" t="str">
        <f ca="1">IF(C43="","",中学一覧表!E44)</f>
        <v/>
      </c>
      <c r="M43" s="76" t="str">
        <f ca="1">IF(C43="","",VLOOKUP("中学"&amp;中学一覧表!C44&amp;"子4X100mR",競技csv!A:O,MATCH("競技コード",競技csv!$1:$1,0),0))</f>
        <v/>
      </c>
      <c r="N43" s="76" t="str">
        <f ca="1">IF(C43="","",IF(中学一覧表!T44="","",中学一覧表!T44&amp;".")&amp;IF(中学一覧表!U44="","",TEXT(中学一覧表!U44,"00")&amp;".")&amp;IF(中学一覧表!V44="","",TEXT(中学一覧表!V44,"00")))</f>
        <v/>
      </c>
      <c r="O43" s="76" t="str">
        <f t="shared" ca="1" si="3"/>
        <v/>
      </c>
      <c r="P43" s="76" t="str">
        <f t="shared" ca="1" si="4"/>
        <v/>
      </c>
    </row>
    <row r="44" spans="1:16" ht="18" customHeight="1">
      <c r="A44" s="76">
        <f t="shared" ca="1" si="0"/>
        <v>0</v>
      </c>
      <c r="B44" s="76" t="str">
        <f ca="1">IF(C44="","",VLOOKUP(中学一覧表!C45,中学一覧表!A:B,2,0)*10000+VLOOKUP(中学一覧表!S45,中学一覧表!A:B,2,0)+C44)</f>
        <v/>
      </c>
      <c r="C44" s="76" t="str">
        <f ca="1">IF(中学一覧表!S45="","",VLOOKUP(VLOOKUP(中学一覧表!D45,INDIRECT("中学"&amp;中学一覧表!C45&amp;"選手データ!A:O"),MATCH("所属",INDIRECT("中学"&amp;中学一覧表!C45&amp;"選手データ!1:1"),0),0)&amp;"中",所属csv!$A:$H,MATCH("所属コード",所属csv!$1:$1,0),0))</f>
        <v/>
      </c>
      <c r="D44" s="76" t="str">
        <f ca="1">IF(C44="","",IF(COUNTIF(中学一覧表!W:W,中学一覧表!C45&amp;"Ｂ")=0,VLOOKUP(中学一覧表!D45,INDIRECT("中学"&amp;中学一覧表!C45&amp;"選手データ!A:O"),MATCH("所属",INDIRECT("中学"&amp;中学一覧表!C45&amp;"選手データ!1:1"),0),0),VLOOKUP(中学一覧表!D45,INDIRECT("中学"&amp;中学一覧表!C45&amp;"選手データ!A:O"),MATCH("所属",INDIRECT("中学"&amp;中学一覧表!C45&amp;"選手データ!1:1"),0),0)&amp;中学一覧表!S45))</f>
        <v/>
      </c>
      <c r="F44" s="76" t="str">
        <f t="shared" ca="1" si="1"/>
        <v/>
      </c>
      <c r="I44" s="76" t="str">
        <f t="shared" ca="1" si="2"/>
        <v/>
      </c>
      <c r="J44" s="76" t="str">
        <f ca="1">IF(C44="","",中学一覧表!AD45)</f>
        <v/>
      </c>
      <c r="K44" s="76" t="str">
        <f ca="1">IF(C44="","",VLOOKUP(中学一覧表!C45,中学一覧表!A:B,2,0)*10000+中学一覧表!D45)</f>
        <v/>
      </c>
      <c r="L44" s="76" t="str">
        <f ca="1">IF(C44="","",中学一覧表!E45)</f>
        <v/>
      </c>
      <c r="M44" s="76" t="str">
        <f ca="1">IF(C44="","",VLOOKUP("中学"&amp;中学一覧表!C45&amp;"子4X100mR",競技csv!A:O,MATCH("競技コード",競技csv!$1:$1,0),0))</f>
        <v/>
      </c>
      <c r="N44" s="76" t="str">
        <f ca="1">IF(C44="","",IF(中学一覧表!T45="","",中学一覧表!T45&amp;".")&amp;IF(中学一覧表!U45="","",TEXT(中学一覧表!U45,"00")&amp;".")&amp;IF(中学一覧表!V45="","",TEXT(中学一覧表!V45,"00")))</f>
        <v/>
      </c>
      <c r="O44" s="76" t="str">
        <f t="shared" ca="1" si="3"/>
        <v/>
      </c>
      <c r="P44" s="76" t="str">
        <f t="shared" ca="1" si="4"/>
        <v/>
      </c>
    </row>
    <row r="45" spans="1:16" ht="18" customHeight="1">
      <c r="A45" s="76">
        <f t="shared" ca="1" si="0"/>
        <v>0</v>
      </c>
      <c r="B45" s="76" t="str">
        <f ca="1">IF(C45="","",VLOOKUP(中学一覧表!C46,中学一覧表!A:B,2,0)*10000+VLOOKUP(中学一覧表!S46,中学一覧表!A:B,2,0)+C45)</f>
        <v/>
      </c>
      <c r="C45" s="76" t="str">
        <f ca="1">IF(中学一覧表!S46="","",VLOOKUP(VLOOKUP(中学一覧表!D46,INDIRECT("中学"&amp;中学一覧表!C46&amp;"選手データ!A:O"),MATCH("所属",INDIRECT("中学"&amp;中学一覧表!C46&amp;"選手データ!1:1"),0),0)&amp;"中",所属csv!$A:$H,MATCH("所属コード",所属csv!$1:$1,0),0))</f>
        <v/>
      </c>
      <c r="D45" s="76" t="str">
        <f ca="1">IF(C45="","",IF(COUNTIF(中学一覧表!W:W,中学一覧表!C46&amp;"Ｂ")=0,VLOOKUP(中学一覧表!D46,INDIRECT("中学"&amp;中学一覧表!C46&amp;"選手データ!A:O"),MATCH("所属",INDIRECT("中学"&amp;中学一覧表!C46&amp;"選手データ!1:1"),0),0),VLOOKUP(中学一覧表!D46,INDIRECT("中学"&amp;中学一覧表!C46&amp;"選手データ!A:O"),MATCH("所属",INDIRECT("中学"&amp;中学一覧表!C46&amp;"選手データ!1:1"),0),0)&amp;中学一覧表!S46))</f>
        <v/>
      </c>
      <c r="F45" s="76" t="str">
        <f t="shared" ca="1" si="1"/>
        <v/>
      </c>
      <c r="I45" s="76" t="str">
        <f t="shared" ca="1" si="2"/>
        <v/>
      </c>
      <c r="J45" s="76" t="str">
        <f ca="1">IF(C45="","",中学一覧表!AD46)</f>
        <v/>
      </c>
      <c r="K45" s="76" t="str">
        <f ca="1">IF(C45="","",VLOOKUP(中学一覧表!C46,中学一覧表!A:B,2,0)*10000+中学一覧表!D46)</f>
        <v/>
      </c>
      <c r="L45" s="76" t="str">
        <f ca="1">IF(C45="","",中学一覧表!E46)</f>
        <v/>
      </c>
      <c r="M45" s="76" t="str">
        <f ca="1">IF(C45="","",VLOOKUP("中学"&amp;中学一覧表!C46&amp;"子4X100mR",競技csv!A:O,MATCH("競技コード",競技csv!$1:$1,0),0))</f>
        <v/>
      </c>
      <c r="N45" s="76" t="str">
        <f ca="1">IF(C45="","",IF(中学一覧表!T46="","",中学一覧表!T46&amp;".")&amp;IF(中学一覧表!U46="","",TEXT(中学一覧表!U46,"00")&amp;".")&amp;IF(中学一覧表!V46="","",TEXT(中学一覧表!V46,"00")))</f>
        <v/>
      </c>
      <c r="O45" s="76" t="str">
        <f t="shared" ca="1" si="3"/>
        <v/>
      </c>
      <c r="P45" s="76" t="str">
        <f t="shared" ca="1" si="4"/>
        <v/>
      </c>
    </row>
    <row r="46" spans="1:16" ht="18" customHeight="1">
      <c r="A46" s="76">
        <f t="shared" ca="1" si="0"/>
        <v>0</v>
      </c>
      <c r="B46" s="76" t="str">
        <f ca="1">IF(C46="","",VLOOKUP(中学一覧表!C47,中学一覧表!A:B,2,0)*10000+VLOOKUP(中学一覧表!S47,中学一覧表!A:B,2,0)+C46)</f>
        <v/>
      </c>
      <c r="C46" s="76" t="str">
        <f ca="1">IF(中学一覧表!S47="","",VLOOKUP(VLOOKUP(中学一覧表!D47,INDIRECT("中学"&amp;中学一覧表!C47&amp;"選手データ!A:O"),MATCH("所属",INDIRECT("中学"&amp;中学一覧表!C47&amp;"選手データ!1:1"),0),0)&amp;"中",所属csv!$A:$H,MATCH("所属コード",所属csv!$1:$1,0),0))</f>
        <v/>
      </c>
      <c r="D46" s="76" t="str">
        <f ca="1">IF(C46="","",IF(COUNTIF(中学一覧表!W:W,中学一覧表!C47&amp;"Ｂ")=0,VLOOKUP(中学一覧表!D47,INDIRECT("中学"&amp;中学一覧表!C47&amp;"選手データ!A:O"),MATCH("所属",INDIRECT("中学"&amp;中学一覧表!C47&amp;"選手データ!1:1"),0),0),VLOOKUP(中学一覧表!D47,INDIRECT("中学"&amp;中学一覧表!C47&amp;"選手データ!A:O"),MATCH("所属",INDIRECT("中学"&amp;中学一覧表!C47&amp;"選手データ!1:1"),0),0)&amp;中学一覧表!S47))</f>
        <v/>
      </c>
      <c r="F46" s="76" t="str">
        <f t="shared" ca="1" si="1"/>
        <v/>
      </c>
      <c r="I46" s="76" t="str">
        <f t="shared" ca="1" si="2"/>
        <v/>
      </c>
      <c r="J46" s="76" t="str">
        <f ca="1">IF(C46="","",中学一覧表!AD47)</f>
        <v/>
      </c>
      <c r="K46" s="76" t="str">
        <f ca="1">IF(C46="","",VLOOKUP(中学一覧表!C47,中学一覧表!A:B,2,0)*10000+中学一覧表!D47)</f>
        <v/>
      </c>
      <c r="L46" s="76" t="str">
        <f ca="1">IF(C46="","",中学一覧表!E47)</f>
        <v/>
      </c>
      <c r="M46" s="76" t="str">
        <f ca="1">IF(C46="","",VLOOKUP("中学"&amp;中学一覧表!C47&amp;"子4X100mR",競技csv!A:O,MATCH("競技コード",競技csv!$1:$1,0),0))</f>
        <v/>
      </c>
      <c r="N46" s="76" t="str">
        <f ca="1">IF(C46="","",IF(中学一覧表!T47="","",中学一覧表!T47&amp;".")&amp;IF(中学一覧表!U47="","",TEXT(中学一覧表!U47,"00")&amp;".")&amp;IF(中学一覧表!V47="","",TEXT(中学一覧表!V47,"00")))</f>
        <v/>
      </c>
      <c r="O46" s="76" t="str">
        <f t="shared" ca="1" si="3"/>
        <v/>
      </c>
      <c r="P46" s="76" t="str">
        <f t="shared" ca="1" si="4"/>
        <v/>
      </c>
    </row>
    <row r="47" spans="1:16" ht="18" customHeight="1">
      <c r="A47" s="76">
        <f t="shared" ca="1" si="0"/>
        <v>0</v>
      </c>
      <c r="B47" s="76" t="str">
        <f ca="1">IF(C47="","",VLOOKUP(中学一覧表!C48,中学一覧表!A:B,2,0)*10000+VLOOKUP(中学一覧表!S48,中学一覧表!A:B,2,0)+C47)</f>
        <v/>
      </c>
      <c r="C47" s="76" t="str">
        <f ca="1">IF(中学一覧表!S48="","",VLOOKUP(VLOOKUP(中学一覧表!D48,INDIRECT("中学"&amp;中学一覧表!C48&amp;"選手データ!A:O"),MATCH("所属",INDIRECT("中学"&amp;中学一覧表!C48&amp;"選手データ!1:1"),0),0)&amp;"中",所属csv!$A:$H,MATCH("所属コード",所属csv!$1:$1,0),0))</f>
        <v/>
      </c>
      <c r="D47" s="76" t="str">
        <f ca="1">IF(C47="","",IF(COUNTIF(中学一覧表!W:W,中学一覧表!C48&amp;"Ｂ")=0,VLOOKUP(中学一覧表!D48,INDIRECT("中学"&amp;中学一覧表!C48&amp;"選手データ!A:O"),MATCH("所属",INDIRECT("中学"&amp;中学一覧表!C48&amp;"選手データ!1:1"),0),0),VLOOKUP(中学一覧表!D48,INDIRECT("中学"&amp;中学一覧表!C48&amp;"選手データ!A:O"),MATCH("所属",INDIRECT("中学"&amp;中学一覧表!C48&amp;"選手データ!1:1"),0),0)&amp;中学一覧表!S48))</f>
        <v/>
      </c>
      <c r="F47" s="76" t="str">
        <f t="shared" ca="1" si="1"/>
        <v/>
      </c>
      <c r="I47" s="76" t="str">
        <f t="shared" ca="1" si="2"/>
        <v/>
      </c>
      <c r="J47" s="76" t="str">
        <f ca="1">IF(C47="","",中学一覧表!AD48)</f>
        <v/>
      </c>
      <c r="K47" s="76" t="str">
        <f ca="1">IF(C47="","",VLOOKUP(中学一覧表!C48,中学一覧表!A:B,2,0)*10000+中学一覧表!D48)</f>
        <v/>
      </c>
      <c r="L47" s="76" t="str">
        <f ca="1">IF(C47="","",中学一覧表!E48)</f>
        <v/>
      </c>
      <c r="M47" s="76" t="str">
        <f ca="1">IF(C47="","",VLOOKUP("中学"&amp;中学一覧表!C48&amp;"子4X100mR",競技csv!A:O,MATCH("競技コード",競技csv!$1:$1,0),0))</f>
        <v/>
      </c>
      <c r="N47" s="76" t="str">
        <f ca="1">IF(C47="","",IF(中学一覧表!T48="","",中学一覧表!T48&amp;".")&amp;IF(中学一覧表!U48="","",TEXT(中学一覧表!U48,"00")&amp;".")&amp;IF(中学一覧表!V48="","",TEXT(中学一覧表!V48,"00")))</f>
        <v/>
      </c>
      <c r="O47" s="76" t="str">
        <f t="shared" ca="1" si="3"/>
        <v/>
      </c>
      <c r="P47" s="76" t="str">
        <f t="shared" ca="1" si="4"/>
        <v/>
      </c>
    </row>
    <row r="48" spans="1:16" ht="18" customHeight="1">
      <c r="A48" s="76">
        <f t="shared" ca="1" si="0"/>
        <v>0</v>
      </c>
      <c r="B48" s="76" t="str">
        <f ca="1">IF(C48="","",VLOOKUP(中学一覧表!C49,中学一覧表!A:B,2,0)*10000+VLOOKUP(中学一覧表!S49,中学一覧表!A:B,2,0)+C48)</f>
        <v/>
      </c>
      <c r="C48" s="76" t="str">
        <f ca="1">IF(中学一覧表!S49="","",VLOOKUP(VLOOKUP(中学一覧表!D49,INDIRECT("中学"&amp;中学一覧表!C49&amp;"選手データ!A:O"),MATCH("所属",INDIRECT("中学"&amp;中学一覧表!C49&amp;"選手データ!1:1"),0),0)&amp;"中",所属csv!$A:$H,MATCH("所属コード",所属csv!$1:$1,0),0))</f>
        <v/>
      </c>
      <c r="D48" s="76" t="str">
        <f ca="1">IF(C48="","",IF(COUNTIF(中学一覧表!W:W,中学一覧表!C49&amp;"Ｂ")=0,VLOOKUP(中学一覧表!D49,INDIRECT("中学"&amp;中学一覧表!C49&amp;"選手データ!A:O"),MATCH("所属",INDIRECT("中学"&amp;中学一覧表!C49&amp;"選手データ!1:1"),0),0),VLOOKUP(中学一覧表!D49,INDIRECT("中学"&amp;中学一覧表!C49&amp;"選手データ!A:O"),MATCH("所属",INDIRECT("中学"&amp;中学一覧表!C49&amp;"選手データ!1:1"),0),0)&amp;中学一覧表!S49))</f>
        <v/>
      </c>
      <c r="F48" s="76" t="str">
        <f t="shared" ca="1" si="1"/>
        <v/>
      </c>
      <c r="I48" s="76" t="str">
        <f t="shared" ca="1" si="2"/>
        <v/>
      </c>
      <c r="J48" s="76" t="str">
        <f ca="1">IF(C48="","",中学一覧表!AD49)</f>
        <v/>
      </c>
      <c r="K48" s="76" t="str">
        <f ca="1">IF(C48="","",VLOOKUP(中学一覧表!C49,中学一覧表!A:B,2,0)*10000+中学一覧表!D49)</f>
        <v/>
      </c>
      <c r="L48" s="76" t="str">
        <f ca="1">IF(C48="","",中学一覧表!E49)</f>
        <v/>
      </c>
      <c r="M48" s="76" t="str">
        <f ca="1">IF(C48="","",VLOOKUP("中学"&amp;中学一覧表!C49&amp;"子4X100mR",競技csv!A:O,MATCH("競技コード",競技csv!$1:$1,0),0))</f>
        <v/>
      </c>
      <c r="N48" s="76" t="str">
        <f ca="1">IF(C48="","",IF(中学一覧表!T49="","",中学一覧表!T49&amp;".")&amp;IF(中学一覧表!U49="","",TEXT(中学一覧表!U49,"00")&amp;".")&amp;IF(中学一覧表!V49="","",TEXT(中学一覧表!V49,"00")))</f>
        <v/>
      </c>
      <c r="O48" s="76" t="str">
        <f t="shared" ca="1" si="3"/>
        <v/>
      </c>
      <c r="P48" s="76" t="str">
        <f t="shared" ca="1" si="4"/>
        <v/>
      </c>
    </row>
    <row r="49" spans="1:16" ht="18" customHeight="1">
      <c r="A49" s="76">
        <f t="shared" ca="1" si="0"/>
        <v>0</v>
      </c>
      <c r="B49" s="76" t="str">
        <f ca="1">IF(C49="","",VLOOKUP(中学一覧表!C50,中学一覧表!A:B,2,0)*10000+VLOOKUP(中学一覧表!S50,中学一覧表!A:B,2,0)+C49)</f>
        <v/>
      </c>
      <c r="C49" s="76" t="str">
        <f ca="1">IF(中学一覧表!S50="","",VLOOKUP(VLOOKUP(中学一覧表!D50,INDIRECT("中学"&amp;中学一覧表!C50&amp;"選手データ!A:O"),MATCH("所属",INDIRECT("中学"&amp;中学一覧表!C50&amp;"選手データ!1:1"),0),0)&amp;"中",所属csv!$A:$H,MATCH("所属コード",所属csv!$1:$1,0),0))</f>
        <v/>
      </c>
      <c r="D49" s="76" t="str">
        <f ca="1">IF(C49="","",IF(COUNTIF(中学一覧表!W:W,中学一覧表!C50&amp;"Ｂ")=0,VLOOKUP(中学一覧表!D50,INDIRECT("中学"&amp;中学一覧表!C50&amp;"選手データ!A:O"),MATCH("所属",INDIRECT("中学"&amp;中学一覧表!C50&amp;"選手データ!1:1"),0),0),VLOOKUP(中学一覧表!D50,INDIRECT("中学"&amp;中学一覧表!C50&amp;"選手データ!A:O"),MATCH("所属",INDIRECT("中学"&amp;中学一覧表!C50&amp;"選手データ!1:1"),0),0)&amp;中学一覧表!S50))</f>
        <v/>
      </c>
      <c r="F49" s="76" t="str">
        <f t="shared" ca="1" si="1"/>
        <v/>
      </c>
      <c r="I49" s="76" t="str">
        <f t="shared" ca="1" si="2"/>
        <v/>
      </c>
      <c r="J49" s="76" t="str">
        <f ca="1">IF(C49="","",中学一覧表!AD50)</f>
        <v/>
      </c>
      <c r="K49" s="76" t="str">
        <f ca="1">IF(C49="","",VLOOKUP(中学一覧表!C50,中学一覧表!A:B,2,0)*10000+中学一覧表!D50)</f>
        <v/>
      </c>
      <c r="L49" s="76" t="str">
        <f ca="1">IF(C49="","",中学一覧表!E50)</f>
        <v/>
      </c>
      <c r="M49" s="76" t="str">
        <f ca="1">IF(C49="","",VLOOKUP("中学"&amp;中学一覧表!C50&amp;"子4X100mR",競技csv!A:O,MATCH("競技コード",競技csv!$1:$1,0),0))</f>
        <v/>
      </c>
      <c r="N49" s="76" t="str">
        <f ca="1">IF(C49="","",IF(中学一覧表!T50="","",中学一覧表!T50&amp;".")&amp;IF(中学一覧表!U50="","",TEXT(中学一覧表!U50,"00")&amp;".")&amp;IF(中学一覧表!V50="","",TEXT(中学一覧表!V50,"00")))</f>
        <v/>
      </c>
      <c r="O49" s="76" t="str">
        <f t="shared" ca="1" si="3"/>
        <v/>
      </c>
      <c r="P49" s="76" t="str">
        <f t="shared" ca="1" si="4"/>
        <v/>
      </c>
    </row>
    <row r="50" spans="1:16" ht="18" customHeight="1">
      <c r="A50" s="76">
        <f t="shared" ca="1" si="0"/>
        <v>0</v>
      </c>
      <c r="B50" s="76" t="str">
        <f ca="1">IF(C50="","",VLOOKUP(中学一覧表!C51,中学一覧表!A:B,2,0)*10000+VLOOKUP(中学一覧表!S51,中学一覧表!A:B,2,0)+C50)</f>
        <v/>
      </c>
      <c r="C50" s="76" t="str">
        <f ca="1">IF(中学一覧表!S51="","",VLOOKUP(VLOOKUP(中学一覧表!D51,INDIRECT("中学"&amp;中学一覧表!C51&amp;"選手データ!A:O"),MATCH("所属",INDIRECT("中学"&amp;中学一覧表!C51&amp;"選手データ!1:1"),0),0)&amp;"中",所属csv!$A:$H,MATCH("所属コード",所属csv!$1:$1,0),0))</f>
        <v/>
      </c>
      <c r="D50" s="76" t="str">
        <f ca="1">IF(C50="","",IF(COUNTIF(中学一覧表!W:W,中学一覧表!C51&amp;"Ｂ")=0,VLOOKUP(中学一覧表!D51,INDIRECT("中学"&amp;中学一覧表!C51&amp;"選手データ!A:O"),MATCH("所属",INDIRECT("中学"&amp;中学一覧表!C51&amp;"選手データ!1:1"),0),0),VLOOKUP(中学一覧表!D51,INDIRECT("中学"&amp;中学一覧表!C51&amp;"選手データ!A:O"),MATCH("所属",INDIRECT("中学"&amp;中学一覧表!C51&amp;"選手データ!1:1"),0),0)&amp;中学一覧表!S51))</f>
        <v/>
      </c>
      <c r="F50" s="76" t="str">
        <f t="shared" ca="1" si="1"/>
        <v/>
      </c>
      <c r="I50" s="76" t="str">
        <f t="shared" ca="1" si="2"/>
        <v/>
      </c>
      <c r="J50" s="76" t="str">
        <f ca="1">IF(C50="","",中学一覧表!AD51)</f>
        <v/>
      </c>
      <c r="K50" s="76" t="str">
        <f ca="1">IF(C50="","",VLOOKUP(中学一覧表!C51,中学一覧表!A:B,2,0)*10000+中学一覧表!D51)</f>
        <v/>
      </c>
      <c r="L50" s="76" t="str">
        <f ca="1">IF(C50="","",中学一覧表!E51)</f>
        <v/>
      </c>
      <c r="M50" s="76" t="str">
        <f ca="1">IF(C50="","",VLOOKUP("中学"&amp;中学一覧表!C51&amp;"子4X100mR",競技csv!A:O,MATCH("競技コード",競技csv!$1:$1,0),0))</f>
        <v/>
      </c>
      <c r="N50" s="76" t="str">
        <f ca="1">IF(C50="","",IF(中学一覧表!T51="","",中学一覧表!T51&amp;".")&amp;IF(中学一覧表!U51="","",TEXT(中学一覧表!U51,"00")&amp;".")&amp;IF(中学一覧表!V51="","",TEXT(中学一覧表!V51,"00")))</f>
        <v/>
      </c>
      <c r="O50" s="76" t="str">
        <f t="shared" ca="1" si="3"/>
        <v/>
      </c>
      <c r="P50" s="76" t="str">
        <f t="shared" ca="1" si="4"/>
        <v/>
      </c>
    </row>
    <row r="51" spans="1:16" ht="18" customHeight="1">
      <c r="A51" s="76">
        <f t="shared" ca="1" si="0"/>
        <v>0</v>
      </c>
      <c r="B51" s="76" t="str">
        <f ca="1">IF(C51="","",VLOOKUP(中学一覧表!C52,中学一覧表!A:B,2,0)*10000+VLOOKUP(中学一覧表!S52,中学一覧表!A:B,2,0)+C51)</f>
        <v/>
      </c>
      <c r="C51" s="76" t="str">
        <f ca="1">IF(中学一覧表!S52="","",VLOOKUP(VLOOKUP(中学一覧表!D52,INDIRECT("中学"&amp;中学一覧表!C52&amp;"選手データ!A:O"),MATCH("所属",INDIRECT("中学"&amp;中学一覧表!C52&amp;"選手データ!1:1"),0),0)&amp;"中",所属csv!$A:$H,MATCH("所属コード",所属csv!$1:$1,0),0))</f>
        <v/>
      </c>
      <c r="D51" s="76" t="str">
        <f ca="1">IF(C51="","",IF(COUNTIF(中学一覧表!W:W,中学一覧表!C52&amp;"Ｂ")=0,VLOOKUP(中学一覧表!D52,INDIRECT("中学"&amp;中学一覧表!C52&amp;"選手データ!A:O"),MATCH("所属",INDIRECT("中学"&amp;中学一覧表!C52&amp;"選手データ!1:1"),0),0),VLOOKUP(中学一覧表!D52,INDIRECT("中学"&amp;中学一覧表!C52&amp;"選手データ!A:O"),MATCH("所属",INDIRECT("中学"&amp;中学一覧表!C52&amp;"選手データ!1:1"),0),0)&amp;中学一覧表!S52))</f>
        <v/>
      </c>
      <c r="F51" s="76" t="str">
        <f t="shared" ca="1" si="1"/>
        <v/>
      </c>
      <c r="I51" s="76" t="str">
        <f t="shared" ca="1" si="2"/>
        <v/>
      </c>
      <c r="J51" s="76" t="str">
        <f ca="1">IF(C51="","",中学一覧表!AD52)</f>
        <v/>
      </c>
      <c r="K51" s="76" t="str">
        <f ca="1">IF(C51="","",VLOOKUP(中学一覧表!C52,中学一覧表!A:B,2,0)*10000+中学一覧表!D52)</f>
        <v/>
      </c>
      <c r="L51" s="76" t="str">
        <f ca="1">IF(C51="","",中学一覧表!E52)</f>
        <v/>
      </c>
      <c r="M51" s="76" t="str">
        <f ca="1">IF(C51="","",VLOOKUP("中学"&amp;中学一覧表!C52&amp;"子4X100mR",競技csv!A:O,MATCH("競技コード",競技csv!$1:$1,0),0))</f>
        <v/>
      </c>
      <c r="N51" s="76" t="str">
        <f ca="1">IF(C51="","",IF(中学一覧表!T52="","",中学一覧表!T52&amp;".")&amp;IF(中学一覧表!U52="","",TEXT(中学一覧表!U52,"00")&amp;".")&amp;IF(中学一覧表!V52="","",TEXT(中学一覧表!V52,"00")))</f>
        <v/>
      </c>
      <c r="O51" s="76" t="str">
        <f t="shared" ca="1" si="3"/>
        <v/>
      </c>
      <c r="P51" s="76" t="str">
        <f t="shared" ca="1" si="4"/>
        <v/>
      </c>
    </row>
    <row r="52" spans="1:16" ht="18" customHeight="1">
      <c r="A52" s="76">
        <f t="shared" ca="1" si="0"/>
        <v>0</v>
      </c>
      <c r="B52" s="76" t="str">
        <f ca="1">IF(C52="","",VLOOKUP(中学一覧表!C53,中学一覧表!A:B,2,0)*10000+VLOOKUP(中学一覧表!S53,中学一覧表!A:B,2,0)+C52)</f>
        <v/>
      </c>
      <c r="C52" s="76" t="str">
        <f ca="1">IF(中学一覧表!S53="","",VLOOKUP(VLOOKUP(中学一覧表!D53,INDIRECT("中学"&amp;中学一覧表!C53&amp;"選手データ!A:O"),MATCH("所属",INDIRECT("中学"&amp;中学一覧表!C53&amp;"選手データ!1:1"),0),0)&amp;"中",所属csv!$A:$H,MATCH("所属コード",所属csv!$1:$1,0),0))</f>
        <v/>
      </c>
      <c r="D52" s="76" t="str">
        <f ca="1">IF(C52="","",IF(COUNTIF(中学一覧表!W:W,中学一覧表!C53&amp;"Ｂ")=0,VLOOKUP(中学一覧表!D53,INDIRECT("中学"&amp;中学一覧表!C53&amp;"選手データ!A:O"),MATCH("所属",INDIRECT("中学"&amp;中学一覧表!C53&amp;"選手データ!1:1"),0),0),VLOOKUP(中学一覧表!D53,INDIRECT("中学"&amp;中学一覧表!C53&amp;"選手データ!A:O"),MATCH("所属",INDIRECT("中学"&amp;中学一覧表!C53&amp;"選手データ!1:1"),0),0)&amp;中学一覧表!S53))</f>
        <v/>
      </c>
      <c r="F52" s="76" t="str">
        <f t="shared" ca="1" si="1"/>
        <v/>
      </c>
      <c r="I52" s="76" t="str">
        <f t="shared" ca="1" si="2"/>
        <v/>
      </c>
      <c r="J52" s="76" t="str">
        <f ca="1">IF(C52="","",中学一覧表!AD53)</f>
        <v/>
      </c>
      <c r="K52" s="76" t="str">
        <f ca="1">IF(C52="","",VLOOKUP(中学一覧表!C53,中学一覧表!A:B,2,0)*10000+中学一覧表!D53)</f>
        <v/>
      </c>
      <c r="L52" s="76" t="str">
        <f ca="1">IF(C52="","",中学一覧表!E53)</f>
        <v/>
      </c>
      <c r="M52" s="76" t="str">
        <f ca="1">IF(C52="","",VLOOKUP("中学"&amp;中学一覧表!C53&amp;"子4X100mR",競技csv!A:O,MATCH("競技コード",競技csv!$1:$1,0),0))</f>
        <v/>
      </c>
      <c r="N52" s="76" t="str">
        <f ca="1">IF(C52="","",IF(中学一覧表!T53="","",中学一覧表!T53&amp;".")&amp;IF(中学一覧表!U53="","",TEXT(中学一覧表!U53,"00")&amp;".")&amp;IF(中学一覧表!V53="","",TEXT(中学一覧表!V53,"00")))</f>
        <v/>
      </c>
      <c r="O52" s="76" t="str">
        <f t="shared" ca="1" si="3"/>
        <v/>
      </c>
      <c r="P52" s="76" t="str">
        <f t="shared" ca="1" si="4"/>
        <v/>
      </c>
    </row>
    <row r="53" spans="1:16" ht="18" customHeight="1">
      <c r="A53" s="76">
        <f t="shared" ca="1" si="0"/>
        <v>0</v>
      </c>
      <c r="B53" s="76" t="str">
        <f ca="1">IF(C53="","",VLOOKUP(中学一覧表!C54,中学一覧表!A:B,2,0)*10000+VLOOKUP(中学一覧表!S54,中学一覧表!A:B,2,0)+C53)</f>
        <v/>
      </c>
      <c r="C53" s="76" t="str">
        <f ca="1">IF(中学一覧表!S54="","",VLOOKUP(VLOOKUP(中学一覧表!D54,INDIRECT("中学"&amp;中学一覧表!C54&amp;"選手データ!A:O"),MATCH("所属",INDIRECT("中学"&amp;中学一覧表!C54&amp;"選手データ!1:1"),0),0)&amp;"中",所属csv!$A:$H,MATCH("所属コード",所属csv!$1:$1,0),0))</f>
        <v/>
      </c>
      <c r="D53" s="76" t="str">
        <f ca="1">IF(C53="","",IF(COUNTIF(中学一覧表!W:W,中学一覧表!C54&amp;"Ｂ")=0,VLOOKUP(中学一覧表!D54,INDIRECT("中学"&amp;中学一覧表!C54&amp;"選手データ!A:O"),MATCH("所属",INDIRECT("中学"&amp;中学一覧表!C54&amp;"選手データ!1:1"),0),0),VLOOKUP(中学一覧表!D54,INDIRECT("中学"&amp;中学一覧表!C54&amp;"選手データ!A:O"),MATCH("所属",INDIRECT("中学"&amp;中学一覧表!C54&amp;"選手データ!1:1"),0),0)&amp;中学一覧表!S54))</f>
        <v/>
      </c>
      <c r="F53" s="76" t="str">
        <f t="shared" ca="1" si="1"/>
        <v/>
      </c>
      <c r="I53" s="76" t="str">
        <f t="shared" ca="1" si="2"/>
        <v/>
      </c>
      <c r="J53" s="76" t="str">
        <f ca="1">IF(C53="","",中学一覧表!AD54)</f>
        <v/>
      </c>
      <c r="K53" s="76" t="str">
        <f ca="1">IF(C53="","",VLOOKUP(中学一覧表!C54,中学一覧表!A:B,2,0)*10000+中学一覧表!D54)</f>
        <v/>
      </c>
      <c r="L53" s="76" t="str">
        <f ca="1">IF(C53="","",中学一覧表!E54)</f>
        <v/>
      </c>
      <c r="M53" s="76" t="str">
        <f ca="1">IF(C53="","",VLOOKUP("中学"&amp;中学一覧表!C54&amp;"子4X100mR",競技csv!A:O,MATCH("競技コード",競技csv!$1:$1,0),0))</f>
        <v/>
      </c>
      <c r="N53" s="76" t="str">
        <f ca="1">IF(C53="","",IF(中学一覧表!T54="","",中学一覧表!T54&amp;".")&amp;IF(中学一覧表!U54="","",TEXT(中学一覧表!U54,"00")&amp;".")&amp;IF(中学一覧表!V54="","",TEXT(中学一覧表!V54,"00")))</f>
        <v/>
      </c>
      <c r="O53" s="76" t="str">
        <f t="shared" ca="1" si="3"/>
        <v/>
      </c>
      <c r="P53" s="76" t="str">
        <f t="shared" ca="1" si="4"/>
        <v/>
      </c>
    </row>
    <row r="54" spans="1:16" ht="18" customHeight="1">
      <c r="A54" s="76">
        <f t="shared" ca="1" si="0"/>
        <v>0</v>
      </c>
      <c r="B54" s="76" t="str">
        <f ca="1">IF(C54="","",VLOOKUP(中学一覧表!C55,中学一覧表!A:B,2,0)*10000+VLOOKUP(中学一覧表!S55,中学一覧表!A:B,2,0)+C54)</f>
        <v/>
      </c>
      <c r="C54" s="76" t="str">
        <f ca="1">IF(中学一覧表!S55="","",VLOOKUP(VLOOKUP(中学一覧表!D55,INDIRECT("中学"&amp;中学一覧表!C55&amp;"選手データ!A:O"),MATCH("所属",INDIRECT("中学"&amp;中学一覧表!C55&amp;"選手データ!1:1"),0),0)&amp;"中",所属csv!$A:$H,MATCH("所属コード",所属csv!$1:$1,0),0))</f>
        <v/>
      </c>
      <c r="D54" s="76" t="str">
        <f ca="1">IF(C54="","",IF(COUNTIF(中学一覧表!W:W,中学一覧表!C55&amp;"Ｂ")=0,VLOOKUP(中学一覧表!D55,INDIRECT("中学"&amp;中学一覧表!C55&amp;"選手データ!A:O"),MATCH("所属",INDIRECT("中学"&amp;中学一覧表!C55&amp;"選手データ!1:1"),0),0),VLOOKUP(中学一覧表!D55,INDIRECT("中学"&amp;中学一覧表!C55&amp;"選手データ!A:O"),MATCH("所属",INDIRECT("中学"&amp;中学一覧表!C55&amp;"選手データ!1:1"),0),0)&amp;中学一覧表!S55))</f>
        <v/>
      </c>
      <c r="F54" s="76" t="str">
        <f t="shared" ca="1" si="1"/>
        <v/>
      </c>
      <c r="I54" s="76" t="str">
        <f t="shared" ca="1" si="2"/>
        <v/>
      </c>
      <c r="J54" s="76" t="str">
        <f ca="1">IF(C54="","",中学一覧表!AD55)</f>
        <v/>
      </c>
      <c r="K54" s="76" t="str">
        <f ca="1">IF(C54="","",VLOOKUP(中学一覧表!C55,中学一覧表!A:B,2,0)*10000+中学一覧表!D55)</f>
        <v/>
      </c>
      <c r="L54" s="76" t="str">
        <f ca="1">IF(C54="","",中学一覧表!E55)</f>
        <v/>
      </c>
      <c r="M54" s="76" t="str">
        <f ca="1">IF(C54="","",VLOOKUP("中学"&amp;中学一覧表!C55&amp;"子4X100mR",競技csv!A:O,MATCH("競技コード",競技csv!$1:$1,0),0))</f>
        <v/>
      </c>
      <c r="N54" s="76" t="str">
        <f ca="1">IF(C54="","",IF(中学一覧表!T55="","",中学一覧表!T55&amp;".")&amp;IF(中学一覧表!U55="","",TEXT(中学一覧表!U55,"00")&amp;".")&amp;IF(中学一覧表!V55="","",TEXT(中学一覧表!V55,"00")))</f>
        <v/>
      </c>
      <c r="O54" s="76" t="str">
        <f t="shared" ca="1" si="3"/>
        <v/>
      </c>
      <c r="P54" s="76" t="str">
        <f t="shared" ca="1" si="4"/>
        <v/>
      </c>
    </row>
    <row r="55" spans="1:16" ht="18" customHeight="1">
      <c r="A55" s="76">
        <f t="shared" ca="1" si="0"/>
        <v>0</v>
      </c>
      <c r="B55" s="76" t="str">
        <f ca="1">IF(C55="","",VLOOKUP(中学一覧表!C56,中学一覧表!A:B,2,0)*10000+VLOOKUP(中学一覧表!S56,中学一覧表!A:B,2,0)+C55)</f>
        <v/>
      </c>
      <c r="C55" s="76" t="str">
        <f ca="1">IF(中学一覧表!S56="","",VLOOKUP(VLOOKUP(中学一覧表!D56,INDIRECT("中学"&amp;中学一覧表!C56&amp;"選手データ!A:O"),MATCH("所属",INDIRECT("中学"&amp;中学一覧表!C56&amp;"選手データ!1:1"),0),0)&amp;"中",所属csv!$A:$H,MATCH("所属コード",所属csv!$1:$1,0),0))</f>
        <v/>
      </c>
      <c r="D55" s="76" t="str">
        <f ca="1">IF(C55="","",IF(COUNTIF(中学一覧表!W:W,中学一覧表!C56&amp;"Ｂ")=0,VLOOKUP(中学一覧表!D56,INDIRECT("中学"&amp;中学一覧表!C56&amp;"選手データ!A:O"),MATCH("所属",INDIRECT("中学"&amp;中学一覧表!C56&amp;"選手データ!1:1"),0),0),VLOOKUP(中学一覧表!D56,INDIRECT("中学"&amp;中学一覧表!C56&amp;"選手データ!A:O"),MATCH("所属",INDIRECT("中学"&amp;中学一覧表!C56&amp;"選手データ!1:1"),0),0)&amp;中学一覧表!S56))</f>
        <v/>
      </c>
      <c r="F55" s="76" t="str">
        <f t="shared" ca="1" si="1"/>
        <v/>
      </c>
      <c r="I55" s="76" t="str">
        <f t="shared" ca="1" si="2"/>
        <v/>
      </c>
      <c r="J55" s="76" t="str">
        <f ca="1">IF(C55="","",中学一覧表!AD56)</f>
        <v/>
      </c>
      <c r="K55" s="76" t="str">
        <f ca="1">IF(C55="","",VLOOKUP(中学一覧表!C56,中学一覧表!A:B,2,0)*10000+中学一覧表!D56)</f>
        <v/>
      </c>
      <c r="L55" s="76" t="str">
        <f ca="1">IF(C55="","",中学一覧表!E56)</f>
        <v/>
      </c>
      <c r="M55" s="76" t="str">
        <f ca="1">IF(C55="","",VLOOKUP("中学"&amp;中学一覧表!C56&amp;"子4X100mR",競技csv!A:O,MATCH("競技コード",競技csv!$1:$1,0),0))</f>
        <v/>
      </c>
      <c r="N55" s="76" t="str">
        <f ca="1">IF(C55="","",IF(中学一覧表!T56="","",中学一覧表!T56&amp;".")&amp;IF(中学一覧表!U56="","",TEXT(中学一覧表!U56,"00")&amp;".")&amp;IF(中学一覧表!V56="","",TEXT(中学一覧表!V56,"00")))</f>
        <v/>
      </c>
      <c r="O55" s="76" t="str">
        <f t="shared" ca="1" si="3"/>
        <v/>
      </c>
      <c r="P55" s="76" t="str">
        <f t="shared" ca="1" si="4"/>
        <v/>
      </c>
    </row>
    <row r="56" spans="1:16" ht="18" customHeight="1">
      <c r="A56" s="76">
        <f t="shared" ca="1" si="0"/>
        <v>0</v>
      </c>
      <c r="B56" s="76" t="str">
        <f ca="1">IF(C56="","",VLOOKUP(中学一覧表!C57,中学一覧表!A:B,2,0)*10000+VLOOKUP(中学一覧表!S57,中学一覧表!A:B,2,0)+C56)</f>
        <v/>
      </c>
      <c r="C56" s="76" t="str">
        <f ca="1">IF(中学一覧表!S57="","",VLOOKUP(VLOOKUP(中学一覧表!D57,INDIRECT("中学"&amp;中学一覧表!C57&amp;"選手データ!A:O"),MATCH("所属",INDIRECT("中学"&amp;中学一覧表!C57&amp;"選手データ!1:1"),0),0)&amp;"中",所属csv!$A:$H,MATCH("所属コード",所属csv!$1:$1,0),0))</f>
        <v/>
      </c>
      <c r="D56" s="76" t="str">
        <f ca="1">IF(C56="","",IF(COUNTIF(中学一覧表!W:W,中学一覧表!C57&amp;"Ｂ")=0,VLOOKUP(中学一覧表!D57,INDIRECT("中学"&amp;中学一覧表!C57&amp;"選手データ!A:O"),MATCH("所属",INDIRECT("中学"&amp;中学一覧表!C57&amp;"選手データ!1:1"),0),0),VLOOKUP(中学一覧表!D57,INDIRECT("中学"&amp;中学一覧表!C57&amp;"選手データ!A:O"),MATCH("所属",INDIRECT("中学"&amp;中学一覧表!C57&amp;"選手データ!1:1"),0),0)&amp;中学一覧表!S57))</f>
        <v/>
      </c>
      <c r="F56" s="76" t="str">
        <f t="shared" ca="1" si="1"/>
        <v/>
      </c>
      <c r="I56" s="76" t="str">
        <f t="shared" ca="1" si="2"/>
        <v/>
      </c>
      <c r="J56" s="76" t="str">
        <f ca="1">IF(C56="","",中学一覧表!AD57)</f>
        <v/>
      </c>
      <c r="K56" s="76" t="str">
        <f ca="1">IF(C56="","",VLOOKUP(中学一覧表!C57,中学一覧表!A:B,2,0)*10000+中学一覧表!D57)</f>
        <v/>
      </c>
      <c r="L56" s="76" t="str">
        <f ca="1">IF(C56="","",中学一覧表!E57)</f>
        <v/>
      </c>
      <c r="M56" s="76" t="str">
        <f ca="1">IF(C56="","",VLOOKUP("中学"&amp;中学一覧表!C57&amp;"子4X100mR",競技csv!A:O,MATCH("競技コード",競技csv!$1:$1,0),0))</f>
        <v/>
      </c>
      <c r="N56" s="76" t="str">
        <f ca="1">IF(C56="","",IF(中学一覧表!T57="","",中学一覧表!T57&amp;".")&amp;IF(中学一覧表!U57="","",TEXT(中学一覧表!U57,"00")&amp;".")&amp;IF(中学一覧表!V57="","",TEXT(中学一覧表!V57,"00")))</f>
        <v/>
      </c>
      <c r="O56" s="76" t="str">
        <f t="shared" ca="1" si="3"/>
        <v/>
      </c>
      <c r="P56" s="76" t="str">
        <f t="shared" ca="1" si="4"/>
        <v/>
      </c>
    </row>
    <row r="57" spans="1:16" ht="18" customHeight="1">
      <c r="A57" s="76">
        <f t="shared" ca="1" si="0"/>
        <v>0</v>
      </c>
      <c r="B57" s="76" t="str">
        <f ca="1">IF(C57="","",VLOOKUP(中学一覧表!C58,中学一覧表!A:B,2,0)*10000+VLOOKUP(中学一覧表!S58,中学一覧表!A:B,2,0)+C57)</f>
        <v/>
      </c>
      <c r="C57" s="76" t="str">
        <f ca="1">IF(中学一覧表!S58="","",VLOOKUP(VLOOKUP(中学一覧表!D58,INDIRECT("中学"&amp;中学一覧表!C58&amp;"選手データ!A:O"),MATCH("所属",INDIRECT("中学"&amp;中学一覧表!C58&amp;"選手データ!1:1"),0),0)&amp;"中",所属csv!$A:$H,MATCH("所属コード",所属csv!$1:$1,0),0))</f>
        <v/>
      </c>
      <c r="D57" s="76" t="str">
        <f ca="1">IF(C57="","",IF(COUNTIF(中学一覧表!W:W,中学一覧表!C58&amp;"Ｂ")=0,VLOOKUP(中学一覧表!D58,INDIRECT("中学"&amp;中学一覧表!C58&amp;"選手データ!A:O"),MATCH("所属",INDIRECT("中学"&amp;中学一覧表!C58&amp;"選手データ!1:1"),0),0),VLOOKUP(中学一覧表!D58,INDIRECT("中学"&amp;中学一覧表!C58&amp;"選手データ!A:O"),MATCH("所属",INDIRECT("中学"&amp;中学一覧表!C58&amp;"選手データ!1:1"),0),0)&amp;中学一覧表!S58))</f>
        <v/>
      </c>
      <c r="F57" s="76" t="str">
        <f t="shared" ca="1" si="1"/>
        <v/>
      </c>
      <c r="I57" s="76" t="str">
        <f t="shared" ca="1" si="2"/>
        <v/>
      </c>
      <c r="J57" s="76" t="str">
        <f ca="1">IF(C57="","",中学一覧表!AD58)</f>
        <v/>
      </c>
      <c r="K57" s="76" t="str">
        <f ca="1">IF(C57="","",VLOOKUP(中学一覧表!C58,中学一覧表!A:B,2,0)*10000+中学一覧表!D58)</f>
        <v/>
      </c>
      <c r="L57" s="76" t="str">
        <f ca="1">IF(C57="","",中学一覧表!E58)</f>
        <v/>
      </c>
      <c r="M57" s="76" t="str">
        <f ca="1">IF(C57="","",VLOOKUP("中学"&amp;中学一覧表!C58&amp;"子4X100mR",競技csv!A:O,MATCH("競技コード",競技csv!$1:$1,0),0))</f>
        <v/>
      </c>
      <c r="N57" s="76" t="str">
        <f ca="1">IF(C57="","",IF(中学一覧表!T58="","",中学一覧表!T58&amp;".")&amp;IF(中学一覧表!U58="","",TEXT(中学一覧表!U58,"00")&amp;".")&amp;IF(中学一覧表!V58="","",TEXT(中学一覧表!V58,"00")))</f>
        <v/>
      </c>
      <c r="O57" s="76" t="str">
        <f t="shared" ca="1" si="3"/>
        <v/>
      </c>
      <c r="P57" s="76" t="str">
        <f t="shared" ca="1" si="4"/>
        <v/>
      </c>
    </row>
    <row r="58" spans="1:16" ht="18" customHeight="1">
      <c r="A58" s="76">
        <f t="shared" ca="1" si="0"/>
        <v>0</v>
      </c>
      <c r="B58" s="76" t="str">
        <f ca="1">IF(C58="","",VLOOKUP(中学一覧表!C59,中学一覧表!A:B,2,0)*10000+VLOOKUP(中学一覧表!S59,中学一覧表!A:B,2,0)+C58)</f>
        <v/>
      </c>
      <c r="C58" s="76" t="str">
        <f ca="1">IF(中学一覧表!S59="","",VLOOKUP(VLOOKUP(中学一覧表!D59,INDIRECT("中学"&amp;中学一覧表!C59&amp;"選手データ!A:O"),MATCH("所属",INDIRECT("中学"&amp;中学一覧表!C59&amp;"選手データ!1:1"),0),0)&amp;"中",所属csv!$A:$H,MATCH("所属コード",所属csv!$1:$1,0),0))</f>
        <v/>
      </c>
      <c r="D58" s="76" t="str">
        <f ca="1">IF(C58="","",IF(COUNTIF(中学一覧表!W:W,中学一覧表!C59&amp;"Ｂ")=0,VLOOKUP(中学一覧表!D59,INDIRECT("中学"&amp;中学一覧表!C59&amp;"選手データ!A:O"),MATCH("所属",INDIRECT("中学"&amp;中学一覧表!C59&amp;"選手データ!1:1"),0),0),VLOOKUP(中学一覧表!D59,INDIRECT("中学"&amp;中学一覧表!C59&amp;"選手データ!A:O"),MATCH("所属",INDIRECT("中学"&amp;中学一覧表!C59&amp;"選手データ!1:1"),0),0)&amp;中学一覧表!S59))</f>
        <v/>
      </c>
      <c r="F58" s="76" t="str">
        <f t="shared" ca="1" si="1"/>
        <v/>
      </c>
      <c r="I58" s="76" t="str">
        <f t="shared" ca="1" si="2"/>
        <v/>
      </c>
      <c r="J58" s="76" t="str">
        <f ca="1">IF(C58="","",中学一覧表!AD59)</f>
        <v/>
      </c>
      <c r="K58" s="76" t="str">
        <f ca="1">IF(C58="","",VLOOKUP(中学一覧表!C59,中学一覧表!A:B,2,0)*10000+中学一覧表!D59)</f>
        <v/>
      </c>
      <c r="L58" s="76" t="str">
        <f ca="1">IF(C58="","",中学一覧表!E59)</f>
        <v/>
      </c>
      <c r="M58" s="76" t="str">
        <f ca="1">IF(C58="","",VLOOKUP("中学"&amp;中学一覧表!C59&amp;"子4X100mR",競技csv!A:O,MATCH("競技コード",競技csv!$1:$1,0),0))</f>
        <v/>
      </c>
      <c r="N58" s="76" t="str">
        <f ca="1">IF(C58="","",IF(中学一覧表!T59="","",中学一覧表!T59&amp;".")&amp;IF(中学一覧表!U59="","",TEXT(中学一覧表!U59,"00")&amp;".")&amp;IF(中学一覧表!V59="","",TEXT(中学一覧表!V59,"00")))</f>
        <v/>
      </c>
      <c r="O58" s="76" t="str">
        <f t="shared" ca="1" si="3"/>
        <v/>
      </c>
      <c r="P58" s="76" t="str">
        <f t="shared" ca="1" si="4"/>
        <v/>
      </c>
    </row>
    <row r="59" spans="1:16" ht="18" customHeight="1">
      <c r="A59" s="76">
        <f t="shared" ca="1" si="0"/>
        <v>0</v>
      </c>
      <c r="B59" s="76" t="str">
        <f ca="1">IF(C59="","",VLOOKUP(中学一覧表!C60,中学一覧表!A:B,2,0)*10000+VLOOKUP(中学一覧表!S60,中学一覧表!A:B,2,0)+C59)</f>
        <v/>
      </c>
      <c r="C59" s="76" t="str">
        <f ca="1">IF(中学一覧表!S60="","",VLOOKUP(VLOOKUP(中学一覧表!D60,INDIRECT("中学"&amp;中学一覧表!C60&amp;"選手データ!A:O"),MATCH("所属",INDIRECT("中学"&amp;中学一覧表!C60&amp;"選手データ!1:1"),0),0)&amp;"中",所属csv!$A:$H,MATCH("所属コード",所属csv!$1:$1,0),0))</f>
        <v/>
      </c>
      <c r="D59" s="76" t="str">
        <f ca="1">IF(C59="","",IF(COUNTIF(中学一覧表!W:W,中学一覧表!C60&amp;"Ｂ")=0,VLOOKUP(中学一覧表!D60,INDIRECT("中学"&amp;中学一覧表!C60&amp;"選手データ!A:O"),MATCH("所属",INDIRECT("中学"&amp;中学一覧表!C60&amp;"選手データ!1:1"),0),0),VLOOKUP(中学一覧表!D60,INDIRECT("中学"&amp;中学一覧表!C60&amp;"選手データ!A:O"),MATCH("所属",INDIRECT("中学"&amp;中学一覧表!C60&amp;"選手データ!1:1"),0),0)&amp;中学一覧表!S60))</f>
        <v/>
      </c>
      <c r="F59" s="76" t="str">
        <f t="shared" ca="1" si="1"/>
        <v/>
      </c>
      <c r="I59" s="76" t="str">
        <f t="shared" ca="1" si="2"/>
        <v/>
      </c>
      <c r="J59" s="76" t="str">
        <f ca="1">IF(C59="","",中学一覧表!AD60)</f>
        <v/>
      </c>
      <c r="K59" s="76" t="str">
        <f ca="1">IF(C59="","",VLOOKUP(中学一覧表!C60,中学一覧表!A:B,2,0)*10000+中学一覧表!D60)</f>
        <v/>
      </c>
      <c r="L59" s="76" t="str">
        <f ca="1">IF(C59="","",中学一覧表!E60)</f>
        <v/>
      </c>
      <c r="M59" s="76" t="str">
        <f ca="1">IF(C59="","",VLOOKUP("中学"&amp;中学一覧表!C60&amp;"子4X100mR",競技csv!A:O,MATCH("競技コード",競技csv!$1:$1,0),0))</f>
        <v/>
      </c>
      <c r="N59" s="76" t="str">
        <f ca="1">IF(C59="","",IF(中学一覧表!T60="","",中学一覧表!T60&amp;".")&amp;IF(中学一覧表!U60="","",TEXT(中学一覧表!U60,"00")&amp;".")&amp;IF(中学一覧表!V60="","",TEXT(中学一覧表!V60,"00")))</f>
        <v/>
      </c>
      <c r="O59" s="76" t="str">
        <f t="shared" ca="1" si="3"/>
        <v/>
      </c>
      <c r="P59" s="76" t="str">
        <f t="shared" ca="1" si="4"/>
        <v/>
      </c>
    </row>
    <row r="60" spans="1:16" ht="18" customHeight="1">
      <c r="A60" s="76">
        <f t="shared" ca="1" si="0"/>
        <v>0</v>
      </c>
      <c r="B60" s="76" t="str">
        <f ca="1">IF(C60="","",VLOOKUP(中学一覧表!C61,中学一覧表!A:B,2,0)*10000+VLOOKUP(中学一覧表!S61,中学一覧表!A:B,2,0)+C60)</f>
        <v/>
      </c>
      <c r="C60" s="76" t="str">
        <f ca="1">IF(中学一覧表!S61="","",VLOOKUP(VLOOKUP(中学一覧表!D61,INDIRECT("中学"&amp;中学一覧表!C61&amp;"選手データ!A:O"),MATCH("所属",INDIRECT("中学"&amp;中学一覧表!C61&amp;"選手データ!1:1"),0),0)&amp;"中",所属csv!$A:$H,MATCH("所属コード",所属csv!$1:$1,0),0))</f>
        <v/>
      </c>
      <c r="D60" s="76" t="str">
        <f ca="1">IF(C60="","",IF(COUNTIF(中学一覧表!W:W,中学一覧表!C61&amp;"Ｂ")=0,VLOOKUP(中学一覧表!D61,INDIRECT("中学"&amp;中学一覧表!C61&amp;"選手データ!A:O"),MATCH("所属",INDIRECT("中学"&amp;中学一覧表!C61&amp;"選手データ!1:1"),0),0),VLOOKUP(中学一覧表!D61,INDIRECT("中学"&amp;中学一覧表!C61&amp;"選手データ!A:O"),MATCH("所属",INDIRECT("中学"&amp;中学一覧表!C61&amp;"選手データ!1:1"),0),0)&amp;中学一覧表!S61))</f>
        <v/>
      </c>
      <c r="F60" s="76" t="str">
        <f t="shared" ca="1" si="1"/>
        <v/>
      </c>
      <c r="I60" s="76" t="str">
        <f t="shared" ca="1" si="2"/>
        <v/>
      </c>
      <c r="J60" s="76" t="str">
        <f ca="1">IF(C60="","",中学一覧表!AD61)</f>
        <v/>
      </c>
      <c r="K60" s="76" t="str">
        <f ca="1">IF(C60="","",VLOOKUP(中学一覧表!C61,中学一覧表!A:B,2,0)*10000+中学一覧表!D61)</f>
        <v/>
      </c>
      <c r="L60" s="76" t="str">
        <f ca="1">IF(C60="","",中学一覧表!E61)</f>
        <v/>
      </c>
      <c r="M60" s="76" t="str">
        <f ca="1">IF(C60="","",VLOOKUP("中学"&amp;中学一覧表!C61&amp;"子4X100mR",競技csv!A:O,MATCH("競技コード",競技csv!$1:$1,0),0))</f>
        <v/>
      </c>
      <c r="N60" s="76" t="str">
        <f ca="1">IF(C60="","",IF(中学一覧表!T61="","",中学一覧表!T61&amp;".")&amp;IF(中学一覧表!U61="","",TEXT(中学一覧表!U61,"00")&amp;".")&amp;IF(中学一覧表!V61="","",TEXT(中学一覧表!V61,"00")))</f>
        <v/>
      </c>
      <c r="O60" s="76" t="str">
        <f t="shared" ca="1" si="3"/>
        <v/>
      </c>
      <c r="P60" s="76" t="str">
        <f t="shared" ca="1" si="4"/>
        <v/>
      </c>
    </row>
    <row r="61" spans="1:16" ht="18" customHeight="1">
      <c r="A61" s="76">
        <f t="shared" ca="1" si="0"/>
        <v>0</v>
      </c>
      <c r="B61" s="76" t="str">
        <f ca="1">IF(C61="","",VLOOKUP(中学一覧表!C62,中学一覧表!A:B,2,0)*10000+VLOOKUP(中学一覧表!S62,中学一覧表!A:B,2,0)+C61)</f>
        <v/>
      </c>
      <c r="C61" s="76" t="str">
        <f ca="1">IF(中学一覧表!S62="","",VLOOKUP(VLOOKUP(中学一覧表!D62,INDIRECT("中学"&amp;中学一覧表!C62&amp;"選手データ!A:O"),MATCH("所属",INDIRECT("中学"&amp;中学一覧表!C62&amp;"選手データ!1:1"),0),0)&amp;"中",所属csv!$A:$H,MATCH("所属コード",所属csv!$1:$1,0),0))</f>
        <v/>
      </c>
      <c r="D61" s="76" t="str">
        <f ca="1">IF(C61="","",IF(COUNTIF(中学一覧表!W:W,中学一覧表!C62&amp;"Ｂ")=0,VLOOKUP(中学一覧表!D62,INDIRECT("中学"&amp;中学一覧表!C62&amp;"選手データ!A:O"),MATCH("所属",INDIRECT("中学"&amp;中学一覧表!C62&amp;"選手データ!1:1"),0),0),VLOOKUP(中学一覧表!D62,INDIRECT("中学"&amp;中学一覧表!C62&amp;"選手データ!A:O"),MATCH("所属",INDIRECT("中学"&amp;中学一覧表!C62&amp;"選手データ!1:1"),0),0)&amp;中学一覧表!S62))</f>
        <v/>
      </c>
      <c r="F61" s="76" t="str">
        <f t="shared" ca="1" si="1"/>
        <v/>
      </c>
      <c r="I61" s="76" t="str">
        <f t="shared" ca="1" si="2"/>
        <v/>
      </c>
      <c r="J61" s="76" t="str">
        <f ca="1">IF(C61="","",中学一覧表!AD62)</f>
        <v/>
      </c>
      <c r="K61" s="76" t="str">
        <f ca="1">IF(C61="","",VLOOKUP(中学一覧表!C62,中学一覧表!A:B,2,0)*10000+中学一覧表!D62)</f>
        <v/>
      </c>
      <c r="L61" s="76" t="str">
        <f ca="1">IF(C61="","",中学一覧表!E62)</f>
        <v/>
      </c>
      <c r="M61" s="76" t="str">
        <f ca="1">IF(C61="","",VLOOKUP("中学"&amp;中学一覧表!C62&amp;"子4X100mR",競技csv!A:O,MATCH("競技コード",競技csv!$1:$1,0),0))</f>
        <v/>
      </c>
      <c r="N61" s="76" t="str">
        <f ca="1">IF(C61="","",IF(中学一覧表!T62="","",中学一覧表!T62&amp;".")&amp;IF(中学一覧表!U62="","",TEXT(中学一覧表!U62,"00")&amp;".")&amp;IF(中学一覧表!V62="","",TEXT(中学一覧表!V62,"00")))</f>
        <v/>
      </c>
      <c r="O61" s="76" t="str">
        <f t="shared" ca="1" si="3"/>
        <v/>
      </c>
      <c r="P61" s="76" t="str">
        <f t="shared" ca="1" si="4"/>
        <v/>
      </c>
    </row>
    <row r="62" spans="1:16" ht="18" customHeight="1">
      <c r="A62" s="76">
        <f t="shared" ca="1" si="0"/>
        <v>0</v>
      </c>
      <c r="B62" s="76" t="str">
        <f ca="1">IF(C62="","",VLOOKUP(高校一覧表!C3,高校一覧表!A:B,2,0)*10000+VLOOKUP(高校一覧表!S3,高校一覧表!A:B,2,0)+C62)</f>
        <v/>
      </c>
      <c r="C62" s="76" t="str">
        <f ca="1">IF(高校一覧表!S3="","",VLOOKUP(VLOOKUP(高校一覧表!D3,INDIRECT("高校"&amp;高校一覧表!C3&amp;"選手データ!A:O"),MATCH("所属",INDIRECT("高校"&amp;高校一覧表!C3&amp;"選手データ!1:1"),0),0),所属csv!$A:$H,MATCH("所属コード",所属csv!$1:$1,0),0))</f>
        <v/>
      </c>
      <c r="D62" s="76" t="str">
        <f ca="1">IF(C62="","",IF(COUNTIF(高校一覧表!W:W,高校一覧表!C3&amp;"Ｂ")=0,VLOOKUP(高校一覧表!D3,INDIRECT("高校"&amp;高校一覧表!C3&amp;"選手データ!A:O"),MATCH("所属",INDIRECT("高校"&amp;高校一覧表!C3&amp;"選手データ!1:1"),0),0),VLOOKUP(高校一覧表!D3,INDIRECT("高校"&amp;高校一覧表!C3&amp;"選手データ!A:O"),MATCH("所属",INDIRECT("高校"&amp;高校一覧表!C3&amp;"選手データ!1:1"),0),0)&amp;高校一覧表!S3))</f>
        <v/>
      </c>
      <c r="F62" s="76" t="str">
        <f t="shared" ca="1" si="1"/>
        <v/>
      </c>
      <c r="I62" s="76" t="str">
        <f t="shared" ca="1" si="2"/>
        <v/>
      </c>
      <c r="J62" s="76" t="str">
        <f ca="1">IF(C62="","",高校一覧表!AD3)</f>
        <v/>
      </c>
      <c r="K62" s="76" t="str">
        <f ca="1">IF(C62="","",VLOOKUP(高校一覧表!C3,高校一覧表!A:B,2,0)*10000+高校一覧表!D3)</f>
        <v/>
      </c>
      <c r="L62" s="76" t="str">
        <f ca="1">IF(C62="","",高校一覧表!E3)</f>
        <v/>
      </c>
      <c r="M62" s="76" t="str">
        <f ca="1">IF(C62="","",VLOOKUP("一般"&amp;高校一覧表!C3&amp;"子4X100mR",競技csv!A:O,MATCH("競技コード",競技csv!$1:$1,0),0))</f>
        <v/>
      </c>
      <c r="N62" s="76" t="str">
        <f ca="1">IF(C62="","",IF(高校一覧表!T3="","",高校一覧表!T3&amp;".")&amp;IF(高校一覧表!U3="","",TEXT(高校一覧表!U3,"00")&amp;".")&amp;IF(高校一覧表!V3="","",TEXT(高校一覧表!V3,"00")))</f>
        <v/>
      </c>
      <c r="O62" s="76" t="str">
        <f t="shared" ca="1" si="3"/>
        <v/>
      </c>
      <c r="P62" s="76" t="str">
        <f t="shared" ca="1" si="4"/>
        <v/>
      </c>
    </row>
    <row r="63" spans="1:16" ht="18" customHeight="1">
      <c r="A63" s="76">
        <f t="shared" ca="1" si="0"/>
        <v>0</v>
      </c>
      <c r="B63" s="76" t="str">
        <f ca="1">IF(C63="","",VLOOKUP(高校一覧表!C4,高校一覧表!A:B,2,0)*10000+VLOOKUP(高校一覧表!S4,高校一覧表!A:B,2,0)+C63)</f>
        <v/>
      </c>
      <c r="C63" s="76" t="str">
        <f ca="1">IF(高校一覧表!S4="","",VLOOKUP(VLOOKUP(高校一覧表!D4,INDIRECT("高校"&amp;高校一覧表!C4&amp;"選手データ!A:O"),MATCH("所属",INDIRECT("高校"&amp;高校一覧表!C4&amp;"選手データ!1:1"),0),0),所属csv!$A:$H,MATCH("所属コード",所属csv!$1:$1,0),0))</f>
        <v/>
      </c>
      <c r="D63" s="76" t="str">
        <f ca="1">IF(C63="","",IF(COUNTIF(高校一覧表!W:W,高校一覧表!C4&amp;"Ｂ")=0,VLOOKUP(高校一覧表!D4,INDIRECT("高校"&amp;高校一覧表!C4&amp;"選手データ!A:O"),MATCH("所属",INDIRECT("高校"&amp;高校一覧表!C4&amp;"選手データ!1:1"),0),0),VLOOKUP(高校一覧表!D4,INDIRECT("高校"&amp;高校一覧表!C4&amp;"選手データ!A:O"),MATCH("所属",INDIRECT("高校"&amp;高校一覧表!C4&amp;"選手データ!1:1"),0),0)&amp;高校一覧表!S4))</f>
        <v/>
      </c>
      <c r="F63" s="76" t="str">
        <f t="shared" ca="1" si="1"/>
        <v/>
      </c>
      <c r="I63" s="76" t="str">
        <f t="shared" ca="1" si="2"/>
        <v/>
      </c>
      <c r="J63" s="76" t="str">
        <f ca="1">IF(C63="","",高校一覧表!AD4)</f>
        <v/>
      </c>
      <c r="K63" s="76" t="str">
        <f ca="1">IF(C63="","",VLOOKUP(高校一覧表!C4,高校一覧表!A:B,2,0)*10000+高校一覧表!D4)</f>
        <v/>
      </c>
      <c r="L63" s="76" t="str">
        <f ca="1">IF(C63="","",高校一覧表!E4)</f>
        <v/>
      </c>
      <c r="M63" s="76" t="str">
        <f ca="1">IF(C63="","",VLOOKUP("一般"&amp;高校一覧表!C4&amp;"子4X100mR",競技csv!A:O,MATCH("競技コード",競技csv!$1:$1,0),0))</f>
        <v/>
      </c>
      <c r="N63" s="76" t="str">
        <f ca="1">IF(C63="","",IF(高校一覧表!T4="","",高校一覧表!T4&amp;".")&amp;IF(高校一覧表!U4="","",TEXT(高校一覧表!U4,"00")&amp;".")&amp;IF(高校一覧表!V4="","",TEXT(高校一覧表!V4,"00")))</f>
        <v/>
      </c>
      <c r="O63" s="76" t="str">
        <f t="shared" ca="1" si="3"/>
        <v/>
      </c>
      <c r="P63" s="76" t="str">
        <f t="shared" ca="1" si="4"/>
        <v/>
      </c>
    </row>
    <row r="64" spans="1:16" ht="18" customHeight="1">
      <c r="A64" s="76">
        <f t="shared" ca="1" si="0"/>
        <v>0</v>
      </c>
      <c r="B64" s="76" t="str">
        <f ca="1">IF(C64="","",VLOOKUP(高校一覧表!C5,高校一覧表!A:B,2,0)*10000+VLOOKUP(高校一覧表!S5,高校一覧表!A:B,2,0)+C64)</f>
        <v/>
      </c>
      <c r="C64" s="76" t="str">
        <f ca="1">IF(高校一覧表!S5="","",VLOOKUP(VLOOKUP(高校一覧表!D5,INDIRECT("高校"&amp;高校一覧表!C5&amp;"選手データ!A:O"),MATCH("所属",INDIRECT("高校"&amp;高校一覧表!C5&amp;"選手データ!1:1"),0),0),所属csv!$A:$H,MATCH("所属コード",所属csv!$1:$1,0),0))</f>
        <v/>
      </c>
      <c r="D64" s="76" t="str">
        <f ca="1">IF(C64="","",IF(COUNTIF(高校一覧表!W:W,高校一覧表!C5&amp;"Ｂ")=0,VLOOKUP(高校一覧表!D5,INDIRECT("高校"&amp;高校一覧表!C5&amp;"選手データ!A:O"),MATCH("所属",INDIRECT("高校"&amp;高校一覧表!C5&amp;"選手データ!1:1"),0),0),VLOOKUP(高校一覧表!D5,INDIRECT("高校"&amp;高校一覧表!C5&amp;"選手データ!A:O"),MATCH("所属",INDIRECT("高校"&amp;高校一覧表!C5&amp;"選手データ!1:1"),0),0)&amp;高校一覧表!S5))</f>
        <v/>
      </c>
      <c r="F64" s="76" t="str">
        <f t="shared" ca="1" si="1"/>
        <v/>
      </c>
      <c r="I64" s="76" t="str">
        <f t="shared" ca="1" si="2"/>
        <v/>
      </c>
      <c r="J64" s="76" t="str">
        <f ca="1">IF(C64="","",高校一覧表!AD5)</f>
        <v/>
      </c>
      <c r="K64" s="76" t="str">
        <f ca="1">IF(C64="","",VLOOKUP(高校一覧表!C5,高校一覧表!A:B,2,0)*10000+高校一覧表!D5)</f>
        <v/>
      </c>
      <c r="L64" s="76" t="str">
        <f ca="1">IF(C64="","",高校一覧表!E5)</f>
        <v/>
      </c>
      <c r="M64" s="76" t="str">
        <f ca="1">IF(C64="","",VLOOKUP("一般"&amp;高校一覧表!C5&amp;"子4X100mR",競技csv!A:O,MATCH("競技コード",競技csv!$1:$1,0),0))</f>
        <v/>
      </c>
      <c r="N64" s="76" t="str">
        <f ca="1">IF(C64="","",IF(高校一覧表!T5="","",高校一覧表!T5&amp;".")&amp;IF(高校一覧表!U5="","",TEXT(高校一覧表!U5,"00")&amp;".")&amp;IF(高校一覧表!V5="","",TEXT(高校一覧表!V5,"00")))</f>
        <v/>
      </c>
      <c r="O64" s="76" t="str">
        <f t="shared" ca="1" si="3"/>
        <v/>
      </c>
      <c r="P64" s="76" t="str">
        <f t="shared" ca="1" si="4"/>
        <v/>
      </c>
    </row>
    <row r="65" spans="1:16" ht="18" customHeight="1">
      <c r="A65" s="76">
        <f t="shared" ca="1" si="0"/>
        <v>0</v>
      </c>
      <c r="B65" s="76" t="str">
        <f ca="1">IF(C65="","",VLOOKUP(高校一覧表!C6,高校一覧表!A:B,2,0)*10000+VLOOKUP(高校一覧表!S6,高校一覧表!A:B,2,0)+C65)</f>
        <v/>
      </c>
      <c r="C65" s="76" t="str">
        <f ca="1">IF(高校一覧表!S6="","",VLOOKUP(VLOOKUP(高校一覧表!D6,INDIRECT("高校"&amp;高校一覧表!C6&amp;"選手データ!A:O"),MATCH("所属",INDIRECT("高校"&amp;高校一覧表!C6&amp;"選手データ!1:1"),0),0),所属csv!$A:$H,MATCH("所属コード",所属csv!$1:$1,0),0))</f>
        <v/>
      </c>
      <c r="D65" s="76" t="str">
        <f ca="1">IF(C65="","",IF(COUNTIF(高校一覧表!W:W,高校一覧表!C6&amp;"Ｂ")=0,VLOOKUP(高校一覧表!D6,INDIRECT("高校"&amp;高校一覧表!C6&amp;"選手データ!A:O"),MATCH("所属",INDIRECT("高校"&amp;高校一覧表!C6&amp;"選手データ!1:1"),0),0),VLOOKUP(高校一覧表!D6,INDIRECT("高校"&amp;高校一覧表!C6&amp;"選手データ!A:O"),MATCH("所属",INDIRECT("高校"&amp;高校一覧表!C6&amp;"選手データ!1:1"),0),0)&amp;高校一覧表!S6))</f>
        <v/>
      </c>
      <c r="F65" s="76" t="str">
        <f t="shared" ca="1" si="1"/>
        <v/>
      </c>
      <c r="I65" s="76" t="str">
        <f t="shared" ca="1" si="2"/>
        <v/>
      </c>
      <c r="J65" s="76" t="str">
        <f ca="1">IF(C65="","",高校一覧表!AD6)</f>
        <v/>
      </c>
      <c r="K65" s="76" t="str">
        <f ca="1">IF(C65="","",VLOOKUP(高校一覧表!C6,高校一覧表!A:B,2,0)*10000+高校一覧表!D6)</f>
        <v/>
      </c>
      <c r="L65" s="76" t="str">
        <f ca="1">IF(C65="","",高校一覧表!E6)</f>
        <v/>
      </c>
      <c r="M65" s="76" t="str">
        <f ca="1">IF(C65="","",VLOOKUP("一般"&amp;高校一覧表!C6&amp;"子4X100mR",競技csv!A:O,MATCH("競技コード",競技csv!$1:$1,0),0))</f>
        <v/>
      </c>
      <c r="N65" s="76" t="str">
        <f ca="1">IF(C65="","",IF(高校一覧表!T6="","",高校一覧表!T6&amp;".")&amp;IF(高校一覧表!U6="","",TEXT(高校一覧表!U6,"00")&amp;".")&amp;IF(高校一覧表!V6="","",TEXT(高校一覧表!V6,"00")))</f>
        <v/>
      </c>
      <c r="O65" s="76" t="str">
        <f t="shared" ca="1" si="3"/>
        <v/>
      </c>
      <c r="P65" s="76" t="str">
        <f t="shared" ca="1" si="4"/>
        <v/>
      </c>
    </row>
    <row r="66" spans="1:16" ht="18" customHeight="1">
      <c r="A66" s="76">
        <f t="shared" ca="1" si="0"/>
        <v>0</v>
      </c>
      <c r="B66" s="76" t="str">
        <f ca="1">IF(C66="","",VLOOKUP(高校一覧表!C7,高校一覧表!A:B,2,0)*10000+VLOOKUP(高校一覧表!S7,高校一覧表!A:B,2,0)+C66)</f>
        <v/>
      </c>
      <c r="C66" s="76" t="str">
        <f ca="1">IF(高校一覧表!S7="","",VLOOKUP(VLOOKUP(高校一覧表!D7,INDIRECT("高校"&amp;高校一覧表!C7&amp;"選手データ!A:O"),MATCH("所属",INDIRECT("高校"&amp;高校一覧表!C7&amp;"選手データ!1:1"),0),0),所属csv!$A:$H,MATCH("所属コード",所属csv!$1:$1,0),0))</f>
        <v/>
      </c>
      <c r="D66" s="76" t="str">
        <f ca="1">IF(C66="","",IF(COUNTIF(高校一覧表!W:W,高校一覧表!C7&amp;"Ｂ")=0,VLOOKUP(高校一覧表!D7,INDIRECT("高校"&amp;高校一覧表!C7&amp;"選手データ!A:O"),MATCH("所属",INDIRECT("高校"&amp;高校一覧表!C7&amp;"選手データ!1:1"),0),0),VLOOKUP(高校一覧表!D7,INDIRECT("高校"&amp;高校一覧表!C7&amp;"選手データ!A:O"),MATCH("所属",INDIRECT("高校"&amp;高校一覧表!C7&amp;"選手データ!1:1"),0),0)&amp;高校一覧表!S7))</f>
        <v/>
      </c>
      <c r="F66" s="76" t="str">
        <f t="shared" ca="1" si="1"/>
        <v/>
      </c>
      <c r="I66" s="76" t="str">
        <f t="shared" ca="1" si="2"/>
        <v/>
      </c>
      <c r="J66" s="76" t="str">
        <f ca="1">IF(C66="","",高校一覧表!AD7)</f>
        <v/>
      </c>
      <c r="K66" s="76" t="str">
        <f ca="1">IF(C66="","",VLOOKUP(高校一覧表!C7,高校一覧表!A:B,2,0)*10000+高校一覧表!D7)</f>
        <v/>
      </c>
      <c r="L66" s="76" t="str">
        <f ca="1">IF(C66="","",高校一覧表!E7)</f>
        <v/>
      </c>
      <c r="M66" s="76" t="str">
        <f ca="1">IF(C66="","",VLOOKUP("一般"&amp;高校一覧表!C7&amp;"子4X100mR",競技csv!A:O,MATCH("競技コード",競技csv!$1:$1,0),0))</f>
        <v/>
      </c>
      <c r="N66" s="76" t="str">
        <f ca="1">IF(C66="","",IF(高校一覧表!T7="","",高校一覧表!T7&amp;".")&amp;IF(高校一覧表!U7="","",TEXT(高校一覧表!U7,"00")&amp;".")&amp;IF(高校一覧表!V7="","",TEXT(高校一覧表!V7,"00")))</f>
        <v/>
      </c>
      <c r="O66" s="76" t="str">
        <f t="shared" ca="1" si="3"/>
        <v/>
      </c>
      <c r="P66" s="76" t="str">
        <f t="shared" ca="1" si="4"/>
        <v/>
      </c>
    </row>
    <row r="67" spans="1:16" ht="18" customHeight="1">
      <c r="A67" s="76">
        <f t="shared" ca="1" si="0"/>
        <v>0</v>
      </c>
      <c r="B67" s="76" t="str">
        <f ca="1">IF(C67="","",VLOOKUP(高校一覧表!C8,高校一覧表!A:B,2,0)*10000+VLOOKUP(高校一覧表!S8,高校一覧表!A:B,2,0)+C67)</f>
        <v/>
      </c>
      <c r="C67" s="76" t="str">
        <f ca="1">IF(高校一覧表!S8="","",VLOOKUP(VLOOKUP(高校一覧表!D8,INDIRECT("高校"&amp;高校一覧表!C8&amp;"選手データ!A:O"),MATCH("所属",INDIRECT("高校"&amp;高校一覧表!C8&amp;"選手データ!1:1"),0),0),所属csv!$A:$H,MATCH("所属コード",所属csv!$1:$1,0),0))</f>
        <v/>
      </c>
      <c r="D67" s="76" t="str">
        <f ca="1">IF(C67="","",IF(COUNTIF(高校一覧表!W:W,高校一覧表!C8&amp;"Ｂ")=0,VLOOKUP(高校一覧表!D8,INDIRECT("高校"&amp;高校一覧表!C8&amp;"選手データ!A:O"),MATCH("所属",INDIRECT("高校"&amp;高校一覧表!C8&amp;"選手データ!1:1"),0),0),VLOOKUP(高校一覧表!D8,INDIRECT("高校"&amp;高校一覧表!C8&amp;"選手データ!A:O"),MATCH("所属",INDIRECT("高校"&amp;高校一覧表!C8&amp;"選手データ!1:1"),0),0)&amp;高校一覧表!S8))</f>
        <v/>
      </c>
      <c r="F67" s="76" t="str">
        <f t="shared" ca="1" si="1"/>
        <v/>
      </c>
      <c r="I67" s="76" t="str">
        <f t="shared" ca="1" si="2"/>
        <v/>
      </c>
      <c r="J67" s="76" t="str">
        <f ca="1">IF(C67="","",高校一覧表!AD8)</f>
        <v/>
      </c>
      <c r="K67" s="76" t="str">
        <f ca="1">IF(C67="","",VLOOKUP(高校一覧表!C8,高校一覧表!A:B,2,0)*10000+高校一覧表!D8)</f>
        <v/>
      </c>
      <c r="L67" s="76" t="str">
        <f ca="1">IF(C67="","",高校一覧表!E8)</f>
        <v/>
      </c>
      <c r="M67" s="76" t="str">
        <f ca="1">IF(C67="","",VLOOKUP("一般"&amp;高校一覧表!C8&amp;"子4X100mR",競技csv!A:O,MATCH("競技コード",競技csv!$1:$1,0),0))</f>
        <v/>
      </c>
      <c r="N67" s="76" t="str">
        <f ca="1">IF(C67="","",IF(高校一覧表!T8="","",高校一覧表!T8&amp;".")&amp;IF(高校一覧表!U8="","",TEXT(高校一覧表!U8,"00")&amp;".")&amp;IF(高校一覧表!V8="","",TEXT(高校一覧表!V8,"00")))</f>
        <v/>
      </c>
      <c r="O67" s="76" t="str">
        <f t="shared" ca="1" si="3"/>
        <v/>
      </c>
      <c r="P67" s="76" t="str">
        <f t="shared" ca="1" si="4"/>
        <v/>
      </c>
    </row>
    <row r="68" spans="1:16" ht="18" customHeight="1">
      <c r="A68" s="76">
        <f t="shared" ca="1" si="0"/>
        <v>0</v>
      </c>
      <c r="B68" s="76" t="str">
        <f ca="1">IF(C68="","",VLOOKUP(高校一覧表!C9,高校一覧表!A:B,2,0)*10000+VLOOKUP(高校一覧表!S9,高校一覧表!A:B,2,0)+C68)</f>
        <v/>
      </c>
      <c r="C68" s="76" t="str">
        <f ca="1">IF(高校一覧表!S9="","",VLOOKUP(VLOOKUP(高校一覧表!D9,INDIRECT("高校"&amp;高校一覧表!C9&amp;"選手データ!A:O"),MATCH("所属",INDIRECT("高校"&amp;高校一覧表!C9&amp;"選手データ!1:1"),0),0),所属csv!$A:$H,MATCH("所属コード",所属csv!$1:$1,0),0))</f>
        <v/>
      </c>
      <c r="D68" s="76" t="str">
        <f ca="1">IF(C68="","",IF(COUNTIF(高校一覧表!W:W,高校一覧表!C9&amp;"Ｂ")=0,VLOOKUP(高校一覧表!D9,INDIRECT("高校"&amp;高校一覧表!C9&amp;"選手データ!A:O"),MATCH("所属",INDIRECT("高校"&amp;高校一覧表!C9&amp;"選手データ!1:1"),0),0),VLOOKUP(高校一覧表!D9,INDIRECT("高校"&amp;高校一覧表!C9&amp;"選手データ!A:O"),MATCH("所属",INDIRECT("高校"&amp;高校一覧表!C9&amp;"選手データ!1:1"),0),0)&amp;高校一覧表!S9))</f>
        <v/>
      </c>
      <c r="F68" s="76" t="str">
        <f t="shared" ca="1" si="1"/>
        <v/>
      </c>
      <c r="I68" s="76" t="str">
        <f t="shared" ca="1" si="2"/>
        <v/>
      </c>
      <c r="J68" s="76" t="str">
        <f ca="1">IF(C68="","",高校一覧表!AD9)</f>
        <v/>
      </c>
      <c r="K68" s="76" t="str">
        <f ca="1">IF(C68="","",VLOOKUP(高校一覧表!C9,高校一覧表!A:B,2,0)*10000+高校一覧表!D9)</f>
        <v/>
      </c>
      <c r="L68" s="76" t="str">
        <f ca="1">IF(C68="","",高校一覧表!E9)</f>
        <v/>
      </c>
      <c r="M68" s="76" t="str">
        <f ca="1">IF(C68="","",VLOOKUP("一般"&amp;高校一覧表!C9&amp;"子4X100mR",競技csv!A:O,MATCH("競技コード",競技csv!$1:$1,0),0))</f>
        <v/>
      </c>
      <c r="N68" s="76" t="str">
        <f ca="1">IF(C68="","",IF(高校一覧表!T9="","",高校一覧表!T9&amp;".")&amp;IF(高校一覧表!U9="","",TEXT(高校一覧表!U9,"00")&amp;".")&amp;IF(高校一覧表!V9="","",TEXT(高校一覧表!V9,"00")))</f>
        <v/>
      </c>
      <c r="O68" s="76" t="str">
        <f t="shared" ca="1" si="3"/>
        <v/>
      </c>
      <c r="P68" s="76" t="str">
        <f t="shared" ca="1" si="4"/>
        <v/>
      </c>
    </row>
    <row r="69" spans="1:16" ht="18" customHeight="1">
      <c r="A69" s="76">
        <f t="shared" ca="1" si="0"/>
        <v>0</v>
      </c>
      <c r="B69" s="76" t="str">
        <f ca="1">IF(C69="","",VLOOKUP(高校一覧表!C10,高校一覧表!A:B,2,0)*10000+VLOOKUP(高校一覧表!S10,高校一覧表!A:B,2,0)+C69)</f>
        <v/>
      </c>
      <c r="C69" s="76" t="str">
        <f ca="1">IF(高校一覧表!S10="","",VLOOKUP(VLOOKUP(高校一覧表!D10,INDIRECT("高校"&amp;高校一覧表!C10&amp;"選手データ!A:O"),MATCH("所属",INDIRECT("高校"&amp;高校一覧表!C10&amp;"選手データ!1:1"),0),0),所属csv!$A:$H,MATCH("所属コード",所属csv!$1:$1,0),0))</f>
        <v/>
      </c>
      <c r="D69" s="76" t="str">
        <f ca="1">IF(C69="","",IF(COUNTIF(高校一覧表!W:W,高校一覧表!C10&amp;"Ｂ")=0,VLOOKUP(高校一覧表!D10,INDIRECT("高校"&amp;高校一覧表!C10&amp;"選手データ!A:O"),MATCH("所属",INDIRECT("高校"&amp;高校一覧表!C10&amp;"選手データ!1:1"),0),0),VLOOKUP(高校一覧表!D10,INDIRECT("高校"&amp;高校一覧表!C10&amp;"選手データ!A:O"),MATCH("所属",INDIRECT("高校"&amp;高校一覧表!C10&amp;"選手データ!1:1"),0),0)&amp;高校一覧表!S10))</f>
        <v/>
      </c>
      <c r="F69" s="76" t="str">
        <f t="shared" ca="1" si="1"/>
        <v/>
      </c>
      <c r="I69" s="76" t="str">
        <f t="shared" ca="1" si="2"/>
        <v/>
      </c>
      <c r="J69" s="76" t="str">
        <f ca="1">IF(C69="","",高校一覧表!AD10)</f>
        <v/>
      </c>
      <c r="K69" s="76" t="str">
        <f ca="1">IF(C69="","",VLOOKUP(高校一覧表!C10,高校一覧表!A:B,2,0)*10000+高校一覧表!D10)</f>
        <v/>
      </c>
      <c r="L69" s="76" t="str">
        <f ca="1">IF(C69="","",高校一覧表!E10)</f>
        <v/>
      </c>
      <c r="M69" s="76" t="str">
        <f ca="1">IF(C69="","",VLOOKUP("一般"&amp;高校一覧表!C10&amp;"子4X100mR",競技csv!A:O,MATCH("競技コード",競技csv!$1:$1,0),0))</f>
        <v/>
      </c>
      <c r="N69" s="76" t="str">
        <f ca="1">IF(C69="","",IF(高校一覧表!T10="","",高校一覧表!T10&amp;".")&amp;IF(高校一覧表!U10="","",TEXT(高校一覧表!U10,"00")&amp;".")&amp;IF(高校一覧表!V10="","",TEXT(高校一覧表!V10,"00")))</f>
        <v/>
      </c>
      <c r="O69" s="76" t="str">
        <f t="shared" ca="1" si="3"/>
        <v/>
      </c>
      <c r="P69" s="76" t="str">
        <f t="shared" ca="1" si="4"/>
        <v/>
      </c>
    </row>
    <row r="70" spans="1:16" ht="18" customHeight="1">
      <c r="A70" s="76">
        <f t="shared" ca="1" si="0"/>
        <v>0</v>
      </c>
      <c r="B70" s="76" t="str">
        <f ca="1">IF(C70="","",VLOOKUP(高校一覧表!C11,高校一覧表!A:B,2,0)*10000+VLOOKUP(高校一覧表!S11,高校一覧表!A:B,2,0)+C70)</f>
        <v/>
      </c>
      <c r="C70" s="76" t="str">
        <f ca="1">IF(高校一覧表!S11="","",VLOOKUP(VLOOKUP(高校一覧表!D11,INDIRECT("高校"&amp;高校一覧表!C11&amp;"選手データ!A:O"),MATCH("所属",INDIRECT("高校"&amp;高校一覧表!C11&amp;"選手データ!1:1"),0),0),所属csv!$A:$H,MATCH("所属コード",所属csv!$1:$1,0),0))</f>
        <v/>
      </c>
      <c r="D70" s="76" t="str">
        <f ca="1">IF(C70="","",IF(COUNTIF(高校一覧表!W:W,高校一覧表!C11&amp;"Ｂ")=0,VLOOKUP(高校一覧表!D11,INDIRECT("高校"&amp;高校一覧表!C11&amp;"選手データ!A:O"),MATCH("所属",INDIRECT("高校"&amp;高校一覧表!C11&amp;"選手データ!1:1"),0),0),VLOOKUP(高校一覧表!D11,INDIRECT("高校"&amp;高校一覧表!C11&amp;"選手データ!A:O"),MATCH("所属",INDIRECT("高校"&amp;高校一覧表!C11&amp;"選手データ!1:1"),0),0)&amp;高校一覧表!S11))</f>
        <v/>
      </c>
      <c r="F70" s="76" t="str">
        <f t="shared" ca="1" si="1"/>
        <v/>
      </c>
      <c r="I70" s="76" t="str">
        <f t="shared" ca="1" si="2"/>
        <v/>
      </c>
      <c r="J70" s="76" t="str">
        <f ca="1">IF(C70="","",高校一覧表!AD11)</f>
        <v/>
      </c>
      <c r="K70" s="76" t="str">
        <f ca="1">IF(C70="","",VLOOKUP(高校一覧表!C11,高校一覧表!A:B,2,0)*10000+高校一覧表!D11)</f>
        <v/>
      </c>
      <c r="L70" s="76" t="str">
        <f ca="1">IF(C70="","",高校一覧表!E11)</f>
        <v/>
      </c>
      <c r="M70" s="76" t="str">
        <f ca="1">IF(C70="","",VLOOKUP("一般"&amp;高校一覧表!C11&amp;"子4X100mR",競技csv!A:O,MATCH("競技コード",競技csv!$1:$1,0),0))</f>
        <v/>
      </c>
      <c r="N70" s="76" t="str">
        <f ca="1">IF(C70="","",IF(高校一覧表!T11="","",高校一覧表!T11&amp;".")&amp;IF(高校一覧表!U11="","",TEXT(高校一覧表!U11,"00")&amp;".")&amp;IF(高校一覧表!V11="","",TEXT(高校一覧表!V11,"00")))</f>
        <v/>
      </c>
      <c r="O70" s="76" t="str">
        <f t="shared" ca="1" si="3"/>
        <v/>
      </c>
      <c r="P70" s="76" t="str">
        <f t="shared" ca="1" si="4"/>
        <v/>
      </c>
    </row>
    <row r="71" spans="1:16" ht="18" customHeight="1">
      <c r="A71" s="76">
        <f t="shared" ca="1" si="0"/>
        <v>0</v>
      </c>
      <c r="B71" s="76" t="str">
        <f ca="1">IF(C71="","",VLOOKUP(高校一覧表!C12,高校一覧表!A:B,2,0)*10000+VLOOKUP(高校一覧表!S12,高校一覧表!A:B,2,0)+C71)</f>
        <v/>
      </c>
      <c r="C71" s="76" t="str">
        <f ca="1">IF(高校一覧表!S12="","",VLOOKUP(VLOOKUP(高校一覧表!D12,INDIRECT("高校"&amp;高校一覧表!C12&amp;"選手データ!A:O"),MATCH("所属",INDIRECT("高校"&amp;高校一覧表!C12&amp;"選手データ!1:1"),0),0),所属csv!$A:$H,MATCH("所属コード",所属csv!$1:$1,0),0))</f>
        <v/>
      </c>
      <c r="D71" s="76" t="str">
        <f ca="1">IF(C71="","",IF(COUNTIF(高校一覧表!W:W,高校一覧表!C12&amp;"Ｂ")=0,VLOOKUP(高校一覧表!D12,INDIRECT("高校"&amp;高校一覧表!C12&amp;"選手データ!A:O"),MATCH("所属",INDIRECT("高校"&amp;高校一覧表!C12&amp;"選手データ!1:1"),0),0),VLOOKUP(高校一覧表!D12,INDIRECT("高校"&amp;高校一覧表!C12&amp;"選手データ!A:O"),MATCH("所属",INDIRECT("高校"&amp;高校一覧表!C12&amp;"選手データ!1:1"),0),0)&amp;高校一覧表!S12))</f>
        <v/>
      </c>
      <c r="F71" s="76" t="str">
        <f t="shared" ca="1" si="1"/>
        <v/>
      </c>
      <c r="I71" s="76" t="str">
        <f t="shared" ca="1" si="2"/>
        <v/>
      </c>
      <c r="J71" s="76" t="str">
        <f ca="1">IF(C71="","",高校一覧表!AD12)</f>
        <v/>
      </c>
      <c r="K71" s="76" t="str">
        <f ca="1">IF(C71="","",VLOOKUP(高校一覧表!C12,高校一覧表!A:B,2,0)*10000+高校一覧表!D12)</f>
        <v/>
      </c>
      <c r="L71" s="76" t="str">
        <f ca="1">IF(C71="","",高校一覧表!E12)</f>
        <v/>
      </c>
      <c r="M71" s="76" t="str">
        <f ca="1">IF(C71="","",VLOOKUP("一般"&amp;高校一覧表!C12&amp;"子4X100mR",競技csv!A:O,MATCH("競技コード",競技csv!$1:$1,0),0))</f>
        <v/>
      </c>
      <c r="N71" s="76" t="str">
        <f ca="1">IF(C71="","",IF(高校一覧表!T12="","",高校一覧表!T12&amp;".")&amp;IF(高校一覧表!U12="","",TEXT(高校一覧表!U12,"00")&amp;".")&amp;IF(高校一覧表!V12="","",TEXT(高校一覧表!V12,"00")))</f>
        <v/>
      </c>
      <c r="O71" s="76" t="str">
        <f t="shared" ca="1" si="3"/>
        <v/>
      </c>
      <c r="P71" s="76" t="str">
        <f t="shared" ca="1" si="4"/>
        <v/>
      </c>
    </row>
    <row r="72" spans="1:16" ht="18" customHeight="1">
      <c r="A72" s="76">
        <f t="shared" ca="1" si="0"/>
        <v>0</v>
      </c>
      <c r="B72" s="76" t="str">
        <f ca="1">IF(C72="","",VLOOKUP(高校一覧表!C13,高校一覧表!A:B,2,0)*10000+VLOOKUP(高校一覧表!S13,高校一覧表!A:B,2,0)+C72)</f>
        <v/>
      </c>
      <c r="C72" s="76" t="str">
        <f ca="1">IF(高校一覧表!S13="","",VLOOKUP(VLOOKUP(高校一覧表!D13,INDIRECT("高校"&amp;高校一覧表!C13&amp;"選手データ!A:O"),MATCH("所属",INDIRECT("高校"&amp;高校一覧表!C13&amp;"選手データ!1:1"),0),0),所属csv!$A:$H,MATCH("所属コード",所属csv!$1:$1,0),0))</f>
        <v/>
      </c>
      <c r="D72" s="76" t="str">
        <f ca="1">IF(C72="","",IF(COUNTIF(高校一覧表!W:W,高校一覧表!C13&amp;"Ｂ")=0,VLOOKUP(高校一覧表!D13,INDIRECT("高校"&amp;高校一覧表!C13&amp;"選手データ!A:O"),MATCH("所属",INDIRECT("高校"&amp;高校一覧表!C13&amp;"選手データ!1:1"),0),0),VLOOKUP(高校一覧表!D13,INDIRECT("高校"&amp;高校一覧表!C13&amp;"選手データ!A:O"),MATCH("所属",INDIRECT("高校"&amp;高校一覧表!C13&amp;"選手データ!1:1"),0),0)&amp;高校一覧表!S13))</f>
        <v/>
      </c>
      <c r="F72" s="76" t="str">
        <f t="shared" ca="1" si="1"/>
        <v/>
      </c>
      <c r="I72" s="76" t="str">
        <f t="shared" ca="1" si="2"/>
        <v/>
      </c>
      <c r="J72" s="76" t="str">
        <f ca="1">IF(C72="","",高校一覧表!AD13)</f>
        <v/>
      </c>
      <c r="K72" s="76" t="str">
        <f ca="1">IF(C72="","",VLOOKUP(高校一覧表!C13,高校一覧表!A:B,2,0)*10000+高校一覧表!D13)</f>
        <v/>
      </c>
      <c r="L72" s="76" t="str">
        <f ca="1">IF(C72="","",高校一覧表!E13)</f>
        <v/>
      </c>
      <c r="M72" s="76" t="str">
        <f ca="1">IF(C72="","",VLOOKUP("一般"&amp;高校一覧表!C13&amp;"子4X100mR",競技csv!A:O,MATCH("競技コード",競技csv!$1:$1,0),0))</f>
        <v/>
      </c>
      <c r="N72" s="76" t="str">
        <f ca="1">IF(C72="","",IF(高校一覧表!T13="","",高校一覧表!T13&amp;".")&amp;IF(高校一覧表!U13="","",TEXT(高校一覧表!U13,"00")&amp;".")&amp;IF(高校一覧表!V13="","",TEXT(高校一覧表!V13,"00")))</f>
        <v/>
      </c>
      <c r="O72" s="76" t="str">
        <f t="shared" ca="1" si="3"/>
        <v/>
      </c>
      <c r="P72" s="76" t="str">
        <f t="shared" ca="1" si="4"/>
        <v/>
      </c>
    </row>
    <row r="73" spans="1:16" ht="18" customHeight="1">
      <c r="A73" s="76">
        <f t="shared" ca="1" si="0"/>
        <v>0</v>
      </c>
      <c r="B73" s="76" t="str">
        <f ca="1">IF(C73="","",VLOOKUP(高校一覧表!C14,高校一覧表!A:B,2,0)*10000+VLOOKUP(高校一覧表!S14,高校一覧表!A:B,2,0)+C73)</f>
        <v/>
      </c>
      <c r="C73" s="76" t="str">
        <f ca="1">IF(高校一覧表!S14="","",VLOOKUP(VLOOKUP(高校一覧表!D14,INDIRECT("高校"&amp;高校一覧表!C14&amp;"選手データ!A:O"),MATCH("所属",INDIRECT("高校"&amp;高校一覧表!C14&amp;"選手データ!1:1"),0),0),所属csv!$A:$H,MATCH("所属コード",所属csv!$1:$1,0),0))</f>
        <v/>
      </c>
      <c r="D73" s="76" t="str">
        <f ca="1">IF(C73="","",IF(COUNTIF(高校一覧表!W:W,高校一覧表!C14&amp;"Ｂ")=0,VLOOKUP(高校一覧表!D14,INDIRECT("高校"&amp;高校一覧表!C14&amp;"選手データ!A:O"),MATCH("所属",INDIRECT("高校"&amp;高校一覧表!C14&amp;"選手データ!1:1"),0),0),VLOOKUP(高校一覧表!D14,INDIRECT("高校"&amp;高校一覧表!C14&amp;"選手データ!A:O"),MATCH("所属",INDIRECT("高校"&amp;高校一覧表!C14&amp;"選手データ!1:1"),0),0)&amp;高校一覧表!S14))</f>
        <v/>
      </c>
      <c r="F73" s="76" t="str">
        <f t="shared" ca="1" si="1"/>
        <v/>
      </c>
      <c r="I73" s="76" t="str">
        <f t="shared" ca="1" si="2"/>
        <v/>
      </c>
      <c r="J73" s="76" t="str">
        <f ca="1">IF(C73="","",高校一覧表!AD14)</f>
        <v/>
      </c>
      <c r="K73" s="76" t="str">
        <f ca="1">IF(C73="","",VLOOKUP(高校一覧表!C14,高校一覧表!A:B,2,0)*10000+高校一覧表!D14)</f>
        <v/>
      </c>
      <c r="L73" s="76" t="str">
        <f ca="1">IF(C73="","",高校一覧表!E14)</f>
        <v/>
      </c>
      <c r="M73" s="76" t="str">
        <f ca="1">IF(C73="","",VLOOKUP("一般"&amp;高校一覧表!C14&amp;"子4X100mR",競技csv!A:O,MATCH("競技コード",競技csv!$1:$1,0),0))</f>
        <v/>
      </c>
      <c r="N73" s="76" t="str">
        <f ca="1">IF(C73="","",IF(高校一覧表!T14="","",高校一覧表!T14&amp;".")&amp;IF(高校一覧表!U14="","",TEXT(高校一覧表!U14,"00")&amp;".")&amp;IF(高校一覧表!V14="","",TEXT(高校一覧表!V14,"00")))</f>
        <v/>
      </c>
      <c r="O73" s="76" t="str">
        <f t="shared" ca="1" si="3"/>
        <v/>
      </c>
      <c r="P73" s="76" t="str">
        <f t="shared" ca="1" si="4"/>
        <v/>
      </c>
    </row>
    <row r="74" spans="1:16" ht="18" customHeight="1">
      <c r="A74" s="76">
        <f t="shared" ca="1" si="0"/>
        <v>0</v>
      </c>
      <c r="B74" s="76" t="str">
        <f ca="1">IF(C74="","",VLOOKUP(高校一覧表!C15,高校一覧表!A:B,2,0)*10000+VLOOKUP(高校一覧表!S15,高校一覧表!A:B,2,0)+C74)</f>
        <v/>
      </c>
      <c r="C74" s="76" t="str">
        <f ca="1">IF(高校一覧表!S15="","",VLOOKUP(VLOOKUP(高校一覧表!D15,INDIRECT("高校"&amp;高校一覧表!C15&amp;"選手データ!A:O"),MATCH("所属",INDIRECT("高校"&amp;高校一覧表!C15&amp;"選手データ!1:1"),0),0),所属csv!$A:$H,MATCH("所属コード",所属csv!$1:$1,0),0))</f>
        <v/>
      </c>
      <c r="D74" s="76" t="str">
        <f ca="1">IF(C74="","",IF(COUNTIF(高校一覧表!W:W,高校一覧表!C15&amp;"Ｂ")=0,VLOOKUP(高校一覧表!D15,INDIRECT("高校"&amp;高校一覧表!C15&amp;"選手データ!A:O"),MATCH("所属",INDIRECT("高校"&amp;高校一覧表!C15&amp;"選手データ!1:1"),0),0),VLOOKUP(高校一覧表!D15,INDIRECT("高校"&amp;高校一覧表!C15&amp;"選手データ!A:O"),MATCH("所属",INDIRECT("高校"&amp;高校一覧表!C15&amp;"選手データ!1:1"),0),0)&amp;高校一覧表!S15))</f>
        <v/>
      </c>
      <c r="F74" s="76" t="str">
        <f t="shared" ca="1" si="1"/>
        <v/>
      </c>
      <c r="I74" s="76" t="str">
        <f t="shared" ca="1" si="2"/>
        <v/>
      </c>
      <c r="J74" s="76" t="str">
        <f ca="1">IF(C74="","",高校一覧表!AD15)</f>
        <v/>
      </c>
      <c r="K74" s="76" t="str">
        <f ca="1">IF(C74="","",VLOOKUP(高校一覧表!C15,高校一覧表!A:B,2,0)*10000+高校一覧表!D15)</f>
        <v/>
      </c>
      <c r="L74" s="76" t="str">
        <f ca="1">IF(C74="","",高校一覧表!E15)</f>
        <v/>
      </c>
      <c r="M74" s="76" t="str">
        <f ca="1">IF(C74="","",VLOOKUP("一般"&amp;高校一覧表!C15&amp;"子4X100mR",競技csv!A:O,MATCH("競技コード",競技csv!$1:$1,0),0))</f>
        <v/>
      </c>
      <c r="N74" s="76" t="str">
        <f ca="1">IF(C74="","",IF(高校一覧表!T15="","",高校一覧表!T15&amp;".")&amp;IF(高校一覧表!U15="","",TEXT(高校一覧表!U15,"00")&amp;".")&amp;IF(高校一覧表!V15="","",TEXT(高校一覧表!V15,"00")))</f>
        <v/>
      </c>
      <c r="O74" s="76" t="str">
        <f t="shared" ca="1" si="3"/>
        <v/>
      </c>
      <c r="P74" s="76" t="str">
        <f t="shared" ca="1" si="4"/>
        <v/>
      </c>
    </row>
    <row r="75" spans="1:16" ht="18" customHeight="1">
      <c r="A75" s="76">
        <f t="shared" ca="1" si="0"/>
        <v>0</v>
      </c>
      <c r="B75" s="76" t="str">
        <f ca="1">IF(C75="","",VLOOKUP(高校一覧表!C16,高校一覧表!A:B,2,0)*10000+VLOOKUP(高校一覧表!S16,高校一覧表!A:B,2,0)+C75)</f>
        <v/>
      </c>
      <c r="C75" s="76" t="str">
        <f ca="1">IF(高校一覧表!S16="","",VLOOKUP(VLOOKUP(高校一覧表!D16,INDIRECT("高校"&amp;高校一覧表!C16&amp;"選手データ!A:O"),MATCH("所属",INDIRECT("高校"&amp;高校一覧表!C16&amp;"選手データ!1:1"),0),0),所属csv!$A:$H,MATCH("所属コード",所属csv!$1:$1,0),0))</f>
        <v/>
      </c>
      <c r="D75" s="76" t="str">
        <f ca="1">IF(C75="","",IF(COUNTIF(高校一覧表!W:W,高校一覧表!C16&amp;"Ｂ")=0,VLOOKUP(高校一覧表!D16,INDIRECT("高校"&amp;高校一覧表!C16&amp;"選手データ!A:O"),MATCH("所属",INDIRECT("高校"&amp;高校一覧表!C16&amp;"選手データ!1:1"),0),0),VLOOKUP(高校一覧表!D16,INDIRECT("高校"&amp;高校一覧表!C16&amp;"選手データ!A:O"),MATCH("所属",INDIRECT("高校"&amp;高校一覧表!C16&amp;"選手データ!1:1"),0),0)&amp;高校一覧表!S16))</f>
        <v/>
      </c>
      <c r="F75" s="76" t="str">
        <f t="shared" ca="1" si="1"/>
        <v/>
      </c>
      <c r="I75" s="76" t="str">
        <f t="shared" ca="1" si="2"/>
        <v/>
      </c>
      <c r="J75" s="76" t="str">
        <f ca="1">IF(C75="","",高校一覧表!AD16)</f>
        <v/>
      </c>
      <c r="K75" s="76" t="str">
        <f ca="1">IF(C75="","",VLOOKUP(高校一覧表!C16,高校一覧表!A:B,2,0)*10000+高校一覧表!D16)</f>
        <v/>
      </c>
      <c r="L75" s="76" t="str">
        <f ca="1">IF(C75="","",高校一覧表!E16)</f>
        <v/>
      </c>
      <c r="M75" s="76" t="str">
        <f ca="1">IF(C75="","",VLOOKUP("一般"&amp;高校一覧表!C16&amp;"子4X100mR",競技csv!A:O,MATCH("競技コード",競技csv!$1:$1,0),0))</f>
        <v/>
      </c>
      <c r="N75" s="76" t="str">
        <f ca="1">IF(C75="","",IF(高校一覧表!T16="","",高校一覧表!T16&amp;".")&amp;IF(高校一覧表!U16="","",TEXT(高校一覧表!U16,"00")&amp;".")&amp;IF(高校一覧表!V16="","",TEXT(高校一覧表!V16,"00")))</f>
        <v/>
      </c>
      <c r="O75" s="76" t="str">
        <f t="shared" ca="1" si="3"/>
        <v/>
      </c>
      <c r="P75" s="76" t="str">
        <f t="shared" ca="1" si="4"/>
        <v/>
      </c>
    </row>
    <row r="76" spans="1:16" ht="18" customHeight="1">
      <c r="A76" s="76">
        <f t="shared" ca="1" si="0"/>
        <v>0</v>
      </c>
      <c r="B76" s="76" t="str">
        <f ca="1">IF(C76="","",VLOOKUP(高校一覧表!C17,高校一覧表!A:B,2,0)*10000+VLOOKUP(高校一覧表!S17,高校一覧表!A:B,2,0)+C76)</f>
        <v/>
      </c>
      <c r="C76" s="76" t="str">
        <f ca="1">IF(高校一覧表!S17="","",VLOOKUP(VLOOKUP(高校一覧表!D17,INDIRECT("高校"&amp;高校一覧表!C17&amp;"選手データ!A:O"),MATCH("所属",INDIRECT("高校"&amp;高校一覧表!C17&amp;"選手データ!1:1"),0),0),所属csv!$A:$H,MATCH("所属コード",所属csv!$1:$1,0),0))</f>
        <v/>
      </c>
      <c r="D76" s="76" t="str">
        <f ca="1">IF(C76="","",IF(COUNTIF(高校一覧表!W:W,高校一覧表!C17&amp;"Ｂ")=0,VLOOKUP(高校一覧表!D17,INDIRECT("高校"&amp;高校一覧表!C17&amp;"選手データ!A:O"),MATCH("所属",INDIRECT("高校"&amp;高校一覧表!C17&amp;"選手データ!1:1"),0),0),VLOOKUP(高校一覧表!D17,INDIRECT("高校"&amp;高校一覧表!C17&amp;"選手データ!A:O"),MATCH("所属",INDIRECT("高校"&amp;高校一覧表!C17&amp;"選手データ!1:1"),0),0)&amp;高校一覧表!S17))</f>
        <v/>
      </c>
      <c r="F76" s="76" t="str">
        <f t="shared" ca="1" si="1"/>
        <v/>
      </c>
      <c r="I76" s="76" t="str">
        <f t="shared" ca="1" si="2"/>
        <v/>
      </c>
      <c r="J76" s="76" t="str">
        <f ca="1">IF(C76="","",高校一覧表!AD17)</f>
        <v/>
      </c>
      <c r="K76" s="76" t="str">
        <f ca="1">IF(C76="","",VLOOKUP(高校一覧表!C17,高校一覧表!A:B,2,0)*10000+高校一覧表!D17)</f>
        <v/>
      </c>
      <c r="L76" s="76" t="str">
        <f ca="1">IF(C76="","",高校一覧表!E17)</f>
        <v/>
      </c>
      <c r="M76" s="76" t="str">
        <f ca="1">IF(C76="","",VLOOKUP("一般"&amp;高校一覧表!C17&amp;"子4X100mR",競技csv!A:O,MATCH("競技コード",競技csv!$1:$1,0),0))</f>
        <v/>
      </c>
      <c r="N76" s="76" t="str">
        <f ca="1">IF(C76="","",IF(高校一覧表!T17="","",高校一覧表!T17&amp;".")&amp;IF(高校一覧表!U17="","",TEXT(高校一覧表!U17,"00")&amp;".")&amp;IF(高校一覧表!V17="","",TEXT(高校一覧表!V17,"00")))</f>
        <v/>
      </c>
      <c r="O76" s="76" t="str">
        <f t="shared" ca="1" si="3"/>
        <v/>
      </c>
      <c r="P76" s="76" t="str">
        <f t="shared" ca="1" si="4"/>
        <v/>
      </c>
    </row>
    <row r="77" spans="1:16" ht="18" customHeight="1">
      <c r="A77" s="76">
        <f t="shared" ca="1" si="0"/>
        <v>0</v>
      </c>
      <c r="B77" s="76" t="str">
        <f ca="1">IF(C77="","",VLOOKUP(高校一覧表!C18,高校一覧表!A:B,2,0)*10000+VLOOKUP(高校一覧表!S18,高校一覧表!A:B,2,0)+C77)</f>
        <v/>
      </c>
      <c r="C77" s="76" t="str">
        <f ca="1">IF(高校一覧表!S18="","",VLOOKUP(VLOOKUP(高校一覧表!D18,INDIRECT("高校"&amp;高校一覧表!C18&amp;"選手データ!A:O"),MATCH("所属",INDIRECT("高校"&amp;高校一覧表!C18&amp;"選手データ!1:1"),0),0),所属csv!$A:$H,MATCH("所属コード",所属csv!$1:$1,0),0))</f>
        <v/>
      </c>
      <c r="D77" s="76" t="str">
        <f ca="1">IF(C77="","",IF(COUNTIF(高校一覧表!W:W,高校一覧表!C18&amp;"Ｂ")=0,VLOOKUP(高校一覧表!D18,INDIRECT("高校"&amp;高校一覧表!C18&amp;"選手データ!A:O"),MATCH("所属",INDIRECT("高校"&amp;高校一覧表!C18&amp;"選手データ!1:1"),0),0),VLOOKUP(高校一覧表!D18,INDIRECT("高校"&amp;高校一覧表!C18&amp;"選手データ!A:O"),MATCH("所属",INDIRECT("高校"&amp;高校一覧表!C18&amp;"選手データ!1:1"),0),0)&amp;高校一覧表!S18))</f>
        <v/>
      </c>
      <c r="F77" s="76" t="str">
        <f t="shared" ca="1" si="1"/>
        <v/>
      </c>
      <c r="I77" s="76" t="str">
        <f t="shared" ca="1" si="2"/>
        <v/>
      </c>
      <c r="J77" s="76" t="str">
        <f ca="1">IF(C77="","",高校一覧表!AD18)</f>
        <v/>
      </c>
      <c r="K77" s="76" t="str">
        <f ca="1">IF(C77="","",VLOOKUP(高校一覧表!C18,高校一覧表!A:B,2,0)*10000+高校一覧表!D18)</f>
        <v/>
      </c>
      <c r="L77" s="76" t="str">
        <f ca="1">IF(C77="","",高校一覧表!E18)</f>
        <v/>
      </c>
      <c r="M77" s="76" t="str">
        <f ca="1">IF(C77="","",VLOOKUP("一般"&amp;高校一覧表!C18&amp;"子4X100mR",競技csv!A:O,MATCH("競技コード",競技csv!$1:$1,0),0))</f>
        <v/>
      </c>
      <c r="N77" s="76" t="str">
        <f ca="1">IF(C77="","",IF(高校一覧表!T18="","",高校一覧表!T18&amp;".")&amp;IF(高校一覧表!U18="","",TEXT(高校一覧表!U18,"00")&amp;".")&amp;IF(高校一覧表!V18="","",TEXT(高校一覧表!V18,"00")))</f>
        <v/>
      </c>
      <c r="O77" s="76" t="str">
        <f t="shared" ca="1" si="3"/>
        <v/>
      </c>
      <c r="P77" s="76" t="str">
        <f t="shared" ca="1" si="4"/>
        <v/>
      </c>
    </row>
    <row r="78" spans="1:16" ht="18" customHeight="1">
      <c r="A78" s="76">
        <f t="shared" ca="1" si="0"/>
        <v>0</v>
      </c>
      <c r="B78" s="76" t="str">
        <f ca="1">IF(C78="","",VLOOKUP(高校一覧表!C19,高校一覧表!A:B,2,0)*10000+VLOOKUP(高校一覧表!S19,高校一覧表!A:B,2,0)+C78)</f>
        <v/>
      </c>
      <c r="C78" s="76" t="str">
        <f ca="1">IF(高校一覧表!S19="","",VLOOKUP(VLOOKUP(高校一覧表!D19,INDIRECT("高校"&amp;高校一覧表!C19&amp;"選手データ!A:O"),MATCH("所属",INDIRECT("高校"&amp;高校一覧表!C19&amp;"選手データ!1:1"),0),0),所属csv!$A:$H,MATCH("所属コード",所属csv!$1:$1,0),0))</f>
        <v/>
      </c>
      <c r="D78" s="76" t="str">
        <f ca="1">IF(C78="","",IF(COUNTIF(高校一覧表!W:W,高校一覧表!C19&amp;"Ｂ")=0,VLOOKUP(高校一覧表!D19,INDIRECT("高校"&amp;高校一覧表!C19&amp;"選手データ!A:O"),MATCH("所属",INDIRECT("高校"&amp;高校一覧表!C19&amp;"選手データ!1:1"),0),0),VLOOKUP(高校一覧表!D19,INDIRECT("高校"&amp;高校一覧表!C19&amp;"選手データ!A:O"),MATCH("所属",INDIRECT("高校"&amp;高校一覧表!C19&amp;"選手データ!1:1"),0),0)&amp;高校一覧表!S19))</f>
        <v/>
      </c>
      <c r="F78" s="76" t="str">
        <f t="shared" ca="1" si="1"/>
        <v/>
      </c>
      <c r="I78" s="76" t="str">
        <f t="shared" ca="1" si="2"/>
        <v/>
      </c>
      <c r="J78" s="76" t="str">
        <f ca="1">IF(C78="","",高校一覧表!AD19)</f>
        <v/>
      </c>
      <c r="K78" s="76" t="str">
        <f ca="1">IF(C78="","",VLOOKUP(高校一覧表!C19,高校一覧表!A:B,2,0)*10000+高校一覧表!D19)</f>
        <v/>
      </c>
      <c r="L78" s="76" t="str">
        <f ca="1">IF(C78="","",高校一覧表!E19)</f>
        <v/>
      </c>
      <c r="M78" s="76" t="str">
        <f ca="1">IF(C78="","",VLOOKUP("一般"&amp;高校一覧表!C19&amp;"子4X100mR",競技csv!A:O,MATCH("競技コード",競技csv!$1:$1,0),0))</f>
        <v/>
      </c>
      <c r="N78" s="76" t="str">
        <f ca="1">IF(C78="","",IF(高校一覧表!T19="","",高校一覧表!T19&amp;".")&amp;IF(高校一覧表!U19="","",TEXT(高校一覧表!U19,"00")&amp;".")&amp;IF(高校一覧表!V19="","",TEXT(高校一覧表!V19,"00")))</f>
        <v/>
      </c>
      <c r="O78" s="76" t="str">
        <f t="shared" ca="1" si="3"/>
        <v/>
      </c>
      <c r="P78" s="76" t="str">
        <f t="shared" ca="1" si="4"/>
        <v/>
      </c>
    </row>
    <row r="79" spans="1:16" ht="18" customHeight="1">
      <c r="A79" s="76">
        <f t="shared" ca="1" si="0"/>
        <v>0</v>
      </c>
      <c r="B79" s="76" t="str">
        <f ca="1">IF(C79="","",VLOOKUP(高校一覧表!C20,高校一覧表!A:B,2,0)*10000+VLOOKUP(高校一覧表!S20,高校一覧表!A:B,2,0)+C79)</f>
        <v/>
      </c>
      <c r="C79" s="76" t="str">
        <f ca="1">IF(高校一覧表!S20="","",VLOOKUP(VLOOKUP(高校一覧表!D20,INDIRECT("高校"&amp;高校一覧表!C20&amp;"選手データ!A:O"),MATCH("所属",INDIRECT("高校"&amp;高校一覧表!C20&amp;"選手データ!1:1"),0),0),所属csv!$A:$H,MATCH("所属コード",所属csv!$1:$1,0),0))</f>
        <v/>
      </c>
      <c r="D79" s="76" t="str">
        <f ca="1">IF(C79="","",IF(COUNTIF(高校一覧表!W:W,高校一覧表!C20&amp;"Ｂ")=0,VLOOKUP(高校一覧表!D20,INDIRECT("高校"&amp;高校一覧表!C20&amp;"選手データ!A:O"),MATCH("所属",INDIRECT("高校"&amp;高校一覧表!C20&amp;"選手データ!1:1"),0),0),VLOOKUP(高校一覧表!D20,INDIRECT("高校"&amp;高校一覧表!C20&amp;"選手データ!A:O"),MATCH("所属",INDIRECT("高校"&amp;高校一覧表!C20&amp;"選手データ!1:1"),0),0)&amp;高校一覧表!S20))</f>
        <v/>
      </c>
      <c r="F79" s="76" t="str">
        <f t="shared" ca="1" si="1"/>
        <v/>
      </c>
      <c r="I79" s="76" t="str">
        <f t="shared" ca="1" si="2"/>
        <v/>
      </c>
      <c r="J79" s="76" t="str">
        <f ca="1">IF(C79="","",高校一覧表!AD20)</f>
        <v/>
      </c>
      <c r="K79" s="76" t="str">
        <f ca="1">IF(C79="","",VLOOKUP(高校一覧表!C20,高校一覧表!A:B,2,0)*10000+高校一覧表!D20)</f>
        <v/>
      </c>
      <c r="L79" s="76" t="str">
        <f ca="1">IF(C79="","",高校一覧表!E20)</f>
        <v/>
      </c>
      <c r="M79" s="76" t="str">
        <f ca="1">IF(C79="","",VLOOKUP("一般"&amp;高校一覧表!C20&amp;"子4X100mR",競技csv!A:O,MATCH("競技コード",競技csv!$1:$1,0),0))</f>
        <v/>
      </c>
      <c r="N79" s="76" t="str">
        <f ca="1">IF(C79="","",IF(高校一覧表!T20="","",高校一覧表!T20&amp;".")&amp;IF(高校一覧表!U20="","",TEXT(高校一覧表!U20,"00")&amp;".")&amp;IF(高校一覧表!V20="","",TEXT(高校一覧表!V20,"00")))</f>
        <v/>
      </c>
      <c r="O79" s="76" t="str">
        <f t="shared" ca="1" si="3"/>
        <v/>
      </c>
      <c r="P79" s="76" t="str">
        <f t="shared" ca="1" si="4"/>
        <v/>
      </c>
    </row>
    <row r="80" spans="1:16" ht="18" customHeight="1">
      <c r="A80" s="76">
        <f t="shared" ca="1" si="0"/>
        <v>0</v>
      </c>
      <c r="B80" s="76" t="str">
        <f ca="1">IF(C80="","",VLOOKUP(高校一覧表!C21,高校一覧表!A:B,2,0)*10000+VLOOKUP(高校一覧表!S21,高校一覧表!A:B,2,0)+C80)</f>
        <v/>
      </c>
      <c r="C80" s="76" t="str">
        <f ca="1">IF(高校一覧表!S21="","",VLOOKUP(VLOOKUP(高校一覧表!D21,INDIRECT("高校"&amp;高校一覧表!C21&amp;"選手データ!A:O"),MATCH("所属",INDIRECT("高校"&amp;高校一覧表!C21&amp;"選手データ!1:1"),0),0),所属csv!$A:$H,MATCH("所属コード",所属csv!$1:$1,0),0))</f>
        <v/>
      </c>
      <c r="D80" s="76" t="str">
        <f ca="1">IF(C80="","",IF(COUNTIF(高校一覧表!W:W,高校一覧表!C21&amp;"Ｂ")=0,VLOOKUP(高校一覧表!D21,INDIRECT("高校"&amp;高校一覧表!C21&amp;"選手データ!A:O"),MATCH("所属",INDIRECT("高校"&amp;高校一覧表!C21&amp;"選手データ!1:1"),0),0),VLOOKUP(高校一覧表!D21,INDIRECT("高校"&amp;高校一覧表!C21&amp;"選手データ!A:O"),MATCH("所属",INDIRECT("高校"&amp;高校一覧表!C21&amp;"選手データ!1:1"),0),0)&amp;高校一覧表!S21))</f>
        <v/>
      </c>
      <c r="F80" s="76" t="str">
        <f t="shared" ca="1" si="1"/>
        <v/>
      </c>
      <c r="I80" s="76" t="str">
        <f t="shared" ca="1" si="2"/>
        <v/>
      </c>
      <c r="J80" s="76" t="str">
        <f ca="1">IF(C80="","",高校一覧表!AD21)</f>
        <v/>
      </c>
      <c r="K80" s="76" t="str">
        <f ca="1">IF(C80="","",VLOOKUP(高校一覧表!C21,高校一覧表!A:B,2,0)*10000+高校一覧表!D21)</f>
        <v/>
      </c>
      <c r="L80" s="76" t="str">
        <f ca="1">IF(C80="","",高校一覧表!E21)</f>
        <v/>
      </c>
      <c r="M80" s="76" t="str">
        <f ca="1">IF(C80="","",VLOOKUP("一般"&amp;高校一覧表!C21&amp;"子4X100mR",競技csv!A:O,MATCH("競技コード",競技csv!$1:$1,0),0))</f>
        <v/>
      </c>
      <c r="N80" s="76" t="str">
        <f ca="1">IF(C80="","",IF(高校一覧表!T21="","",高校一覧表!T21&amp;".")&amp;IF(高校一覧表!U21="","",TEXT(高校一覧表!U21,"00")&amp;".")&amp;IF(高校一覧表!V21="","",TEXT(高校一覧表!V21,"00")))</f>
        <v/>
      </c>
      <c r="O80" s="76" t="str">
        <f t="shared" ca="1" si="3"/>
        <v/>
      </c>
      <c r="P80" s="76" t="str">
        <f t="shared" ca="1" si="4"/>
        <v/>
      </c>
    </row>
    <row r="81" spans="1:16" ht="18" customHeight="1">
      <c r="A81" s="76">
        <f t="shared" ca="1" si="0"/>
        <v>0</v>
      </c>
      <c r="B81" s="76" t="str">
        <f ca="1">IF(C81="","",VLOOKUP(高校一覧表!C22,高校一覧表!A:B,2,0)*10000+VLOOKUP(高校一覧表!S22,高校一覧表!A:B,2,0)+C81)</f>
        <v/>
      </c>
      <c r="C81" s="76" t="str">
        <f ca="1">IF(高校一覧表!S22="","",VLOOKUP(VLOOKUP(高校一覧表!D22,INDIRECT("高校"&amp;高校一覧表!C22&amp;"選手データ!A:O"),MATCH("所属",INDIRECT("高校"&amp;高校一覧表!C22&amp;"選手データ!1:1"),0),0),所属csv!$A:$H,MATCH("所属コード",所属csv!$1:$1,0),0))</f>
        <v/>
      </c>
      <c r="D81" s="76" t="str">
        <f ca="1">IF(C81="","",IF(COUNTIF(高校一覧表!W:W,高校一覧表!C22&amp;"Ｂ")=0,VLOOKUP(高校一覧表!D22,INDIRECT("高校"&amp;高校一覧表!C22&amp;"選手データ!A:O"),MATCH("所属",INDIRECT("高校"&amp;高校一覧表!C22&amp;"選手データ!1:1"),0),0),VLOOKUP(高校一覧表!D22,INDIRECT("高校"&amp;高校一覧表!C22&amp;"選手データ!A:O"),MATCH("所属",INDIRECT("高校"&amp;高校一覧表!C22&amp;"選手データ!1:1"),0),0)&amp;高校一覧表!S22))</f>
        <v/>
      </c>
      <c r="F81" s="76" t="str">
        <f t="shared" ca="1" si="1"/>
        <v/>
      </c>
      <c r="I81" s="76" t="str">
        <f t="shared" ca="1" si="2"/>
        <v/>
      </c>
      <c r="J81" s="76" t="str">
        <f ca="1">IF(C81="","",高校一覧表!AD22)</f>
        <v/>
      </c>
      <c r="K81" s="76" t="str">
        <f ca="1">IF(C81="","",VLOOKUP(高校一覧表!C22,高校一覧表!A:B,2,0)*10000+高校一覧表!D22)</f>
        <v/>
      </c>
      <c r="L81" s="76" t="str">
        <f ca="1">IF(C81="","",高校一覧表!E22)</f>
        <v/>
      </c>
      <c r="M81" s="76" t="str">
        <f ca="1">IF(C81="","",VLOOKUP("一般"&amp;高校一覧表!C22&amp;"子4X100mR",競技csv!A:O,MATCH("競技コード",競技csv!$1:$1,0),0))</f>
        <v/>
      </c>
      <c r="N81" s="76" t="str">
        <f ca="1">IF(C81="","",IF(高校一覧表!T22="","",高校一覧表!T22&amp;".")&amp;IF(高校一覧表!U22="","",TEXT(高校一覧表!U22,"00")&amp;".")&amp;IF(高校一覧表!V22="","",TEXT(高校一覧表!V22,"00")))</f>
        <v/>
      </c>
      <c r="O81" s="76" t="str">
        <f t="shared" ca="1" si="3"/>
        <v/>
      </c>
      <c r="P81" s="76" t="str">
        <f t="shared" ca="1" si="4"/>
        <v/>
      </c>
    </row>
    <row r="82" spans="1:16" ht="18" customHeight="1">
      <c r="A82" s="76">
        <f t="shared" ca="1" si="0"/>
        <v>0</v>
      </c>
      <c r="B82" s="76" t="str">
        <f ca="1">IF(C82="","",VLOOKUP(高校一覧表!C23,高校一覧表!A:B,2,0)*10000+VLOOKUP(高校一覧表!S23,高校一覧表!A:B,2,0)+C82)</f>
        <v/>
      </c>
      <c r="C82" s="76" t="str">
        <f ca="1">IF(高校一覧表!S23="","",VLOOKUP(VLOOKUP(高校一覧表!D23,INDIRECT("高校"&amp;高校一覧表!C23&amp;"選手データ!A:O"),MATCH("所属",INDIRECT("高校"&amp;高校一覧表!C23&amp;"選手データ!1:1"),0),0),所属csv!$A:$H,MATCH("所属コード",所属csv!$1:$1,0),0))</f>
        <v/>
      </c>
      <c r="D82" s="76" t="str">
        <f ca="1">IF(C82="","",IF(COUNTIF(高校一覧表!W:W,高校一覧表!C23&amp;"Ｂ")=0,VLOOKUP(高校一覧表!D23,INDIRECT("高校"&amp;高校一覧表!C23&amp;"選手データ!A:O"),MATCH("所属",INDIRECT("高校"&amp;高校一覧表!C23&amp;"選手データ!1:1"),0),0),VLOOKUP(高校一覧表!D23,INDIRECT("高校"&amp;高校一覧表!C23&amp;"選手データ!A:O"),MATCH("所属",INDIRECT("高校"&amp;高校一覧表!C23&amp;"選手データ!1:1"),0),0)&amp;高校一覧表!S23))</f>
        <v/>
      </c>
      <c r="F82" s="76" t="str">
        <f t="shared" ca="1" si="1"/>
        <v/>
      </c>
      <c r="I82" s="76" t="str">
        <f t="shared" ca="1" si="2"/>
        <v/>
      </c>
      <c r="J82" s="76" t="str">
        <f ca="1">IF(C82="","",高校一覧表!AD23)</f>
        <v/>
      </c>
      <c r="K82" s="76" t="str">
        <f ca="1">IF(C82="","",VLOOKUP(高校一覧表!C23,高校一覧表!A:B,2,0)*10000+高校一覧表!D23)</f>
        <v/>
      </c>
      <c r="L82" s="76" t="str">
        <f ca="1">IF(C82="","",高校一覧表!E23)</f>
        <v/>
      </c>
      <c r="M82" s="76" t="str">
        <f ca="1">IF(C82="","",VLOOKUP("一般"&amp;高校一覧表!C23&amp;"子4X100mR",競技csv!A:O,MATCH("競技コード",競技csv!$1:$1,0),0))</f>
        <v/>
      </c>
      <c r="N82" s="76" t="str">
        <f ca="1">IF(C82="","",IF(高校一覧表!T23="","",高校一覧表!T23&amp;".")&amp;IF(高校一覧表!U23="","",TEXT(高校一覧表!U23,"00")&amp;".")&amp;IF(高校一覧表!V23="","",TEXT(高校一覧表!V23,"00")))</f>
        <v/>
      </c>
      <c r="O82" s="76" t="str">
        <f t="shared" ca="1" si="3"/>
        <v/>
      </c>
      <c r="P82" s="76" t="str">
        <f t="shared" ca="1" si="4"/>
        <v/>
      </c>
    </row>
    <row r="83" spans="1:16" ht="18" customHeight="1">
      <c r="A83" s="76">
        <f t="shared" ca="1" si="0"/>
        <v>0</v>
      </c>
      <c r="B83" s="76" t="str">
        <f ca="1">IF(C83="","",VLOOKUP(高校一覧表!C24,高校一覧表!A:B,2,0)*10000+VLOOKUP(高校一覧表!S24,高校一覧表!A:B,2,0)+C83)</f>
        <v/>
      </c>
      <c r="C83" s="76" t="str">
        <f ca="1">IF(高校一覧表!S24="","",VLOOKUP(VLOOKUP(高校一覧表!D24,INDIRECT("高校"&amp;高校一覧表!C24&amp;"選手データ!A:O"),MATCH("所属",INDIRECT("高校"&amp;高校一覧表!C24&amp;"選手データ!1:1"),0),0),所属csv!$A:$H,MATCH("所属コード",所属csv!$1:$1,0),0))</f>
        <v/>
      </c>
      <c r="D83" s="76" t="str">
        <f ca="1">IF(C83="","",IF(COUNTIF(高校一覧表!W:W,高校一覧表!C24&amp;"Ｂ")=0,VLOOKUP(高校一覧表!D24,INDIRECT("高校"&amp;高校一覧表!C24&amp;"選手データ!A:O"),MATCH("所属",INDIRECT("高校"&amp;高校一覧表!C24&amp;"選手データ!1:1"),0),0),VLOOKUP(高校一覧表!D24,INDIRECT("高校"&amp;高校一覧表!C24&amp;"選手データ!A:O"),MATCH("所属",INDIRECT("高校"&amp;高校一覧表!C24&amp;"選手データ!1:1"),0),0)&amp;高校一覧表!S24))</f>
        <v/>
      </c>
      <c r="F83" s="76" t="str">
        <f t="shared" ca="1" si="1"/>
        <v/>
      </c>
      <c r="I83" s="76" t="str">
        <f t="shared" ca="1" si="2"/>
        <v/>
      </c>
      <c r="J83" s="76" t="str">
        <f ca="1">IF(C83="","",高校一覧表!AD24)</f>
        <v/>
      </c>
      <c r="K83" s="76" t="str">
        <f ca="1">IF(C83="","",VLOOKUP(高校一覧表!C24,高校一覧表!A:B,2,0)*10000+高校一覧表!D24)</f>
        <v/>
      </c>
      <c r="L83" s="76" t="str">
        <f ca="1">IF(C83="","",高校一覧表!E24)</f>
        <v/>
      </c>
      <c r="M83" s="76" t="str">
        <f ca="1">IF(C83="","",VLOOKUP("一般"&amp;高校一覧表!C24&amp;"子4X100mR",競技csv!A:O,MATCH("競技コード",競技csv!$1:$1,0),0))</f>
        <v/>
      </c>
      <c r="N83" s="76" t="str">
        <f ca="1">IF(C83="","",IF(高校一覧表!T24="","",高校一覧表!T24&amp;".")&amp;IF(高校一覧表!U24="","",TEXT(高校一覧表!U24,"00")&amp;".")&amp;IF(高校一覧表!V24="","",TEXT(高校一覧表!V24,"00")))</f>
        <v/>
      </c>
      <c r="O83" s="76" t="str">
        <f t="shared" ca="1" si="3"/>
        <v/>
      </c>
      <c r="P83" s="76" t="str">
        <f t="shared" ca="1" si="4"/>
        <v/>
      </c>
    </row>
    <row r="84" spans="1:16" ht="18" customHeight="1">
      <c r="A84" s="76">
        <f t="shared" ca="1" si="0"/>
        <v>0</v>
      </c>
      <c r="B84" s="76" t="str">
        <f ca="1">IF(C84="","",VLOOKUP(高校一覧表!C25,高校一覧表!A:B,2,0)*10000+VLOOKUP(高校一覧表!S25,高校一覧表!A:B,2,0)+C84)</f>
        <v/>
      </c>
      <c r="C84" s="76" t="str">
        <f ca="1">IF(高校一覧表!S25="","",VLOOKUP(VLOOKUP(高校一覧表!D25,INDIRECT("高校"&amp;高校一覧表!C25&amp;"選手データ!A:O"),MATCH("所属",INDIRECT("高校"&amp;高校一覧表!C25&amp;"選手データ!1:1"),0),0),所属csv!$A:$H,MATCH("所属コード",所属csv!$1:$1,0),0))</f>
        <v/>
      </c>
      <c r="D84" s="76" t="str">
        <f ca="1">IF(C84="","",IF(COUNTIF(高校一覧表!W:W,高校一覧表!C25&amp;"Ｂ")=0,VLOOKUP(高校一覧表!D25,INDIRECT("高校"&amp;高校一覧表!C25&amp;"選手データ!A:O"),MATCH("所属",INDIRECT("高校"&amp;高校一覧表!C25&amp;"選手データ!1:1"),0),0),VLOOKUP(高校一覧表!D25,INDIRECT("高校"&amp;高校一覧表!C25&amp;"選手データ!A:O"),MATCH("所属",INDIRECT("高校"&amp;高校一覧表!C25&amp;"選手データ!1:1"),0),0)&amp;高校一覧表!S25))</f>
        <v/>
      </c>
      <c r="F84" s="76" t="str">
        <f t="shared" ca="1" si="1"/>
        <v/>
      </c>
      <c r="I84" s="76" t="str">
        <f t="shared" ca="1" si="2"/>
        <v/>
      </c>
      <c r="J84" s="76" t="str">
        <f ca="1">IF(C84="","",高校一覧表!AD25)</f>
        <v/>
      </c>
      <c r="K84" s="76" t="str">
        <f ca="1">IF(C84="","",VLOOKUP(高校一覧表!C25,高校一覧表!A:B,2,0)*10000+高校一覧表!D25)</f>
        <v/>
      </c>
      <c r="L84" s="76" t="str">
        <f ca="1">IF(C84="","",高校一覧表!E25)</f>
        <v/>
      </c>
      <c r="M84" s="76" t="str">
        <f ca="1">IF(C84="","",VLOOKUP("一般"&amp;高校一覧表!C25&amp;"子4X100mR",競技csv!A:O,MATCH("競技コード",競技csv!$1:$1,0),0))</f>
        <v/>
      </c>
      <c r="N84" s="76" t="str">
        <f ca="1">IF(C84="","",IF(高校一覧表!T25="","",高校一覧表!T25&amp;".")&amp;IF(高校一覧表!U25="","",TEXT(高校一覧表!U25,"00")&amp;".")&amp;IF(高校一覧表!V25="","",TEXT(高校一覧表!V25,"00")))</f>
        <v/>
      </c>
      <c r="O84" s="76" t="str">
        <f t="shared" ca="1" si="3"/>
        <v/>
      </c>
      <c r="P84" s="76" t="str">
        <f t="shared" ca="1" si="4"/>
        <v/>
      </c>
    </row>
    <row r="85" spans="1:16" ht="18" customHeight="1">
      <c r="A85" s="76">
        <f t="shared" ca="1" si="0"/>
        <v>0</v>
      </c>
      <c r="B85" s="76" t="str">
        <f ca="1">IF(C85="","",VLOOKUP(高校一覧表!C26,高校一覧表!A:B,2,0)*10000+VLOOKUP(高校一覧表!S26,高校一覧表!A:B,2,0)+C85)</f>
        <v/>
      </c>
      <c r="C85" s="76" t="str">
        <f ca="1">IF(高校一覧表!S26="","",VLOOKUP(VLOOKUP(高校一覧表!D26,INDIRECT("高校"&amp;高校一覧表!C26&amp;"選手データ!A:O"),MATCH("所属",INDIRECT("高校"&amp;高校一覧表!C26&amp;"選手データ!1:1"),0),0),所属csv!$A:$H,MATCH("所属コード",所属csv!$1:$1,0),0))</f>
        <v/>
      </c>
      <c r="D85" s="76" t="str">
        <f ca="1">IF(C85="","",IF(COUNTIF(高校一覧表!W:W,高校一覧表!C26&amp;"Ｂ")=0,VLOOKUP(高校一覧表!D26,INDIRECT("高校"&amp;高校一覧表!C26&amp;"選手データ!A:O"),MATCH("所属",INDIRECT("高校"&amp;高校一覧表!C26&amp;"選手データ!1:1"),0),0),VLOOKUP(高校一覧表!D26,INDIRECT("高校"&amp;高校一覧表!C26&amp;"選手データ!A:O"),MATCH("所属",INDIRECT("高校"&amp;高校一覧表!C26&amp;"選手データ!1:1"),0),0)&amp;高校一覧表!S26))</f>
        <v/>
      </c>
      <c r="F85" s="76" t="str">
        <f t="shared" ca="1" si="1"/>
        <v/>
      </c>
      <c r="I85" s="76" t="str">
        <f t="shared" ca="1" si="2"/>
        <v/>
      </c>
      <c r="J85" s="76" t="str">
        <f ca="1">IF(C85="","",高校一覧表!AD26)</f>
        <v/>
      </c>
      <c r="K85" s="76" t="str">
        <f ca="1">IF(C85="","",VLOOKUP(高校一覧表!C26,高校一覧表!A:B,2,0)*10000+高校一覧表!D26)</f>
        <v/>
      </c>
      <c r="L85" s="76" t="str">
        <f ca="1">IF(C85="","",高校一覧表!E26)</f>
        <v/>
      </c>
      <c r="M85" s="76" t="str">
        <f ca="1">IF(C85="","",VLOOKUP("一般"&amp;高校一覧表!C26&amp;"子4X100mR",競技csv!A:O,MATCH("競技コード",競技csv!$1:$1,0),0))</f>
        <v/>
      </c>
      <c r="N85" s="76" t="str">
        <f ca="1">IF(C85="","",IF(高校一覧表!T26="","",高校一覧表!T26&amp;".")&amp;IF(高校一覧表!U26="","",TEXT(高校一覧表!U26,"00")&amp;".")&amp;IF(高校一覧表!V26="","",TEXT(高校一覧表!V26,"00")))</f>
        <v/>
      </c>
      <c r="O85" s="76" t="str">
        <f t="shared" ca="1" si="3"/>
        <v/>
      </c>
      <c r="P85" s="76" t="str">
        <f t="shared" ca="1" si="4"/>
        <v/>
      </c>
    </row>
    <row r="86" spans="1:16" ht="18" customHeight="1">
      <c r="A86" s="76">
        <f t="shared" ca="1" si="0"/>
        <v>0</v>
      </c>
      <c r="B86" s="76" t="str">
        <f ca="1">IF(C86="","",VLOOKUP(高校一覧表!C27,高校一覧表!A:B,2,0)*10000+VLOOKUP(高校一覧表!S27,高校一覧表!A:B,2,0)+C86)</f>
        <v/>
      </c>
      <c r="C86" s="76" t="str">
        <f ca="1">IF(高校一覧表!S27="","",VLOOKUP(VLOOKUP(高校一覧表!D27,INDIRECT("高校"&amp;高校一覧表!C27&amp;"選手データ!A:O"),MATCH("所属",INDIRECT("高校"&amp;高校一覧表!C27&amp;"選手データ!1:1"),0),0),所属csv!$A:$H,MATCH("所属コード",所属csv!$1:$1,0),0))</f>
        <v/>
      </c>
      <c r="D86" s="76" t="str">
        <f ca="1">IF(C86="","",IF(COUNTIF(高校一覧表!W:W,高校一覧表!C27&amp;"Ｂ")=0,VLOOKUP(高校一覧表!D27,INDIRECT("高校"&amp;高校一覧表!C27&amp;"選手データ!A:O"),MATCH("所属",INDIRECT("高校"&amp;高校一覧表!C27&amp;"選手データ!1:1"),0),0),VLOOKUP(高校一覧表!D27,INDIRECT("高校"&amp;高校一覧表!C27&amp;"選手データ!A:O"),MATCH("所属",INDIRECT("高校"&amp;高校一覧表!C27&amp;"選手データ!1:1"),0),0)&amp;高校一覧表!S27))</f>
        <v/>
      </c>
      <c r="F86" s="76" t="str">
        <f t="shared" ca="1" si="1"/>
        <v/>
      </c>
      <c r="I86" s="76" t="str">
        <f t="shared" ca="1" si="2"/>
        <v/>
      </c>
      <c r="J86" s="76" t="str">
        <f ca="1">IF(C86="","",高校一覧表!AD27)</f>
        <v/>
      </c>
      <c r="K86" s="76" t="str">
        <f ca="1">IF(C86="","",VLOOKUP(高校一覧表!C27,高校一覧表!A:B,2,0)*10000+高校一覧表!D27)</f>
        <v/>
      </c>
      <c r="L86" s="76" t="str">
        <f ca="1">IF(C86="","",高校一覧表!E27)</f>
        <v/>
      </c>
      <c r="M86" s="76" t="str">
        <f ca="1">IF(C86="","",VLOOKUP("一般"&amp;高校一覧表!C27&amp;"子4X100mR",競技csv!A:O,MATCH("競技コード",競技csv!$1:$1,0),0))</f>
        <v/>
      </c>
      <c r="N86" s="76" t="str">
        <f ca="1">IF(C86="","",IF(高校一覧表!T27="","",高校一覧表!T27&amp;".")&amp;IF(高校一覧表!U27="","",TEXT(高校一覧表!U27,"00")&amp;".")&amp;IF(高校一覧表!V27="","",TEXT(高校一覧表!V27,"00")))</f>
        <v/>
      </c>
      <c r="O86" s="76" t="str">
        <f t="shared" ca="1" si="3"/>
        <v/>
      </c>
      <c r="P86" s="76" t="str">
        <f t="shared" ca="1" si="4"/>
        <v/>
      </c>
    </row>
    <row r="87" spans="1:16" ht="18" customHeight="1">
      <c r="A87" s="76">
        <f t="shared" ca="1" si="0"/>
        <v>0</v>
      </c>
      <c r="B87" s="76" t="str">
        <f ca="1">IF(C87="","",VLOOKUP(高校一覧表!C28,高校一覧表!A:B,2,0)*10000+VLOOKUP(高校一覧表!S28,高校一覧表!A:B,2,0)+C87)</f>
        <v/>
      </c>
      <c r="C87" s="76" t="str">
        <f ca="1">IF(高校一覧表!S28="","",VLOOKUP(VLOOKUP(高校一覧表!D28,INDIRECT("高校"&amp;高校一覧表!C28&amp;"選手データ!A:O"),MATCH("所属",INDIRECT("高校"&amp;高校一覧表!C28&amp;"選手データ!1:1"),0),0),所属csv!$A:$H,MATCH("所属コード",所属csv!$1:$1,0),0))</f>
        <v/>
      </c>
      <c r="D87" s="76" t="str">
        <f ca="1">IF(C87="","",IF(COUNTIF(高校一覧表!W:W,高校一覧表!C28&amp;"Ｂ")=0,VLOOKUP(高校一覧表!D28,INDIRECT("高校"&amp;高校一覧表!C28&amp;"選手データ!A:O"),MATCH("所属",INDIRECT("高校"&amp;高校一覧表!C28&amp;"選手データ!1:1"),0),0),VLOOKUP(高校一覧表!D28,INDIRECT("高校"&amp;高校一覧表!C28&amp;"選手データ!A:O"),MATCH("所属",INDIRECT("高校"&amp;高校一覧表!C28&amp;"選手データ!1:1"),0),0)&amp;高校一覧表!S28))</f>
        <v/>
      </c>
      <c r="F87" s="76" t="str">
        <f t="shared" ca="1" si="1"/>
        <v/>
      </c>
      <c r="I87" s="76" t="str">
        <f t="shared" ca="1" si="2"/>
        <v/>
      </c>
      <c r="J87" s="76" t="str">
        <f ca="1">IF(C87="","",高校一覧表!AD28)</f>
        <v/>
      </c>
      <c r="K87" s="76" t="str">
        <f ca="1">IF(C87="","",VLOOKUP(高校一覧表!C28,高校一覧表!A:B,2,0)*10000+高校一覧表!D28)</f>
        <v/>
      </c>
      <c r="L87" s="76" t="str">
        <f ca="1">IF(C87="","",高校一覧表!E28)</f>
        <v/>
      </c>
      <c r="M87" s="76" t="str">
        <f ca="1">IF(C87="","",VLOOKUP("一般"&amp;高校一覧表!C28&amp;"子4X100mR",競技csv!A:O,MATCH("競技コード",競技csv!$1:$1,0),0))</f>
        <v/>
      </c>
      <c r="N87" s="76" t="str">
        <f ca="1">IF(C87="","",IF(高校一覧表!T28="","",高校一覧表!T28&amp;".")&amp;IF(高校一覧表!U28="","",TEXT(高校一覧表!U28,"00")&amp;".")&amp;IF(高校一覧表!V28="","",TEXT(高校一覧表!V28,"00")))</f>
        <v/>
      </c>
      <c r="O87" s="76" t="str">
        <f t="shared" ca="1" si="3"/>
        <v/>
      </c>
      <c r="P87" s="76" t="str">
        <f t="shared" ca="1" si="4"/>
        <v/>
      </c>
    </row>
    <row r="88" spans="1:16" ht="18" customHeight="1">
      <c r="A88" s="76">
        <f t="shared" ca="1" si="0"/>
        <v>0</v>
      </c>
      <c r="B88" s="76" t="str">
        <f ca="1">IF(C88="","",VLOOKUP(高校一覧表!C29,高校一覧表!A:B,2,0)*10000+VLOOKUP(高校一覧表!S29,高校一覧表!A:B,2,0)+C88)</f>
        <v/>
      </c>
      <c r="C88" s="76" t="str">
        <f ca="1">IF(高校一覧表!S29="","",VLOOKUP(VLOOKUP(高校一覧表!D29,INDIRECT("高校"&amp;高校一覧表!C29&amp;"選手データ!A:O"),MATCH("所属",INDIRECT("高校"&amp;高校一覧表!C29&amp;"選手データ!1:1"),0),0),所属csv!$A:$H,MATCH("所属コード",所属csv!$1:$1,0),0))</f>
        <v/>
      </c>
      <c r="D88" s="76" t="str">
        <f ca="1">IF(C88="","",IF(COUNTIF(高校一覧表!W:W,高校一覧表!C29&amp;"Ｂ")=0,VLOOKUP(高校一覧表!D29,INDIRECT("高校"&amp;高校一覧表!C29&amp;"選手データ!A:O"),MATCH("所属",INDIRECT("高校"&amp;高校一覧表!C29&amp;"選手データ!1:1"),0),0),VLOOKUP(高校一覧表!D29,INDIRECT("高校"&amp;高校一覧表!C29&amp;"選手データ!A:O"),MATCH("所属",INDIRECT("高校"&amp;高校一覧表!C29&amp;"選手データ!1:1"),0),0)&amp;高校一覧表!S29))</f>
        <v/>
      </c>
      <c r="F88" s="76" t="str">
        <f t="shared" ca="1" si="1"/>
        <v/>
      </c>
      <c r="I88" s="76" t="str">
        <f t="shared" ca="1" si="2"/>
        <v/>
      </c>
      <c r="J88" s="76" t="str">
        <f ca="1">IF(C88="","",高校一覧表!AD29)</f>
        <v/>
      </c>
      <c r="K88" s="76" t="str">
        <f ca="1">IF(C88="","",VLOOKUP(高校一覧表!C29,高校一覧表!A:B,2,0)*10000+高校一覧表!D29)</f>
        <v/>
      </c>
      <c r="L88" s="76" t="str">
        <f ca="1">IF(C88="","",高校一覧表!E29)</f>
        <v/>
      </c>
      <c r="M88" s="76" t="str">
        <f ca="1">IF(C88="","",VLOOKUP("一般"&amp;高校一覧表!C29&amp;"子4X100mR",競技csv!A:O,MATCH("競技コード",競技csv!$1:$1,0),0))</f>
        <v/>
      </c>
      <c r="N88" s="76" t="str">
        <f ca="1">IF(C88="","",IF(高校一覧表!T29="","",高校一覧表!T29&amp;".")&amp;IF(高校一覧表!U29="","",TEXT(高校一覧表!U29,"00")&amp;".")&amp;IF(高校一覧表!V29="","",TEXT(高校一覧表!V29,"00")))</f>
        <v/>
      </c>
      <c r="O88" s="76" t="str">
        <f t="shared" ca="1" si="3"/>
        <v/>
      </c>
      <c r="P88" s="76" t="str">
        <f t="shared" ca="1" si="4"/>
        <v/>
      </c>
    </row>
    <row r="89" spans="1:16" ht="18" customHeight="1">
      <c r="A89" s="76">
        <f t="shared" ca="1" si="0"/>
        <v>0</v>
      </c>
      <c r="B89" s="76" t="str">
        <f ca="1">IF(C89="","",VLOOKUP(高校一覧表!C30,高校一覧表!A:B,2,0)*10000+VLOOKUP(高校一覧表!S30,高校一覧表!A:B,2,0)+C89)</f>
        <v/>
      </c>
      <c r="C89" s="76" t="str">
        <f ca="1">IF(高校一覧表!S30="","",VLOOKUP(VLOOKUP(高校一覧表!D30,INDIRECT("高校"&amp;高校一覧表!C30&amp;"選手データ!A:O"),MATCH("所属",INDIRECT("高校"&amp;高校一覧表!C30&amp;"選手データ!1:1"),0),0),所属csv!$A:$H,MATCH("所属コード",所属csv!$1:$1,0),0))</f>
        <v/>
      </c>
      <c r="D89" s="76" t="str">
        <f ca="1">IF(C89="","",IF(COUNTIF(高校一覧表!W:W,高校一覧表!C30&amp;"Ｂ")=0,VLOOKUP(高校一覧表!D30,INDIRECT("高校"&amp;高校一覧表!C30&amp;"選手データ!A:O"),MATCH("所属",INDIRECT("高校"&amp;高校一覧表!C30&amp;"選手データ!1:1"),0),0),VLOOKUP(高校一覧表!D30,INDIRECT("高校"&amp;高校一覧表!C30&amp;"選手データ!A:O"),MATCH("所属",INDIRECT("高校"&amp;高校一覧表!C30&amp;"選手データ!1:1"),0),0)&amp;高校一覧表!S30))</f>
        <v/>
      </c>
      <c r="F89" s="76" t="str">
        <f t="shared" ca="1" si="1"/>
        <v/>
      </c>
      <c r="I89" s="76" t="str">
        <f t="shared" ca="1" si="2"/>
        <v/>
      </c>
      <c r="J89" s="76" t="str">
        <f ca="1">IF(C89="","",高校一覧表!AD30)</f>
        <v/>
      </c>
      <c r="K89" s="76" t="str">
        <f ca="1">IF(C89="","",VLOOKUP(高校一覧表!C30,高校一覧表!A:B,2,0)*10000+高校一覧表!D30)</f>
        <v/>
      </c>
      <c r="L89" s="76" t="str">
        <f ca="1">IF(C89="","",高校一覧表!E30)</f>
        <v/>
      </c>
      <c r="M89" s="76" t="str">
        <f ca="1">IF(C89="","",VLOOKUP("一般"&amp;高校一覧表!C30&amp;"子4X100mR",競技csv!A:O,MATCH("競技コード",競技csv!$1:$1,0),0))</f>
        <v/>
      </c>
      <c r="N89" s="76" t="str">
        <f ca="1">IF(C89="","",IF(高校一覧表!T30="","",高校一覧表!T30&amp;".")&amp;IF(高校一覧表!U30="","",TEXT(高校一覧表!U30,"00")&amp;".")&amp;IF(高校一覧表!V30="","",TEXT(高校一覧表!V30,"00")))</f>
        <v/>
      </c>
      <c r="O89" s="76" t="str">
        <f t="shared" ca="1" si="3"/>
        <v/>
      </c>
      <c r="P89" s="76" t="str">
        <f t="shared" ca="1" si="4"/>
        <v/>
      </c>
    </row>
    <row r="90" spans="1:16" ht="18" customHeight="1">
      <c r="A90" s="76">
        <f t="shared" ca="1" si="0"/>
        <v>0</v>
      </c>
      <c r="B90" s="76" t="str">
        <f ca="1">IF(C90="","",VLOOKUP(高校一覧表!C31,高校一覧表!A:B,2,0)*10000+VLOOKUP(高校一覧表!S31,高校一覧表!A:B,2,0)+C90)</f>
        <v/>
      </c>
      <c r="C90" s="76" t="str">
        <f ca="1">IF(高校一覧表!S31="","",VLOOKUP(VLOOKUP(高校一覧表!D31,INDIRECT("高校"&amp;高校一覧表!C31&amp;"選手データ!A:O"),MATCH("所属",INDIRECT("高校"&amp;高校一覧表!C31&amp;"選手データ!1:1"),0),0),所属csv!$A:$H,MATCH("所属コード",所属csv!$1:$1,0),0))</f>
        <v/>
      </c>
      <c r="D90" s="76" t="str">
        <f ca="1">IF(C90="","",IF(COUNTIF(高校一覧表!W:W,高校一覧表!C31&amp;"Ｂ")=0,VLOOKUP(高校一覧表!D31,INDIRECT("高校"&amp;高校一覧表!C31&amp;"選手データ!A:O"),MATCH("所属",INDIRECT("高校"&amp;高校一覧表!C31&amp;"選手データ!1:1"),0),0),VLOOKUP(高校一覧表!D31,INDIRECT("高校"&amp;高校一覧表!C31&amp;"選手データ!A:O"),MATCH("所属",INDIRECT("高校"&amp;高校一覧表!C31&amp;"選手データ!1:1"),0),0)&amp;高校一覧表!S31))</f>
        <v/>
      </c>
      <c r="F90" s="76" t="str">
        <f t="shared" ca="1" si="1"/>
        <v/>
      </c>
      <c r="I90" s="76" t="str">
        <f t="shared" ca="1" si="2"/>
        <v/>
      </c>
      <c r="J90" s="76" t="str">
        <f ca="1">IF(C90="","",高校一覧表!AD31)</f>
        <v/>
      </c>
      <c r="K90" s="76" t="str">
        <f ca="1">IF(C90="","",VLOOKUP(高校一覧表!C31,高校一覧表!A:B,2,0)*10000+高校一覧表!D31)</f>
        <v/>
      </c>
      <c r="L90" s="76" t="str">
        <f ca="1">IF(C90="","",高校一覧表!E31)</f>
        <v/>
      </c>
      <c r="M90" s="76" t="str">
        <f ca="1">IF(C90="","",VLOOKUP("一般"&amp;高校一覧表!C31&amp;"子4X100mR",競技csv!A:O,MATCH("競技コード",競技csv!$1:$1,0),0))</f>
        <v/>
      </c>
      <c r="N90" s="76" t="str">
        <f ca="1">IF(C90="","",IF(高校一覧表!T31="","",高校一覧表!T31&amp;".")&amp;IF(高校一覧表!U31="","",TEXT(高校一覧表!U31,"00")&amp;".")&amp;IF(高校一覧表!V31="","",TEXT(高校一覧表!V31,"00")))</f>
        <v/>
      </c>
      <c r="O90" s="76" t="str">
        <f t="shared" ca="1" si="3"/>
        <v/>
      </c>
      <c r="P90" s="76" t="str">
        <f t="shared" ca="1" si="4"/>
        <v/>
      </c>
    </row>
    <row r="91" spans="1:16" ht="18" customHeight="1">
      <c r="A91" s="76">
        <f t="shared" ca="1" si="0"/>
        <v>0</v>
      </c>
      <c r="B91" s="76" t="str">
        <f ca="1">IF(C91="","",VLOOKUP(高校一覧表!C32,高校一覧表!A:B,2,0)*10000+VLOOKUP(高校一覧表!S32,高校一覧表!A:B,2,0)+C91)</f>
        <v/>
      </c>
      <c r="C91" s="76" t="str">
        <f ca="1">IF(高校一覧表!S32="","",VLOOKUP(VLOOKUP(高校一覧表!D32,INDIRECT("高校"&amp;高校一覧表!C32&amp;"選手データ!A:O"),MATCH("所属",INDIRECT("高校"&amp;高校一覧表!C32&amp;"選手データ!1:1"),0),0),所属csv!$A:$H,MATCH("所属コード",所属csv!$1:$1,0),0))</f>
        <v/>
      </c>
      <c r="D91" s="76" t="str">
        <f ca="1">IF(C91="","",IF(COUNTIF(高校一覧表!W:W,高校一覧表!C32&amp;"Ｂ")=0,VLOOKUP(高校一覧表!D32,INDIRECT("高校"&amp;高校一覧表!C32&amp;"選手データ!A:O"),MATCH("所属",INDIRECT("高校"&amp;高校一覧表!C32&amp;"選手データ!1:1"),0),0),VLOOKUP(高校一覧表!D32,INDIRECT("高校"&amp;高校一覧表!C32&amp;"選手データ!A:O"),MATCH("所属",INDIRECT("高校"&amp;高校一覧表!C32&amp;"選手データ!1:1"),0),0)&amp;高校一覧表!S32))</f>
        <v/>
      </c>
      <c r="F91" s="76" t="str">
        <f t="shared" ca="1" si="1"/>
        <v/>
      </c>
      <c r="I91" s="76" t="str">
        <f t="shared" ca="1" si="2"/>
        <v/>
      </c>
      <c r="J91" s="76" t="str">
        <f ca="1">IF(C91="","",高校一覧表!AD32)</f>
        <v/>
      </c>
      <c r="K91" s="76" t="str">
        <f ca="1">IF(C91="","",VLOOKUP(高校一覧表!C32,高校一覧表!A:B,2,0)*10000+高校一覧表!D32)</f>
        <v/>
      </c>
      <c r="L91" s="76" t="str">
        <f ca="1">IF(C91="","",高校一覧表!E32)</f>
        <v/>
      </c>
      <c r="M91" s="76" t="str">
        <f ca="1">IF(C91="","",VLOOKUP("一般"&amp;高校一覧表!C32&amp;"子4X100mR",競技csv!A:O,MATCH("競技コード",競技csv!$1:$1,0),0))</f>
        <v/>
      </c>
      <c r="N91" s="76" t="str">
        <f ca="1">IF(C91="","",IF(高校一覧表!T32="","",高校一覧表!T32&amp;".")&amp;IF(高校一覧表!U32="","",TEXT(高校一覧表!U32,"00")&amp;".")&amp;IF(高校一覧表!V32="","",TEXT(高校一覧表!V32,"00")))</f>
        <v/>
      </c>
      <c r="O91" s="76" t="str">
        <f t="shared" ca="1" si="3"/>
        <v/>
      </c>
      <c r="P91" s="76" t="str">
        <f t="shared" ca="1" si="4"/>
        <v/>
      </c>
    </row>
    <row r="92" spans="1:16" ht="18" customHeight="1">
      <c r="A92" s="76">
        <f t="shared" ca="1" si="0"/>
        <v>0</v>
      </c>
      <c r="B92" s="76" t="str">
        <f ca="1">IF(C92="","",VLOOKUP(高校一覧表!C33,高校一覧表!A:B,2,0)*10000+VLOOKUP(高校一覧表!S33,高校一覧表!A:B,2,0)+C92)</f>
        <v/>
      </c>
      <c r="C92" s="76" t="str">
        <f ca="1">IF(高校一覧表!S33="","",VLOOKUP(VLOOKUP(高校一覧表!D33,INDIRECT("高校"&amp;高校一覧表!C33&amp;"選手データ!A:O"),MATCH("所属",INDIRECT("高校"&amp;高校一覧表!C33&amp;"選手データ!1:1"),0),0),所属csv!$A:$H,MATCH("所属コード",所属csv!$1:$1,0),0))</f>
        <v/>
      </c>
      <c r="D92" s="76" t="str">
        <f ca="1">IF(C92="","",IF(COUNTIF(高校一覧表!W:W,高校一覧表!C33&amp;"Ｂ")=0,VLOOKUP(高校一覧表!D33,INDIRECT("高校"&amp;高校一覧表!C33&amp;"選手データ!A:O"),MATCH("所属",INDIRECT("高校"&amp;高校一覧表!C33&amp;"選手データ!1:1"),0),0),VLOOKUP(高校一覧表!D33,INDIRECT("高校"&amp;高校一覧表!C33&amp;"選手データ!A:O"),MATCH("所属",INDIRECT("高校"&amp;高校一覧表!C33&amp;"選手データ!1:1"),0),0)&amp;高校一覧表!S33))</f>
        <v/>
      </c>
      <c r="F92" s="76" t="str">
        <f t="shared" ca="1" si="1"/>
        <v/>
      </c>
      <c r="I92" s="76" t="str">
        <f t="shared" ca="1" si="2"/>
        <v/>
      </c>
      <c r="J92" s="76" t="str">
        <f ca="1">IF(C92="","",高校一覧表!AD33)</f>
        <v/>
      </c>
      <c r="K92" s="76" t="str">
        <f ca="1">IF(C92="","",VLOOKUP(高校一覧表!C33,高校一覧表!A:B,2,0)*10000+高校一覧表!D33)</f>
        <v/>
      </c>
      <c r="L92" s="76" t="str">
        <f ca="1">IF(C92="","",高校一覧表!E33)</f>
        <v/>
      </c>
      <c r="M92" s="76" t="str">
        <f ca="1">IF(C92="","",VLOOKUP("一般"&amp;高校一覧表!C33&amp;"子4X100mR",競技csv!A:O,MATCH("競技コード",競技csv!$1:$1,0),0))</f>
        <v/>
      </c>
      <c r="N92" s="76" t="str">
        <f ca="1">IF(C92="","",IF(高校一覧表!T33="","",高校一覧表!T33&amp;".")&amp;IF(高校一覧表!U33="","",TEXT(高校一覧表!U33,"00")&amp;".")&amp;IF(高校一覧表!V33="","",TEXT(高校一覧表!V33,"00")))</f>
        <v/>
      </c>
      <c r="O92" s="76" t="str">
        <f t="shared" ca="1" si="3"/>
        <v/>
      </c>
      <c r="P92" s="76" t="str">
        <f t="shared" ca="1" si="4"/>
        <v/>
      </c>
    </row>
    <row r="93" spans="1:16" ht="18" customHeight="1">
      <c r="A93" s="76">
        <f t="shared" ca="1" si="0"/>
        <v>0</v>
      </c>
      <c r="B93" s="76" t="str">
        <f ca="1">IF(C93="","",VLOOKUP(高校一覧表!C34,高校一覧表!A:B,2,0)*10000+VLOOKUP(高校一覧表!S34,高校一覧表!A:B,2,0)+C93)</f>
        <v/>
      </c>
      <c r="C93" s="76" t="str">
        <f ca="1">IF(高校一覧表!S34="","",VLOOKUP(VLOOKUP(高校一覧表!D34,INDIRECT("高校"&amp;高校一覧表!C34&amp;"選手データ!A:O"),MATCH("所属",INDIRECT("高校"&amp;高校一覧表!C34&amp;"選手データ!1:1"),0),0),所属csv!$A:$H,MATCH("所属コード",所属csv!$1:$1,0),0))</f>
        <v/>
      </c>
      <c r="D93" s="76" t="str">
        <f ca="1">IF(C93="","",IF(COUNTIF(高校一覧表!W:W,高校一覧表!C34&amp;"Ｂ")=0,VLOOKUP(高校一覧表!D34,INDIRECT("高校"&amp;高校一覧表!C34&amp;"選手データ!A:O"),MATCH("所属",INDIRECT("高校"&amp;高校一覧表!C34&amp;"選手データ!1:1"),0),0),VLOOKUP(高校一覧表!D34,INDIRECT("高校"&amp;高校一覧表!C34&amp;"選手データ!A:O"),MATCH("所属",INDIRECT("高校"&amp;高校一覧表!C34&amp;"選手データ!1:1"),0),0)&amp;高校一覧表!S34))</f>
        <v/>
      </c>
      <c r="F93" s="76" t="str">
        <f t="shared" ca="1" si="1"/>
        <v/>
      </c>
      <c r="I93" s="76" t="str">
        <f t="shared" ca="1" si="2"/>
        <v/>
      </c>
      <c r="J93" s="76" t="str">
        <f ca="1">IF(C93="","",高校一覧表!AD34)</f>
        <v/>
      </c>
      <c r="K93" s="76" t="str">
        <f ca="1">IF(C93="","",VLOOKUP(高校一覧表!C34,高校一覧表!A:B,2,0)*10000+高校一覧表!D34)</f>
        <v/>
      </c>
      <c r="L93" s="76" t="str">
        <f ca="1">IF(C93="","",高校一覧表!E34)</f>
        <v/>
      </c>
      <c r="M93" s="76" t="str">
        <f ca="1">IF(C93="","",VLOOKUP("一般"&amp;高校一覧表!C34&amp;"子4X100mR",競技csv!A:O,MATCH("競技コード",競技csv!$1:$1,0),0))</f>
        <v/>
      </c>
      <c r="N93" s="76" t="str">
        <f ca="1">IF(C93="","",IF(高校一覧表!T34="","",高校一覧表!T34&amp;".")&amp;IF(高校一覧表!U34="","",TEXT(高校一覧表!U34,"00")&amp;".")&amp;IF(高校一覧表!V34="","",TEXT(高校一覧表!V34,"00")))</f>
        <v/>
      </c>
      <c r="O93" s="76" t="str">
        <f t="shared" ca="1" si="3"/>
        <v/>
      </c>
      <c r="P93" s="76" t="str">
        <f t="shared" ca="1" si="4"/>
        <v/>
      </c>
    </row>
    <row r="94" spans="1:16" ht="18" customHeight="1">
      <c r="A94" s="76">
        <f t="shared" ca="1" si="0"/>
        <v>0</v>
      </c>
      <c r="B94" s="76" t="str">
        <f ca="1">IF(C94="","",VLOOKUP(高校一覧表!C35,高校一覧表!A:B,2,0)*10000+VLOOKUP(高校一覧表!S35,高校一覧表!A:B,2,0)+C94)</f>
        <v/>
      </c>
      <c r="C94" s="76" t="str">
        <f ca="1">IF(高校一覧表!S35="","",VLOOKUP(VLOOKUP(高校一覧表!D35,INDIRECT("高校"&amp;高校一覧表!C35&amp;"選手データ!A:O"),MATCH("所属",INDIRECT("高校"&amp;高校一覧表!C35&amp;"選手データ!1:1"),0),0),所属csv!$A:$H,MATCH("所属コード",所属csv!$1:$1,0),0))</f>
        <v/>
      </c>
      <c r="D94" s="76" t="str">
        <f ca="1">IF(C94="","",IF(COUNTIF(高校一覧表!W:W,高校一覧表!C35&amp;"Ｂ")=0,VLOOKUP(高校一覧表!D35,INDIRECT("高校"&amp;高校一覧表!C35&amp;"選手データ!A:O"),MATCH("所属",INDIRECT("高校"&amp;高校一覧表!C35&amp;"選手データ!1:1"),0),0),VLOOKUP(高校一覧表!D35,INDIRECT("高校"&amp;高校一覧表!C35&amp;"選手データ!A:O"),MATCH("所属",INDIRECT("高校"&amp;高校一覧表!C35&amp;"選手データ!1:1"),0),0)&amp;高校一覧表!S35))</f>
        <v/>
      </c>
      <c r="F94" s="76" t="str">
        <f t="shared" ca="1" si="1"/>
        <v/>
      </c>
      <c r="I94" s="76" t="str">
        <f t="shared" ca="1" si="2"/>
        <v/>
      </c>
      <c r="J94" s="76" t="str">
        <f ca="1">IF(C94="","",高校一覧表!AD35)</f>
        <v/>
      </c>
      <c r="K94" s="76" t="str">
        <f ca="1">IF(C94="","",VLOOKUP(高校一覧表!C35,高校一覧表!A:B,2,0)*10000+高校一覧表!D35)</f>
        <v/>
      </c>
      <c r="L94" s="76" t="str">
        <f ca="1">IF(C94="","",高校一覧表!E35)</f>
        <v/>
      </c>
      <c r="M94" s="76" t="str">
        <f ca="1">IF(C94="","",VLOOKUP("一般"&amp;高校一覧表!C35&amp;"子4X100mR",競技csv!A:O,MATCH("競技コード",競技csv!$1:$1,0),0))</f>
        <v/>
      </c>
      <c r="N94" s="76" t="str">
        <f ca="1">IF(C94="","",IF(高校一覧表!T35="","",高校一覧表!T35&amp;".")&amp;IF(高校一覧表!U35="","",TEXT(高校一覧表!U35,"00")&amp;".")&amp;IF(高校一覧表!V35="","",TEXT(高校一覧表!V35,"00")))</f>
        <v/>
      </c>
      <c r="O94" s="76" t="str">
        <f t="shared" ca="1" si="3"/>
        <v/>
      </c>
      <c r="P94" s="76" t="str">
        <f t="shared" ca="1" si="4"/>
        <v/>
      </c>
    </row>
    <row r="95" spans="1:16" ht="18" customHeight="1">
      <c r="A95" s="76">
        <f t="shared" ca="1" si="0"/>
        <v>0</v>
      </c>
      <c r="B95" s="76" t="str">
        <f ca="1">IF(C95="","",VLOOKUP(高校一覧表!C36,高校一覧表!A:B,2,0)*10000+VLOOKUP(高校一覧表!S36,高校一覧表!A:B,2,0)+C95)</f>
        <v/>
      </c>
      <c r="C95" s="76" t="str">
        <f ca="1">IF(高校一覧表!S36="","",VLOOKUP(VLOOKUP(高校一覧表!D36,INDIRECT("高校"&amp;高校一覧表!C36&amp;"選手データ!A:O"),MATCH("所属",INDIRECT("高校"&amp;高校一覧表!C36&amp;"選手データ!1:1"),0),0),所属csv!$A:$H,MATCH("所属コード",所属csv!$1:$1,0),0))</f>
        <v/>
      </c>
      <c r="D95" s="76" t="str">
        <f ca="1">IF(C95="","",IF(COUNTIF(高校一覧表!W:W,高校一覧表!C36&amp;"Ｂ")=0,VLOOKUP(高校一覧表!D36,INDIRECT("高校"&amp;高校一覧表!C36&amp;"選手データ!A:O"),MATCH("所属",INDIRECT("高校"&amp;高校一覧表!C36&amp;"選手データ!1:1"),0),0),VLOOKUP(高校一覧表!D36,INDIRECT("高校"&amp;高校一覧表!C36&amp;"選手データ!A:O"),MATCH("所属",INDIRECT("高校"&amp;高校一覧表!C36&amp;"選手データ!1:1"),0),0)&amp;高校一覧表!S36))</f>
        <v/>
      </c>
      <c r="F95" s="76" t="str">
        <f t="shared" ca="1" si="1"/>
        <v/>
      </c>
      <c r="I95" s="76" t="str">
        <f t="shared" ca="1" si="2"/>
        <v/>
      </c>
      <c r="J95" s="76" t="str">
        <f ca="1">IF(C95="","",高校一覧表!AD36)</f>
        <v/>
      </c>
      <c r="K95" s="76" t="str">
        <f ca="1">IF(C95="","",VLOOKUP(高校一覧表!C36,高校一覧表!A:B,2,0)*10000+高校一覧表!D36)</f>
        <v/>
      </c>
      <c r="L95" s="76" t="str">
        <f ca="1">IF(C95="","",高校一覧表!E36)</f>
        <v/>
      </c>
      <c r="M95" s="76" t="str">
        <f ca="1">IF(C95="","",VLOOKUP("一般"&amp;高校一覧表!C36&amp;"子4X100mR",競技csv!A:O,MATCH("競技コード",競技csv!$1:$1,0),0))</f>
        <v/>
      </c>
      <c r="N95" s="76" t="str">
        <f ca="1">IF(C95="","",IF(高校一覧表!T36="","",高校一覧表!T36&amp;".")&amp;IF(高校一覧表!U36="","",TEXT(高校一覧表!U36,"00")&amp;".")&amp;IF(高校一覧表!V36="","",TEXT(高校一覧表!V36,"00")))</f>
        <v/>
      </c>
      <c r="O95" s="76" t="str">
        <f t="shared" ca="1" si="3"/>
        <v/>
      </c>
      <c r="P95" s="76" t="str">
        <f t="shared" ca="1" si="4"/>
        <v/>
      </c>
    </row>
    <row r="96" spans="1:16" ht="18" customHeight="1">
      <c r="A96" s="76">
        <f t="shared" ca="1" si="0"/>
        <v>0</v>
      </c>
      <c r="B96" s="76" t="str">
        <f ca="1">IF(C96="","",VLOOKUP(高校一覧表!C37,高校一覧表!A:B,2,0)*10000+VLOOKUP(高校一覧表!S37,高校一覧表!A:B,2,0)+C96)</f>
        <v/>
      </c>
      <c r="C96" s="76" t="str">
        <f ca="1">IF(高校一覧表!S37="","",VLOOKUP(VLOOKUP(高校一覧表!D37,INDIRECT("高校"&amp;高校一覧表!C37&amp;"選手データ!A:O"),MATCH("所属",INDIRECT("高校"&amp;高校一覧表!C37&amp;"選手データ!1:1"),0),0),所属csv!$A:$H,MATCH("所属コード",所属csv!$1:$1,0),0))</f>
        <v/>
      </c>
      <c r="D96" s="76" t="str">
        <f ca="1">IF(C96="","",IF(COUNTIF(高校一覧表!W:W,高校一覧表!C37&amp;"Ｂ")=0,VLOOKUP(高校一覧表!D37,INDIRECT("高校"&amp;高校一覧表!C37&amp;"選手データ!A:O"),MATCH("所属",INDIRECT("高校"&amp;高校一覧表!C37&amp;"選手データ!1:1"),0),0),VLOOKUP(高校一覧表!D37,INDIRECT("高校"&amp;高校一覧表!C37&amp;"選手データ!A:O"),MATCH("所属",INDIRECT("高校"&amp;高校一覧表!C37&amp;"選手データ!1:1"),0),0)&amp;高校一覧表!S37))</f>
        <v/>
      </c>
      <c r="F96" s="76" t="str">
        <f t="shared" ca="1" si="1"/>
        <v/>
      </c>
      <c r="I96" s="76" t="str">
        <f t="shared" ca="1" si="2"/>
        <v/>
      </c>
      <c r="J96" s="76" t="str">
        <f ca="1">IF(C96="","",高校一覧表!AD37)</f>
        <v/>
      </c>
      <c r="K96" s="76" t="str">
        <f ca="1">IF(C96="","",VLOOKUP(高校一覧表!C37,高校一覧表!A:B,2,0)*10000+高校一覧表!D37)</f>
        <v/>
      </c>
      <c r="L96" s="76" t="str">
        <f ca="1">IF(C96="","",高校一覧表!E37)</f>
        <v/>
      </c>
      <c r="M96" s="76" t="str">
        <f ca="1">IF(C96="","",VLOOKUP("一般"&amp;高校一覧表!C37&amp;"子4X100mR",競技csv!A:O,MATCH("競技コード",競技csv!$1:$1,0),0))</f>
        <v/>
      </c>
      <c r="N96" s="76" t="str">
        <f ca="1">IF(C96="","",IF(高校一覧表!T37="","",高校一覧表!T37&amp;".")&amp;IF(高校一覧表!U37="","",TEXT(高校一覧表!U37,"00")&amp;".")&amp;IF(高校一覧表!V37="","",TEXT(高校一覧表!V37,"00")))</f>
        <v/>
      </c>
      <c r="O96" s="76" t="str">
        <f t="shared" ca="1" si="3"/>
        <v/>
      </c>
      <c r="P96" s="76" t="str">
        <f t="shared" ca="1" si="4"/>
        <v/>
      </c>
    </row>
    <row r="97" spans="1:16" ht="18" customHeight="1">
      <c r="A97" s="76">
        <f t="shared" ca="1" si="0"/>
        <v>0</v>
      </c>
      <c r="B97" s="76" t="str">
        <f ca="1">IF(C97="","",VLOOKUP(高校一覧表!C38,高校一覧表!A:B,2,0)*10000+VLOOKUP(高校一覧表!S38,高校一覧表!A:B,2,0)+C97)</f>
        <v/>
      </c>
      <c r="C97" s="76" t="str">
        <f ca="1">IF(高校一覧表!S38="","",VLOOKUP(VLOOKUP(高校一覧表!D38,INDIRECT("高校"&amp;高校一覧表!C38&amp;"選手データ!A:O"),MATCH("所属",INDIRECT("高校"&amp;高校一覧表!C38&amp;"選手データ!1:1"),0),0),所属csv!$A:$H,MATCH("所属コード",所属csv!$1:$1,0),0))</f>
        <v/>
      </c>
      <c r="D97" s="76" t="str">
        <f ca="1">IF(C97="","",IF(COUNTIF(高校一覧表!W:W,高校一覧表!C38&amp;"Ｂ")=0,VLOOKUP(高校一覧表!D38,INDIRECT("高校"&amp;高校一覧表!C38&amp;"選手データ!A:O"),MATCH("所属",INDIRECT("高校"&amp;高校一覧表!C38&amp;"選手データ!1:1"),0),0),VLOOKUP(高校一覧表!D38,INDIRECT("高校"&amp;高校一覧表!C38&amp;"選手データ!A:O"),MATCH("所属",INDIRECT("高校"&amp;高校一覧表!C38&amp;"選手データ!1:1"),0),0)&amp;高校一覧表!S38))</f>
        <v/>
      </c>
      <c r="F97" s="76" t="str">
        <f t="shared" ca="1" si="1"/>
        <v/>
      </c>
      <c r="I97" s="76" t="str">
        <f t="shared" ca="1" si="2"/>
        <v/>
      </c>
      <c r="J97" s="76" t="str">
        <f ca="1">IF(C97="","",高校一覧表!AD38)</f>
        <v/>
      </c>
      <c r="K97" s="76" t="str">
        <f ca="1">IF(C97="","",VLOOKUP(高校一覧表!C38,高校一覧表!A:B,2,0)*10000+高校一覧表!D38)</f>
        <v/>
      </c>
      <c r="L97" s="76" t="str">
        <f ca="1">IF(C97="","",高校一覧表!E38)</f>
        <v/>
      </c>
      <c r="M97" s="76" t="str">
        <f ca="1">IF(C97="","",VLOOKUP("一般"&amp;高校一覧表!C38&amp;"子4X100mR",競技csv!A:O,MATCH("競技コード",競技csv!$1:$1,0),0))</f>
        <v/>
      </c>
      <c r="N97" s="76" t="str">
        <f ca="1">IF(C97="","",IF(高校一覧表!T38="","",高校一覧表!T38&amp;".")&amp;IF(高校一覧表!U38="","",TEXT(高校一覧表!U38,"00")&amp;".")&amp;IF(高校一覧表!V38="","",TEXT(高校一覧表!V38,"00")))</f>
        <v/>
      </c>
      <c r="O97" s="76" t="str">
        <f t="shared" ca="1" si="3"/>
        <v/>
      </c>
      <c r="P97" s="76" t="str">
        <f t="shared" ca="1" si="4"/>
        <v/>
      </c>
    </row>
    <row r="98" spans="1:16" ht="18" customHeight="1">
      <c r="A98" s="76">
        <f t="shared" ca="1" si="0"/>
        <v>0</v>
      </c>
      <c r="B98" s="76" t="str">
        <f ca="1">IF(C98="","",VLOOKUP(高校一覧表!C39,高校一覧表!A:B,2,0)*10000+VLOOKUP(高校一覧表!S39,高校一覧表!A:B,2,0)+C98)</f>
        <v/>
      </c>
      <c r="C98" s="76" t="str">
        <f ca="1">IF(高校一覧表!S39="","",VLOOKUP(VLOOKUP(高校一覧表!D39,INDIRECT("高校"&amp;高校一覧表!C39&amp;"選手データ!A:O"),MATCH("所属",INDIRECT("高校"&amp;高校一覧表!C39&amp;"選手データ!1:1"),0),0),所属csv!$A:$H,MATCH("所属コード",所属csv!$1:$1,0),0))</f>
        <v/>
      </c>
      <c r="D98" s="76" t="str">
        <f ca="1">IF(C98="","",IF(COUNTIF(高校一覧表!W:W,高校一覧表!C39&amp;"Ｂ")=0,VLOOKUP(高校一覧表!D39,INDIRECT("高校"&amp;高校一覧表!C39&amp;"選手データ!A:O"),MATCH("所属",INDIRECT("高校"&amp;高校一覧表!C39&amp;"選手データ!1:1"),0),0),VLOOKUP(高校一覧表!D39,INDIRECT("高校"&amp;高校一覧表!C39&amp;"選手データ!A:O"),MATCH("所属",INDIRECT("高校"&amp;高校一覧表!C39&amp;"選手データ!1:1"),0),0)&amp;高校一覧表!S39))</f>
        <v/>
      </c>
      <c r="F98" s="76" t="str">
        <f t="shared" ca="1" si="1"/>
        <v/>
      </c>
      <c r="I98" s="76" t="str">
        <f t="shared" ca="1" si="2"/>
        <v/>
      </c>
      <c r="J98" s="76" t="str">
        <f ca="1">IF(C98="","",高校一覧表!AD39)</f>
        <v/>
      </c>
      <c r="K98" s="76" t="str">
        <f ca="1">IF(C98="","",VLOOKUP(高校一覧表!C39,高校一覧表!A:B,2,0)*10000+高校一覧表!D39)</f>
        <v/>
      </c>
      <c r="L98" s="76" t="str">
        <f ca="1">IF(C98="","",高校一覧表!E39)</f>
        <v/>
      </c>
      <c r="M98" s="76" t="str">
        <f ca="1">IF(C98="","",VLOOKUP("一般"&amp;高校一覧表!C39&amp;"子4X100mR",競技csv!A:O,MATCH("競技コード",競技csv!$1:$1,0),0))</f>
        <v/>
      </c>
      <c r="N98" s="76" t="str">
        <f ca="1">IF(C98="","",IF(高校一覧表!T39="","",高校一覧表!T39&amp;".")&amp;IF(高校一覧表!U39="","",TEXT(高校一覧表!U39,"00")&amp;".")&amp;IF(高校一覧表!V39="","",TEXT(高校一覧表!V39,"00")))</f>
        <v/>
      </c>
      <c r="O98" s="76" t="str">
        <f t="shared" ca="1" si="3"/>
        <v/>
      </c>
      <c r="P98" s="76" t="str">
        <f t="shared" ca="1" si="4"/>
        <v/>
      </c>
    </row>
    <row r="99" spans="1:16" ht="18" customHeight="1">
      <c r="A99" s="76">
        <f t="shared" ca="1" si="0"/>
        <v>0</v>
      </c>
      <c r="B99" s="76" t="str">
        <f ca="1">IF(C99="","",VLOOKUP(高校一覧表!C40,高校一覧表!A:B,2,0)*10000+VLOOKUP(高校一覧表!S40,高校一覧表!A:B,2,0)+C99)</f>
        <v/>
      </c>
      <c r="C99" s="76" t="str">
        <f ca="1">IF(高校一覧表!S40="","",VLOOKUP(VLOOKUP(高校一覧表!D40,INDIRECT("高校"&amp;高校一覧表!C40&amp;"選手データ!A:O"),MATCH("所属",INDIRECT("高校"&amp;高校一覧表!C40&amp;"選手データ!1:1"),0),0),所属csv!$A:$H,MATCH("所属コード",所属csv!$1:$1,0),0))</f>
        <v/>
      </c>
      <c r="D99" s="76" t="str">
        <f ca="1">IF(C99="","",IF(COUNTIF(高校一覧表!W:W,高校一覧表!C40&amp;"Ｂ")=0,VLOOKUP(高校一覧表!D40,INDIRECT("高校"&amp;高校一覧表!C40&amp;"選手データ!A:O"),MATCH("所属",INDIRECT("高校"&amp;高校一覧表!C40&amp;"選手データ!1:1"),0),0),VLOOKUP(高校一覧表!D40,INDIRECT("高校"&amp;高校一覧表!C40&amp;"選手データ!A:O"),MATCH("所属",INDIRECT("高校"&amp;高校一覧表!C40&amp;"選手データ!1:1"),0),0)&amp;高校一覧表!S40))</f>
        <v/>
      </c>
      <c r="F99" s="76" t="str">
        <f t="shared" ca="1" si="1"/>
        <v/>
      </c>
      <c r="I99" s="76" t="str">
        <f t="shared" ca="1" si="2"/>
        <v/>
      </c>
      <c r="J99" s="76" t="str">
        <f ca="1">IF(C99="","",高校一覧表!AD40)</f>
        <v/>
      </c>
      <c r="K99" s="76" t="str">
        <f ca="1">IF(C99="","",VLOOKUP(高校一覧表!C40,高校一覧表!A:B,2,0)*10000+高校一覧表!D40)</f>
        <v/>
      </c>
      <c r="L99" s="76" t="str">
        <f ca="1">IF(C99="","",高校一覧表!E40)</f>
        <v/>
      </c>
      <c r="M99" s="76" t="str">
        <f ca="1">IF(C99="","",VLOOKUP("一般"&amp;高校一覧表!C40&amp;"子4X100mR",競技csv!A:O,MATCH("競技コード",競技csv!$1:$1,0),0))</f>
        <v/>
      </c>
      <c r="N99" s="76" t="str">
        <f ca="1">IF(C99="","",IF(高校一覧表!T40="","",高校一覧表!T40&amp;".")&amp;IF(高校一覧表!U40="","",TEXT(高校一覧表!U40,"00")&amp;".")&amp;IF(高校一覧表!V40="","",TEXT(高校一覧表!V40,"00")))</f>
        <v/>
      </c>
      <c r="O99" s="76" t="str">
        <f t="shared" ca="1" si="3"/>
        <v/>
      </c>
      <c r="P99" s="76" t="str">
        <f t="shared" ca="1" si="4"/>
        <v/>
      </c>
    </row>
    <row r="100" spans="1:16" ht="18" customHeight="1">
      <c r="A100" s="76">
        <f t="shared" ca="1" si="0"/>
        <v>0</v>
      </c>
      <c r="B100" s="76" t="str">
        <f ca="1">IF(C100="","",VLOOKUP(高校一覧表!C41,高校一覧表!A:B,2,0)*10000+VLOOKUP(高校一覧表!S41,高校一覧表!A:B,2,0)+C100)</f>
        <v/>
      </c>
      <c r="C100" s="76" t="str">
        <f ca="1">IF(高校一覧表!S41="","",VLOOKUP(VLOOKUP(高校一覧表!D41,INDIRECT("高校"&amp;高校一覧表!C41&amp;"選手データ!A:O"),MATCH("所属",INDIRECT("高校"&amp;高校一覧表!C41&amp;"選手データ!1:1"),0),0),所属csv!$A:$H,MATCH("所属コード",所属csv!$1:$1,0),0))</f>
        <v/>
      </c>
      <c r="D100" s="76" t="str">
        <f ca="1">IF(C100="","",IF(COUNTIF(高校一覧表!W:W,高校一覧表!C41&amp;"Ｂ")=0,VLOOKUP(高校一覧表!D41,INDIRECT("高校"&amp;高校一覧表!C41&amp;"選手データ!A:O"),MATCH("所属",INDIRECT("高校"&amp;高校一覧表!C41&amp;"選手データ!1:1"),0),0),VLOOKUP(高校一覧表!D41,INDIRECT("高校"&amp;高校一覧表!C41&amp;"選手データ!A:O"),MATCH("所属",INDIRECT("高校"&amp;高校一覧表!C41&amp;"選手データ!1:1"),0),0)&amp;高校一覧表!S41))</f>
        <v/>
      </c>
      <c r="F100" s="76" t="str">
        <f t="shared" ca="1" si="1"/>
        <v/>
      </c>
      <c r="I100" s="76" t="str">
        <f t="shared" ca="1" si="2"/>
        <v/>
      </c>
      <c r="J100" s="76" t="str">
        <f ca="1">IF(C100="","",高校一覧表!AD41)</f>
        <v/>
      </c>
      <c r="K100" s="76" t="str">
        <f ca="1">IF(C100="","",VLOOKUP(高校一覧表!C41,高校一覧表!A:B,2,0)*10000+高校一覧表!D41)</f>
        <v/>
      </c>
      <c r="L100" s="76" t="str">
        <f ca="1">IF(C100="","",高校一覧表!E41)</f>
        <v/>
      </c>
      <c r="M100" s="76" t="str">
        <f ca="1">IF(C100="","",VLOOKUP("一般"&amp;高校一覧表!C41&amp;"子4X100mR",競技csv!A:O,MATCH("競技コード",競技csv!$1:$1,0),0))</f>
        <v/>
      </c>
      <c r="N100" s="76" t="str">
        <f ca="1">IF(C100="","",IF(高校一覧表!T41="","",高校一覧表!T41&amp;".")&amp;IF(高校一覧表!U41="","",TEXT(高校一覧表!U41,"00")&amp;".")&amp;IF(高校一覧表!V41="","",TEXT(高校一覧表!V41,"00")))</f>
        <v/>
      </c>
      <c r="O100" s="76" t="str">
        <f t="shared" ca="1" si="3"/>
        <v/>
      </c>
      <c r="P100" s="76" t="str">
        <f t="shared" ca="1" si="4"/>
        <v/>
      </c>
    </row>
    <row r="101" spans="1:16" ht="18" customHeight="1">
      <c r="A101" s="76">
        <f t="shared" ca="1" si="0"/>
        <v>0</v>
      </c>
      <c r="B101" s="76" t="str">
        <f ca="1">IF(C101="","",VLOOKUP(高校一覧表!C42,高校一覧表!A:B,2,0)*10000+VLOOKUP(高校一覧表!S42,高校一覧表!A:B,2,0)+C101)</f>
        <v/>
      </c>
      <c r="C101" s="76" t="str">
        <f ca="1">IF(高校一覧表!S42="","",VLOOKUP(VLOOKUP(高校一覧表!D42,INDIRECT("高校"&amp;高校一覧表!C42&amp;"選手データ!A:O"),MATCH("所属",INDIRECT("高校"&amp;高校一覧表!C42&amp;"選手データ!1:1"),0),0),所属csv!$A:$H,MATCH("所属コード",所属csv!$1:$1,0),0))</f>
        <v/>
      </c>
      <c r="D101" s="76" t="str">
        <f ca="1">IF(C101="","",IF(COUNTIF(高校一覧表!W:W,高校一覧表!C42&amp;"Ｂ")=0,VLOOKUP(高校一覧表!D42,INDIRECT("高校"&amp;高校一覧表!C42&amp;"選手データ!A:O"),MATCH("所属",INDIRECT("高校"&amp;高校一覧表!C42&amp;"選手データ!1:1"),0),0),VLOOKUP(高校一覧表!D42,INDIRECT("高校"&amp;高校一覧表!C42&amp;"選手データ!A:O"),MATCH("所属",INDIRECT("高校"&amp;高校一覧表!C42&amp;"選手データ!1:1"),0),0)&amp;高校一覧表!S42))</f>
        <v/>
      </c>
      <c r="F101" s="76" t="str">
        <f t="shared" ca="1" si="1"/>
        <v/>
      </c>
      <c r="I101" s="76" t="str">
        <f t="shared" ca="1" si="2"/>
        <v/>
      </c>
      <c r="J101" s="76" t="str">
        <f ca="1">IF(C101="","",高校一覧表!AD42)</f>
        <v/>
      </c>
      <c r="K101" s="76" t="str">
        <f ca="1">IF(C101="","",VLOOKUP(高校一覧表!C42,高校一覧表!A:B,2,0)*10000+高校一覧表!D42)</f>
        <v/>
      </c>
      <c r="L101" s="76" t="str">
        <f ca="1">IF(C101="","",高校一覧表!E42)</f>
        <v/>
      </c>
      <c r="M101" s="76" t="str">
        <f ca="1">IF(C101="","",VLOOKUP("一般"&amp;高校一覧表!C42&amp;"子4X100mR",競技csv!A:O,MATCH("競技コード",競技csv!$1:$1,0),0))</f>
        <v/>
      </c>
      <c r="N101" s="76" t="str">
        <f ca="1">IF(C101="","",IF(高校一覧表!T42="","",高校一覧表!T42&amp;".")&amp;IF(高校一覧表!U42="","",TEXT(高校一覧表!U42,"00")&amp;".")&amp;IF(高校一覧表!V42="","",TEXT(高校一覧表!V42,"00")))</f>
        <v/>
      </c>
      <c r="O101" s="76" t="str">
        <f t="shared" ca="1" si="3"/>
        <v/>
      </c>
      <c r="P101" s="76" t="str">
        <f t="shared" ca="1" si="4"/>
        <v/>
      </c>
    </row>
    <row r="102" spans="1:16" ht="18" customHeight="1">
      <c r="A102" s="76">
        <f t="shared" ca="1" si="0"/>
        <v>0</v>
      </c>
      <c r="B102" s="76" t="str">
        <f ca="1">IF(C102="","",VLOOKUP(高校一覧表!C43,高校一覧表!A:B,2,0)*10000+VLOOKUP(高校一覧表!S43,高校一覧表!A:B,2,0)+C102)</f>
        <v/>
      </c>
      <c r="C102" s="76" t="str">
        <f ca="1">IF(高校一覧表!S43="","",VLOOKUP(VLOOKUP(高校一覧表!D43,INDIRECT("高校"&amp;高校一覧表!C43&amp;"選手データ!A:O"),MATCH("所属",INDIRECT("高校"&amp;高校一覧表!C43&amp;"選手データ!1:1"),0),0),所属csv!$A:$H,MATCH("所属コード",所属csv!$1:$1,0),0))</f>
        <v/>
      </c>
      <c r="D102" s="76" t="str">
        <f ca="1">IF(C102="","",IF(COUNTIF(高校一覧表!W:W,高校一覧表!C43&amp;"Ｂ")=0,VLOOKUP(高校一覧表!D43,INDIRECT("高校"&amp;高校一覧表!C43&amp;"選手データ!A:O"),MATCH("所属",INDIRECT("高校"&amp;高校一覧表!C43&amp;"選手データ!1:1"),0),0),VLOOKUP(高校一覧表!D43,INDIRECT("高校"&amp;高校一覧表!C43&amp;"選手データ!A:O"),MATCH("所属",INDIRECT("高校"&amp;高校一覧表!C43&amp;"選手データ!1:1"),0),0)&amp;高校一覧表!S43))</f>
        <v/>
      </c>
      <c r="F102" s="76" t="str">
        <f t="shared" ca="1" si="1"/>
        <v/>
      </c>
      <c r="I102" s="76" t="str">
        <f t="shared" ca="1" si="2"/>
        <v/>
      </c>
      <c r="J102" s="76" t="str">
        <f ca="1">IF(C102="","",高校一覧表!AD43)</f>
        <v/>
      </c>
      <c r="K102" s="76" t="str">
        <f ca="1">IF(C102="","",VLOOKUP(高校一覧表!C43,高校一覧表!A:B,2,0)*10000+高校一覧表!D43)</f>
        <v/>
      </c>
      <c r="L102" s="76" t="str">
        <f ca="1">IF(C102="","",高校一覧表!E43)</f>
        <v/>
      </c>
      <c r="M102" s="76" t="str">
        <f ca="1">IF(C102="","",VLOOKUP("一般"&amp;高校一覧表!C43&amp;"子4X100mR",競技csv!A:O,MATCH("競技コード",競技csv!$1:$1,0),0))</f>
        <v/>
      </c>
      <c r="N102" s="76" t="str">
        <f ca="1">IF(C102="","",IF(高校一覧表!T43="","",高校一覧表!T43&amp;".")&amp;IF(高校一覧表!U43="","",TEXT(高校一覧表!U43,"00")&amp;".")&amp;IF(高校一覧表!V43="","",TEXT(高校一覧表!V43,"00")))</f>
        <v/>
      </c>
      <c r="O102" s="76" t="str">
        <f t="shared" ca="1" si="3"/>
        <v/>
      </c>
      <c r="P102" s="76" t="str">
        <f t="shared" ca="1" si="4"/>
        <v/>
      </c>
    </row>
    <row r="103" spans="1:16" ht="18" customHeight="1">
      <c r="A103" s="76">
        <f t="shared" ca="1" si="0"/>
        <v>0</v>
      </c>
      <c r="B103" s="76" t="str">
        <f ca="1">IF(C103="","",VLOOKUP(高校一覧表!C44,高校一覧表!A:B,2,0)*10000+VLOOKUP(高校一覧表!S44,高校一覧表!A:B,2,0)+C103)</f>
        <v/>
      </c>
      <c r="C103" s="76" t="str">
        <f ca="1">IF(高校一覧表!S44="","",VLOOKUP(VLOOKUP(高校一覧表!D44,INDIRECT("高校"&amp;高校一覧表!C44&amp;"選手データ!A:O"),MATCH("所属",INDIRECT("高校"&amp;高校一覧表!C44&amp;"選手データ!1:1"),0),0),所属csv!$A:$H,MATCH("所属コード",所属csv!$1:$1,0),0))</f>
        <v/>
      </c>
      <c r="D103" s="76" t="str">
        <f ca="1">IF(C103="","",IF(COUNTIF(高校一覧表!W:W,高校一覧表!C44&amp;"Ｂ")=0,VLOOKUP(高校一覧表!D44,INDIRECT("高校"&amp;高校一覧表!C44&amp;"選手データ!A:O"),MATCH("所属",INDIRECT("高校"&amp;高校一覧表!C44&amp;"選手データ!1:1"),0),0),VLOOKUP(高校一覧表!D44,INDIRECT("高校"&amp;高校一覧表!C44&amp;"選手データ!A:O"),MATCH("所属",INDIRECT("高校"&amp;高校一覧表!C44&amp;"選手データ!1:1"),0),0)&amp;高校一覧表!S44))</f>
        <v/>
      </c>
      <c r="F103" s="76" t="str">
        <f t="shared" ca="1" si="1"/>
        <v/>
      </c>
      <c r="I103" s="76" t="str">
        <f t="shared" ca="1" si="2"/>
        <v/>
      </c>
      <c r="J103" s="76" t="str">
        <f ca="1">IF(C103="","",高校一覧表!AD44)</f>
        <v/>
      </c>
      <c r="K103" s="76" t="str">
        <f ca="1">IF(C103="","",VLOOKUP(高校一覧表!C44,高校一覧表!A:B,2,0)*10000+高校一覧表!D44)</f>
        <v/>
      </c>
      <c r="L103" s="76" t="str">
        <f ca="1">IF(C103="","",高校一覧表!E44)</f>
        <v/>
      </c>
      <c r="M103" s="76" t="str">
        <f ca="1">IF(C103="","",VLOOKUP("一般"&amp;高校一覧表!C44&amp;"子4X100mR",競技csv!A:O,MATCH("競技コード",競技csv!$1:$1,0),0))</f>
        <v/>
      </c>
      <c r="N103" s="76" t="str">
        <f ca="1">IF(C103="","",IF(高校一覧表!T44="","",高校一覧表!T44&amp;".")&amp;IF(高校一覧表!U44="","",TEXT(高校一覧表!U44,"00")&amp;".")&amp;IF(高校一覧表!V44="","",TEXT(高校一覧表!V44,"00")))</f>
        <v/>
      </c>
      <c r="O103" s="76" t="str">
        <f t="shared" ca="1" si="3"/>
        <v/>
      </c>
      <c r="P103" s="76" t="str">
        <f t="shared" ca="1" si="4"/>
        <v/>
      </c>
    </row>
    <row r="104" spans="1:16" ht="18" customHeight="1">
      <c r="A104" s="76">
        <f t="shared" ca="1" si="0"/>
        <v>0</v>
      </c>
      <c r="B104" s="76" t="str">
        <f ca="1">IF(C104="","",VLOOKUP(高校一覧表!C45,高校一覧表!A:B,2,0)*10000+VLOOKUP(高校一覧表!S45,高校一覧表!A:B,2,0)+C104)</f>
        <v/>
      </c>
      <c r="C104" s="76" t="str">
        <f ca="1">IF(高校一覧表!S45="","",VLOOKUP(VLOOKUP(高校一覧表!D45,INDIRECT("高校"&amp;高校一覧表!C45&amp;"選手データ!A:O"),MATCH("所属",INDIRECT("高校"&amp;高校一覧表!C45&amp;"選手データ!1:1"),0),0),所属csv!$A:$H,MATCH("所属コード",所属csv!$1:$1,0),0))</f>
        <v/>
      </c>
      <c r="D104" s="76" t="str">
        <f ca="1">IF(C104="","",IF(COUNTIF(高校一覧表!W:W,高校一覧表!C45&amp;"Ｂ")=0,VLOOKUP(高校一覧表!D45,INDIRECT("高校"&amp;高校一覧表!C45&amp;"選手データ!A:O"),MATCH("所属",INDIRECT("高校"&amp;高校一覧表!C45&amp;"選手データ!1:1"),0),0),VLOOKUP(高校一覧表!D45,INDIRECT("高校"&amp;高校一覧表!C45&amp;"選手データ!A:O"),MATCH("所属",INDIRECT("高校"&amp;高校一覧表!C45&amp;"選手データ!1:1"),0),0)&amp;高校一覧表!S45))</f>
        <v/>
      </c>
      <c r="F104" s="76" t="str">
        <f t="shared" ca="1" si="1"/>
        <v/>
      </c>
      <c r="I104" s="76" t="str">
        <f t="shared" ca="1" si="2"/>
        <v/>
      </c>
      <c r="J104" s="76" t="str">
        <f ca="1">IF(C104="","",高校一覧表!AD45)</f>
        <v/>
      </c>
      <c r="K104" s="76" t="str">
        <f ca="1">IF(C104="","",VLOOKUP(高校一覧表!C45,高校一覧表!A:B,2,0)*10000+高校一覧表!D45)</f>
        <v/>
      </c>
      <c r="L104" s="76" t="str">
        <f ca="1">IF(C104="","",高校一覧表!E45)</f>
        <v/>
      </c>
      <c r="M104" s="76" t="str">
        <f ca="1">IF(C104="","",VLOOKUP("一般"&amp;高校一覧表!C45&amp;"子4X100mR",競技csv!A:O,MATCH("競技コード",競技csv!$1:$1,0),0))</f>
        <v/>
      </c>
      <c r="N104" s="76" t="str">
        <f ca="1">IF(C104="","",IF(高校一覧表!T45="","",高校一覧表!T45&amp;".")&amp;IF(高校一覧表!U45="","",TEXT(高校一覧表!U45,"00")&amp;".")&amp;IF(高校一覧表!V45="","",TEXT(高校一覧表!V45,"00")))</f>
        <v/>
      </c>
      <c r="O104" s="76" t="str">
        <f t="shared" ca="1" si="3"/>
        <v/>
      </c>
      <c r="P104" s="76" t="str">
        <f t="shared" ca="1" si="4"/>
        <v/>
      </c>
    </row>
    <row r="105" spans="1:16" ht="18" customHeight="1">
      <c r="A105" s="76">
        <f t="shared" ca="1" si="0"/>
        <v>0</v>
      </c>
      <c r="B105" s="76" t="str">
        <f ca="1">IF(C105="","",VLOOKUP(高校一覧表!C46,高校一覧表!A:B,2,0)*10000+VLOOKUP(高校一覧表!S46,高校一覧表!A:B,2,0)+C105)</f>
        <v/>
      </c>
      <c r="C105" s="76" t="str">
        <f ca="1">IF(高校一覧表!S46="","",VLOOKUP(VLOOKUP(高校一覧表!D46,INDIRECT("高校"&amp;高校一覧表!C46&amp;"選手データ!A:O"),MATCH("所属",INDIRECT("高校"&amp;高校一覧表!C46&amp;"選手データ!1:1"),0),0),所属csv!$A:$H,MATCH("所属コード",所属csv!$1:$1,0),0))</f>
        <v/>
      </c>
      <c r="D105" s="76" t="str">
        <f ca="1">IF(C105="","",IF(COUNTIF(高校一覧表!W:W,高校一覧表!C46&amp;"Ｂ")=0,VLOOKUP(高校一覧表!D46,INDIRECT("高校"&amp;高校一覧表!C46&amp;"選手データ!A:O"),MATCH("所属",INDIRECT("高校"&amp;高校一覧表!C46&amp;"選手データ!1:1"),0),0),VLOOKUP(高校一覧表!D46,INDIRECT("高校"&amp;高校一覧表!C46&amp;"選手データ!A:O"),MATCH("所属",INDIRECT("高校"&amp;高校一覧表!C46&amp;"選手データ!1:1"),0),0)&amp;高校一覧表!S46))</f>
        <v/>
      </c>
      <c r="F105" s="76" t="str">
        <f t="shared" ca="1" si="1"/>
        <v/>
      </c>
      <c r="I105" s="76" t="str">
        <f t="shared" ca="1" si="2"/>
        <v/>
      </c>
      <c r="J105" s="76" t="str">
        <f ca="1">IF(C105="","",高校一覧表!AD46)</f>
        <v/>
      </c>
      <c r="K105" s="76" t="str">
        <f ca="1">IF(C105="","",VLOOKUP(高校一覧表!C46,高校一覧表!A:B,2,0)*10000+高校一覧表!D46)</f>
        <v/>
      </c>
      <c r="L105" s="76" t="str">
        <f ca="1">IF(C105="","",高校一覧表!E46)</f>
        <v/>
      </c>
      <c r="M105" s="76" t="str">
        <f ca="1">IF(C105="","",VLOOKUP("一般"&amp;高校一覧表!C46&amp;"子4X100mR",競技csv!A:O,MATCH("競技コード",競技csv!$1:$1,0),0))</f>
        <v/>
      </c>
      <c r="N105" s="76" t="str">
        <f ca="1">IF(C105="","",IF(高校一覧表!T46="","",高校一覧表!T46&amp;".")&amp;IF(高校一覧表!U46="","",TEXT(高校一覧表!U46,"00")&amp;".")&amp;IF(高校一覧表!V46="","",TEXT(高校一覧表!V46,"00")))</f>
        <v/>
      </c>
      <c r="O105" s="76" t="str">
        <f t="shared" ca="1" si="3"/>
        <v/>
      </c>
      <c r="P105" s="76" t="str">
        <f t="shared" ca="1" si="4"/>
        <v/>
      </c>
    </row>
    <row r="106" spans="1:16" ht="18" customHeight="1">
      <c r="A106" s="76">
        <f t="shared" ca="1" si="0"/>
        <v>0</v>
      </c>
      <c r="B106" s="76" t="str">
        <f ca="1">IF(C106="","",VLOOKUP(高校一覧表!C47,高校一覧表!A:B,2,0)*10000+VLOOKUP(高校一覧表!S47,高校一覧表!A:B,2,0)+C106)</f>
        <v/>
      </c>
      <c r="C106" s="76" t="str">
        <f ca="1">IF(高校一覧表!S47="","",VLOOKUP(VLOOKUP(高校一覧表!D47,INDIRECT("高校"&amp;高校一覧表!C47&amp;"選手データ!A:O"),MATCH("所属",INDIRECT("高校"&amp;高校一覧表!C47&amp;"選手データ!1:1"),0),0),所属csv!$A:$H,MATCH("所属コード",所属csv!$1:$1,0),0))</f>
        <v/>
      </c>
      <c r="D106" s="76" t="str">
        <f ca="1">IF(C106="","",IF(COUNTIF(高校一覧表!W:W,高校一覧表!C47&amp;"Ｂ")=0,VLOOKUP(高校一覧表!D47,INDIRECT("高校"&amp;高校一覧表!C47&amp;"選手データ!A:O"),MATCH("所属",INDIRECT("高校"&amp;高校一覧表!C47&amp;"選手データ!1:1"),0),0),VLOOKUP(高校一覧表!D47,INDIRECT("高校"&amp;高校一覧表!C47&amp;"選手データ!A:O"),MATCH("所属",INDIRECT("高校"&amp;高校一覧表!C47&amp;"選手データ!1:1"),0),0)&amp;高校一覧表!S47))</f>
        <v/>
      </c>
      <c r="F106" s="76" t="str">
        <f t="shared" ca="1" si="1"/>
        <v/>
      </c>
      <c r="I106" s="76" t="str">
        <f t="shared" ca="1" si="2"/>
        <v/>
      </c>
      <c r="J106" s="76" t="str">
        <f ca="1">IF(C106="","",高校一覧表!AD47)</f>
        <v/>
      </c>
      <c r="K106" s="76" t="str">
        <f ca="1">IF(C106="","",VLOOKUP(高校一覧表!C47,高校一覧表!A:B,2,0)*10000+高校一覧表!D47)</f>
        <v/>
      </c>
      <c r="L106" s="76" t="str">
        <f ca="1">IF(C106="","",高校一覧表!E47)</f>
        <v/>
      </c>
      <c r="M106" s="76" t="str">
        <f ca="1">IF(C106="","",VLOOKUP("一般"&amp;高校一覧表!C47&amp;"子4X100mR",競技csv!A:O,MATCH("競技コード",競技csv!$1:$1,0),0))</f>
        <v/>
      </c>
      <c r="N106" s="76" t="str">
        <f ca="1">IF(C106="","",IF(高校一覧表!T47="","",高校一覧表!T47&amp;".")&amp;IF(高校一覧表!U47="","",TEXT(高校一覧表!U47,"00")&amp;".")&amp;IF(高校一覧表!V47="","",TEXT(高校一覧表!V47,"00")))</f>
        <v/>
      </c>
      <c r="O106" s="76" t="str">
        <f t="shared" ca="1" si="3"/>
        <v/>
      </c>
      <c r="P106" s="76" t="str">
        <f t="shared" ca="1" si="4"/>
        <v/>
      </c>
    </row>
    <row r="107" spans="1:16" ht="18" customHeight="1">
      <c r="A107" s="76">
        <f t="shared" ca="1" si="0"/>
        <v>0</v>
      </c>
      <c r="B107" s="76" t="str">
        <f ca="1">IF(C107="","",VLOOKUP(高校一覧表!C48,高校一覧表!A:B,2,0)*10000+VLOOKUP(高校一覧表!S48,高校一覧表!A:B,2,0)+C107)</f>
        <v/>
      </c>
      <c r="C107" s="76" t="str">
        <f ca="1">IF(高校一覧表!S48="","",VLOOKUP(VLOOKUP(高校一覧表!D48,INDIRECT("高校"&amp;高校一覧表!C48&amp;"選手データ!A:O"),MATCH("所属",INDIRECT("高校"&amp;高校一覧表!C48&amp;"選手データ!1:1"),0),0),所属csv!$A:$H,MATCH("所属コード",所属csv!$1:$1,0),0))</f>
        <v/>
      </c>
      <c r="D107" s="76" t="str">
        <f ca="1">IF(C107="","",IF(COUNTIF(高校一覧表!W:W,高校一覧表!C48&amp;"Ｂ")=0,VLOOKUP(高校一覧表!D48,INDIRECT("高校"&amp;高校一覧表!C48&amp;"選手データ!A:O"),MATCH("所属",INDIRECT("高校"&amp;高校一覧表!C48&amp;"選手データ!1:1"),0),0),VLOOKUP(高校一覧表!D48,INDIRECT("高校"&amp;高校一覧表!C48&amp;"選手データ!A:O"),MATCH("所属",INDIRECT("高校"&amp;高校一覧表!C48&amp;"選手データ!1:1"),0),0)&amp;高校一覧表!S48))</f>
        <v/>
      </c>
      <c r="F107" s="76" t="str">
        <f t="shared" ca="1" si="1"/>
        <v/>
      </c>
      <c r="I107" s="76" t="str">
        <f t="shared" ca="1" si="2"/>
        <v/>
      </c>
      <c r="J107" s="76" t="str">
        <f ca="1">IF(C107="","",高校一覧表!AD48)</f>
        <v/>
      </c>
      <c r="K107" s="76" t="str">
        <f ca="1">IF(C107="","",VLOOKUP(高校一覧表!C48,高校一覧表!A:B,2,0)*10000+高校一覧表!D48)</f>
        <v/>
      </c>
      <c r="L107" s="76" t="str">
        <f ca="1">IF(C107="","",高校一覧表!E48)</f>
        <v/>
      </c>
      <c r="M107" s="76" t="str">
        <f ca="1">IF(C107="","",VLOOKUP("一般"&amp;高校一覧表!C48&amp;"子4X100mR",競技csv!A:O,MATCH("競技コード",競技csv!$1:$1,0),0))</f>
        <v/>
      </c>
      <c r="N107" s="76" t="str">
        <f ca="1">IF(C107="","",IF(高校一覧表!T48="","",高校一覧表!T48&amp;".")&amp;IF(高校一覧表!U48="","",TEXT(高校一覧表!U48,"00")&amp;".")&amp;IF(高校一覧表!V48="","",TEXT(高校一覧表!V48,"00")))</f>
        <v/>
      </c>
      <c r="O107" s="76" t="str">
        <f t="shared" ca="1" si="3"/>
        <v/>
      </c>
      <c r="P107" s="76" t="str">
        <f t="shared" ca="1" si="4"/>
        <v/>
      </c>
    </row>
    <row r="108" spans="1:16" ht="18" customHeight="1">
      <c r="A108" s="76">
        <f t="shared" ca="1" si="0"/>
        <v>0</v>
      </c>
      <c r="B108" s="76" t="str">
        <f ca="1">IF(C108="","",VLOOKUP(高校一覧表!C49,高校一覧表!A:B,2,0)*10000+VLOOKUP(高校一覧表!S49,高校一覧表!A:B,2,0)+C108)</f>
        <v/>
      </c>
      <c r="C108" s="76" t="str">
        <f ca="1">IF(高校一覧表!S49="","",VLOOKUP(VLOOKUP(高校一覧表!D49,INDIRECT("高校"&amp;高校一覧表!C49&amp;"選手データ!A:O"),MATCH("所属",INDIRECT("高校"&amp;高校一覧表!C49&amp;"選手データ!1:1"),0),0),所属csv!$A:$H,MATCH("所属コード",所属csv!$1:$1,0),0))</f>
        <v/>
      </c>
      <c r="D108" s="76" t="str">
        <f ca="1">IF(C108="","",IF(COUNTIF(高校一覧表!W:W,高校一覧表!C49&amp;"Ｂ")=0,VLOOKUP(高校一覧表!D49,INDIRECT("高校"&amp;高校一覧表!C49&amp;"選手データ!A:O"),MATCH("所属",INDIRECT("高校"&amp;高校一覧表!C49&amp;"選手データ!1:1"),0),0),VLOOKUP(高校一覧表!D49,INDIRECT("高校"&amp;高校一覧表!C49&amp;"選手データ!A:O"),MATCH("所属",INDIRECT("高校"&amp;高校一覧表!C49&amp;"選手データ!1:1"),0),0)&amp;高校一覧表!S49))</f>
        <v/>
      </c>
      <c r="F108" s="76" t="str">
        <f t="shared" ca="1" si="1"/>
        <v/>
      </c>
      <c r="I108" s="76" t="str">
        <f t="shared" ca="1" si="2"/>
        <v/>
      </c>
      <c r="J108" s="76" t="str">
        <f ca="1">IF(C108="","",高校一覧表!AD49)</f>
        <v/>
      </c>
      <c r="K108" s="76" t="str">
        <f ca="1">IF(C108="","",VLOOKUP(高校一覧表!C49,高校一覧表!A:B,2,0)*10000+高校一覧表!D49)</f>
        <v/>
      </c>
      <c r="L108" s="76" t="str">
        <f ca="1">IF(C108="","",高校一覧表!E49)</f>
        <v/>
      </c>
      <c r="M108" s="76" t="str">
        <f ca="1">IF(C108="","",VLOOKUP("一般"&amp;高校一覧表!C49&amp;"子4X100mR",競技csv!A:O,MATCH("競技コード",競技csv!$1:$1,0),0))</f>
        <v/>
      </c>
      <c r="N108" s="76" t="str">
        <f ca="1">IF(C108="","",IF(高校一覧表!T49="","",高校一覧表!T49&amp;".")&amp;IF(高校一覧表!U49="","",TEXT(高校一覧表!U49,"00")&amp;".")&amp;IF(高校一覧表!V49="","",TEXT(高校一覧表!V49,"00")))</f>
        <v/>
      </c>
      <c r="O108" s="76" t="str">
        <f t="shared" ca="1" si="3"/>
        <v/>
      </c>
      <c r="P108" s="76" t="str">
        <f t="shared" ca="1" si="4"/>
        <v/>
      </c>
    </row>
    <row r="109" spans="1:16" ht="18" customHeight="1">
      <c r="A109" s="76">
        <f t="shared" ca="1" si="0"/>
        <v>0</v>
      </c>
      <c r="B109" s="76" t="str">
        <f ca="1">IF(C109="","",VLOOKUP(高校一覧表!C50,高校一覧表!A:B,2,0)*10000+VLOOKUP(高校一覧表!S50,高校一覧表!A:B,2,0)+C109)</f>
        <v/>
      </c>
      <c r="C109" s="76" t="str">
        <f ca="1">IF(高校一覧表!S50="","",VLOOKUP(VLOOKUP(高校一覧表!D50,INDIRECT("高校"&amp;高校一覧表!C50&amp;"選手データ!A:O"),MATCH("所属",INDIRECT("高校"&amp;高校一覧表!C50&amp;"選手データ!1:1"),0),0),所属csv!$A:$H,MATCH("所属コード",所属csv!$1:$1,0),0))</f>
        <v/>
      </c>
      <c r="D109" s="76" t="str">
        <f ca="1">IF(C109="","",IF(COUNTIF(高校一覧表!W:W,高校一覧表!C50&amp;"Ｂ")=0,VLOOKUP(高校一覧表!D50,INDIRECT("高校"&amp;高校一覧表!C50&amp;"選手データ!A:O"),MATCH("所属",INDIRECT("高校"&amp;高校一覧表!C50&amp;"選手データ!1:1"),0),0),VLOOKUP(高校一覧表!D50,INDIRECT("高校"&amp;高校一覧表!C50&amp;"選手データ!A:O"),MATCH("所属",INDIRECT("高校"&amp;高校一覧表!C50&amp;"選手データ!1:1"),0),0)&amp;高校一覧表!S50))</f>
        <v/>
      </c>
      <c r="F109" s="76" t="str">
        <f t="shared" ca="1" si="1"/>
        <v/>
      </c>
      <c r="I109" s="76" t="str">
        <f t="shared" ca="1" si="2"/>
        <v/>
      </c>
      <c r="J109" s="76" t="str">
        <f ca="1">IF(C109="","",高校一覧表!AD50)</f>
        <v/>
      </c>
      <c r="K109" s="76" t="str">
        <f ca="1">IF(C109="","",VLOOKUP(高校一覧表!C50,高校一覧表!A:B,2,0)*10000+高校一覧表!D50)</f>
        <v/>
      </c>
      <c r="L109" s="76" t="str">
        <f ca="1">IF(C109="","",高校一覧表!E50)</f>
        <v/>
      </c>
      <c r="M109" s="76" t="str">
        <f ca="1">IF(C109="","",VLOOKUP("一般"&amp;高校一覧表!C50&amp;"子4X100mR",競技csv!A:O,MATCH("競技コード",競技csv!$1:$1,0),0))</f>
        <v/>
      </c>
      <c r="N109" s="76" t="str">
        <f ca="1">IF(C109="","",IF(高校一覧表!T50="","",高校一覧表!T50&amp;".")&amp;IF(高校一覧表!U50="","",TEXT(高校一覧表!U50,"00")&amp;".")&amp;IF(高校一覧表!V50="","",TEXT(高校一覧表!V50,"00")))</f>
        <v/>
      </c>
      <c r="O109" s="76" t="str">
        <f t="shared" ca="1" si="3"/>
        <v/>
      </c>
      <c r="P109" s="76" t="str">
        <f t="shared" ca="1" si="4"/>
        <v/>
      </c>
    </row>
    <row r="110" spans="1:16" ht="18" customHeight="1">
      <c r="A110" s="76">
        <f t="shared" ca="1" si="0"/>
        <v>0</v>
      </c>
      <c r="B110" s="76" t="str">
        <f ca="1">IF(C110="","",VLOOKUP(高校一覧表!C51,高校一覧表!A:B,2,0)*10000+VLOOKUP(高校一覧表!S51,高校一覧表!A:B,2,0)+C110)</f>
        <v/>
      </c>
      <c r="C110" s="76" t="str">
        <f ca="1">IF(高校一覧表!S51="","",VLOOKUP(VLOOKUP(高校一覧表!D51,INDIRECT("高校"&amp;高校一覧表!C51&amp;"選手データ!A:O"),MATCH("所属",INDIRECT("高校"&amp;高校一覧表!C51&amp;"選手データ!1:1"),0),0),所属csv!$A:$H,MATCH("所属コード",所属csv!$1:$1,0),0))</f>
        <v/>
      </c>
      <c r="D110" s="76" t="str">
        <f ca="1">IF(C110="","",IF(COUNTIF(高校一覧表!W:W,高校一覧表!C51&amp;"Ｂ")=0,VLOOKUP(高校一覧表!D51,INDIRECT("高校"&amp;高校一覧表!C51&amp;"選手データ!A:O"),MATCH("所属",INDIRECT("高校"&amp;高校一覧表!C51&amp;"選手データ!1:1"),0),0),VLOOKUP(高校一覧表!D51,INDIRECT("高校"&amp;高校一覧表!C51&amp;"選手データ!A:O"),MATCH("所属",INDIRECT("高校"&amp;高校一覧表!C51&amp;"選手データ!1:1"),0),0)&amp;高校一覧表!S51))</f>
        <v/>
      </c>
      <c r="F110" s="76" t="str">
        <f t="shared" ca="1" si="1"/>
        <v/>
      </c>
      <c r="I110" s="76" t="str">
        <f t="shared" ca="1" si="2"/>
        <v/>
      </c>
      <c r="J110" s="76" t="str">
        <f ca="1">IF(C110="","",高校一覧表!AD51)</f>
        <v/>
      </c>
      <c r="K110" s="76" t="str">
        <f ca="1">IF(C110="","",VLOOKUP(高校一覧表!C51,高校一覧表!A:B,2,0)*10000+高校一覧表!D51)</f>
        <v/>
      </c>
      <c r="L110" s="76" t="str">
        <f ca="1">IF(C110="","",高校一覧表!E51)</f>
        <v/>
      </c>
      <c r="M110" s="76" t="str">
        <f ca="1">IF(C110="","",VLOOKUP("一般"&amp;高校一覧表!C51&amp;"子4X100mR",競技csv!A:O,MATCH("競技コード",競技csv!$1:$1,0),0))</f>
        <v/>
      </c>
      <c r="N110" s="76" t="str">
        <f ca="1">IF(C110="","",IF(高校一覧表!T51="","",高校一覧表!T51&amp;".")&amp;IF(高校一覧表!U51="","",TEXT(高校一覧表!U51,"00")&amp;".")&amp;IF(高校一覧表!V51="","",TEXT(高校一覧表!V51,"00")))</f>
        <v/>
      </c>
      <c r="O110" s="76" t="str">
        <f t="shared" ca="1" si="3"/>
        <v/>
      </c>
      <c r="P110" s="76" t="str">
        <f t="shared" ca="1" si="4"/>
        <v/>
      </c>
    </row>
    <row r="111" spans="1:16" ht="18" customHeight="1">
      <c r="A111" s="76">
        <f t="shared" ca="1" si="0"/>
        <v>0</v>
      </c>
      <c r="B111" s="76" t="str">
        <f ca="1">IF(C111="","",VLOOKUP(高校一覧表!C52,高校一覧表!A:B,2,0)*10000+VLOOKUP(高校一覧表!S52,高校一覧表!A:B,2,0)+C111)</f>
        <v/>
      </c>
      <c r="C111" s="76" t="str">
        <f ca="1">IF(高校一覧表!S52="","",VLOOKUP(VLOOKUP(高校一覧表!D52,INDIRECT("高校"&amp;高校一覧表!C52&amp;"選手データ!A:O"),MATCH("所属",INDIRECT("高校"&amp;高校一覧表!C52&amp;"選手データ!1:1"),0),0),所属csv!$A:$H,MATCH("所属コード",所属csv!$1:$1,0),0))</f>
        <v/>
      </c>
      <c r="D111" s="76" t="str">
        <f ca="1">IF(C111="","",IF(COUNTIF(高校一覧表!W:W,高校一覧表!C52&amp;"Ｂ")=0,VLOOKUP(高校一覧表!D52,INDIRECT("高校"&amp;高校一覧表!C52&amp;"選手データ!A:O"),MATCH("所属",INDIRECT("高校"&amp;高校一覧表!C52&amp;"選手データ!1:1"),0),0),VLOOKUP(高校一覧表!D52,INDIRECT("高校"&amp;高校一覧表!C52&amp;"選手データ!A:O"),MATCH("所属",INDIRECT("高校"&amp;高校一覧表!C52&amp;"選手データ!1:1"),0),0)&amp;高校一覧表!S52))</f>
        <v/>
      </c>
      <c r="F111" s="76" t="str">
        <f t="shared" ca="1" si="1"/>
        <v/>
      </c>
      <c r="I111" s="76" t="str">
        <f t="shared" ca="1" si="2"/>
        <v/>
      </c>
      <c r="J111" s="76" t="str">
        <f ca="1">IF(C111="","",高校一覧表!AD52)</f>
        <v/>
      </c>
      <c r="K111" s="76" t="str">
        <f ca="1">IF(C111="","",VLOOKUP(高校一覧表!C52,高校一覧表!A:B,2,0)*10000+高校一覧表!D52)</f>
        <v/>
      </c>
      <c r="L111" s="76" t="str">
        <f ca="1">IF(C111="","",高校一覧表!E52)</f>
        <v/>
      </c>
      <c r="M111" s="76" t="str">
        <f ca="1">IF(C111="","",VLOOKUP("一般"&amp;高校一覧表!C52&amp;"子4X100mR",競技csv!A:O,MATCH("競技コード",競技csv!$1:$1,0),0))</f>
        <v/>
      </c>
      <c r="N111" s="76" t="str">
        <f ca="1">IF(C111="","",IF(高校一覧表!T52="","",高校一覧表!T52&amp;".")&amp;IF(高校一覧表!U52="","",TEXT(高校一覧表!U52,"00")&amp;".")&amp;IF(高校一覧表!V52="","",TEXT(高校一覧表!V52,"00")))</f>
        <v/>
      </c>
      <c r="O111" s="76" t="str">
        <f t="shared" ca="1" si="3"/>
        <v/>
      </c>
      <c r="P111" s="76" t="str">
        <f t="shared" ca="1" si="4"/>
        <v/>
      </c>
    </row>
    <row r="112" spans="1:16" ht="18" customHeight="1">
      <c r="A112" s="76">
        <f t="shared" ca="1" si="0"/>
        <v>0</v>
      </c>
      <c r="B112" s="76" t="str">
        <f ca="1">IF(C112="","",VLOOKUP(高校一覧表!C53,高校一覧表!A:B,2,0)*10000+VLOOKUP(高校一覧表!S53,高校一覧表!A:B,2,0)+C112)</f>
        <v/>
      </c>
      <c r="C112" s="76" t="str">
        <f ca="1">IF(高校一覧表!S53="","",VLOOKUP(VLOOKUP(高校一覧表!D53,INDIRECT("高校"&amp;高校一覧表!C53&amp;"選手データ!A:O"),MATCH("所属",INDIRECT("高校"&amp;高校一覧表!C53&amp;"選手データ!1:1"),0),0),所属csv!$A:$H,MATCH("所属コード",所属csv!$1:$1,0),0))</f>
        <v/>
      </c>
      <c r="D112" s="76" t="str">
        <f ca="1">IF(C112="","",IF(COUNTIF(高校一覧表!W:W,高校一覧表!C53&amp;"Ｂ")=0,VLOOKUP(高校一覧表!D53,INDIRECT("高校"&amp;高校一覧表!C53&amp;"選手データ!A:O"),MATCH("所属",INDIRECT("高校"&amp;高校一覧表!C53&amp;"選手データ!1:1"),0),0),VLOOKUP(高校一覧表!D53,INDIRECT("高校"&amp;高校一覧表!C53&amp;"選手データ!A:O"),MATCH("所属",INDIRECT("高校"&amp;高校一覧表!C53&amp;"選手データ!1:1"),0),0)&amp;高校一覧表!S53))</f>
        <v/>
      </c>
      <c r="F112" s="76" t="str">
        <f t="shared" ca="1" si="1"/>
        <v/>
      </c>
      <c r="I112" s="76" t="str">
        <f t="shared" ca="1" si="2"/>
        <v/>
      </c>
      <c r="J112" s="76" t="str">
        <f ca="1">IF(C112="","",高校一覧表!AD53)</f>
        <v/>
      </c>
      <c r="K112" s="76" t="str">
        <f ca="1">IF(C112="","",VLOOKUP(高校一覧表!C53,高校一覧表!A:B,2,0)*10000+高校一覧表!D53)</f>
        <v/>
      </c>
      <c r="L112" s="76" t="str">
        <f ca="1">IF(C112="","",高校一覧表!E53)</f>
        <v/>
      </c>
      <c r="M112" s="76" t="str">
        <f ca="1">IF(C112="","",VLOOKUP("一般"&amp;高校一覧表!C53&amp;"子4X100mR",競技csv!A:O,MATCH("競技コード",競技csv!$1:$1,0),0))</f>
        <v/>
      </c>
      <c r="N112" s="76" t="str">
        <f ca="1">IF(C112="","",IF(高校一覧表!T53="","",高校一覧表!T53&amp;".")&amp;IF(高校一覧表!U53="","",TEXT(高校一覧表!U53,"00")&amp;".")&amp;IF(高校一覧表!V53="","",TEXT(高校一覧表!V53,"00")))</f>
        <v/>
      </c>
      <c r="O112" s="76" t="str">
        <f t="shared" ca="1" si="3"/>
        <v/>
      </c>
      <c r="P112" s="76" t="str">
        <f t="shared" ca="1" si="4"/>
        <v/>
      </c>
    </row>
    <row r="113" spans="1:16" ht="18" customHeight="1">
      <c r="A113" s="76">
        <f t="shared" ca="1" si="0"/>
        <v>0</v>
      </c>
      <c r="B113" s="76" t="str">
        <f ca="1">IF(C113="","",VLOOKUP(高校一覧表!C54,高校一覧表!A:B,2,0)*10000+VLOOKUP(高校一覧表!S54,高校一覧表!A:B,2,0)+C113)</f>
        <v/>
      </c>
      <c r="C113" s="76" t="str">
        <f ca="1">IF(高校一覧表!S54="","",VLOOKUP(VLOOKUP(高校一覧表!D54,INDIRECT("高校"&amp;高校一覧表!C54&amp;"選手データ!A:O"),MATCH("所属",INDIRECT("高校"&amp;高校一覧表!C54&amp;"選手データ!1:1"),0),0),所属csv!$A:$H,MATCH("所属コード",所属csv!$1:$1,0),0))</f>
        <v/>
      </c>
      <c r="D113" s="76" t="str">
        <f ca="1">IF(C113="","",IF(COUNTIF(高校一覧表!W:W,高校一覧表!C54&amp;"Ｂ")=0,VLOOKUP(高校一覧表!D54,INDIRECT("高校"&amp;高校一覧表!C54&amp;"選手データ!A:O"),MATCH("所属",INDIRECT("高校"&amp;高校一覧表!C54&amp;"選手データ!1:1"),0),0),VLOOKUP(高校一覧表!D54,INDIRECT("高校"&amp;高校一覧表!C54&amp;"選手データ!A:O"),MATCH("所属",INDIRECT("高校"&amp;高校一覧表!C54&amp;"選手データ!1:1"),0),0)&amp;高校一覧表!S54))</f>
        <v/>
      </c>
      <c r="F113" s="76" t="str">
        <f t="shared" ca="1" si="1"/>
        <v/>
      </c>
      <c r="I113" s="76" t="str">
        <f t="shared" ca="1" si="2"/>
        <v/>
      </c>
      <c r="J113" s="76" t="str">
        <f ca="1">IF(C113="","",高校一覧表!AD54)</f>
        <v/>
      </c>
      <c r="K113" s="76" t="str">
        <f ca="1">IF(C113="","",VLOOKUP(高校一覧表!C54,高校一覧表!A:B,2,0)*10000+高校一覧表!D54)</f>
        <v/>
      </c>
      <c r="L113" s="76" t="str">
        <f ca="1">IF(C113="","",高校一覧表!E54)</f>
        <v/>
      </c>
      <c r="M113" s="76" t="str">
        <f ca="1">IF(C113="","",VLOOKUP("一般"&amp;高校一覧表!C54&amp;"子4X100mR",競技csv!A:O,MATCH("競技コード",競技csv!$1:$1,0),0))</f>
        <v/>
      </c>
      <c r="N113" s="76" t="str">
        <f ca="1">IF(C113="","",IF(高校一覧表!T54="","",高校一覧表!T54&amp;".")&amp;IF(高校一覧表!U54="","",TEXT(高校一覧表!U54,"00")&amp;".")&amp;IF(高校一覧表!V54="","",TEXT(高校一覧表!V54,"00")))</f>
        <v/>
      </c>
      <c r="O113" s="76" t="str">
        <f t="shared" ca="1" si="3"/>
        <v/>
      </c>
      <c r="P113" s="76" t="str">
        <f t="shared" ca="1" si="4"/>
        <v/>
      </c>
    </row>
    <row r="114" spans="1:16" ht="18" customHeight="1">
      <c r="A114" s="76">
        <f t="shared" ca="1" si="0"/>
        <v>0</v>
      </c>
      <c r="B114" s="76" t="str">
        <f ca="1">IF(C114="","",VLOOKUP(高校一覧表!C55,高校一覧表!A:B,2,0)*10000+VLOOKUP(高校一覧表!S55,高校一覧表!A:B,2,0)+C114)</f>
        <v/>
      </c>
      <c r="C114" s="76" t="str">
        <f ca="1">IF(高校一覧表!S55="","",VLOOKUP(VLOOKUP(高校一覧表!D55,INDIRECT("高校"&amp;高校一覧表!C55&amp;"選手データ!A:O"),MATCH("所属",INDIRECT("高校"&amp;高校一覧表!C55&amp;"選手データ!1:1"),0),0),所属csv!$A:$H,MATCH("所属コード",所属csv!$1:$1,0),0))</f>
        <v/>
      </c>
      <c r="D114" s="76" t="str">
        <f ca="1">IF(C114="","",IF(COUNTIF(高校一覧表!W:W,高校一覧表!C55&amp;"Ｂ")=0,VLOOKUP(高校一覧表!D55,INDIRECT("高校"&amp;高校一覧表!C55&amp;"選手データ!A:O"),MATCH("所属",INDIRECT("高校"&amp;高校一覧表!C55&amp;"選手データ!1:1"),0),0),VLOOKUP(高校一覧表!D55,INDIRECT("高校"&amp;高校一覧表!C55&amp;"選手データ!A:O"),MATCH("所属",INDIRECT("高校"&amp;高校一覧表!C55&amp;"選手データ!1:1"),0),0)&amp;高校一覧表!S55))</f>
        <v/>
      </c>
      <c r="F114" s="76" t="str">
        <f t="shared" ca="1" si="1"/>
        <v/>
      </c>
      <c r="I114" s="76" t="str">
        <f t="shared" ca="1" si="2"/>
        <v/>
      </c>
      <c r="J114" s="76" t="str">
        <f ca="1">IF(C114="","",高校一覧表!AD55)</f>
        <v/>
      </c>
      <c r="K114" s="76" t="str">
        <f ca="1">IF(C114="","",VLOOKUP(高校一覧表!C55,高校一覧表!A:B,2,0)*10000+高校一覧表!D55)</f>
        <v/>
      </c>
      <c r="L114" s="76" t="str">
        <f ca="1">IF(C114="","",高校一覧表!E55)</f>
        <v/>
      </c>
      <c r="M114" s="76" t="str">
        <f ca="1">IF(C114="","",VLOOKUP("一般"&amp;高校一覧表!C55&amp;"子4X100mR",競技csv!A:O,MATCH("競技コード",競技csv!$1:$1,0),0))</f>
        <v/>
      </c>
      <c r="N114" s="76" t="str">
        <f ca="1">IF(C114="","",IF(高校一覧表!T55="","",高校一覧表!T55&amp;".")&amp;IF(高校一覧表!U55="","",TEXT(高校一覧表!U55,"00")&amp;".")&amp;IF(高校一覧表!V55="","",TEXT(高校一覧表!V55,"00")))</f>
        <v/>
      </c>
      <c r="O114" s="76" t="str">
        <f t="shared" ca="1" si="3"/>
        <v/>
      </c>
      <c r="P114" s="76" t="str">
        <f t="shared" ca="1" si="4"/>
        <v/>
      </c>
    </row>
    <row r="115" spans="1:16" ht="18" customHeight="1">
      <c r="A115" s="76">
        <f t="shared" ca="1" si="0"/>
        <v>0</v>
      </c>
      <c r="B115" s="76" t="str">
        <f ca="1">IF(C115="","",VLOOKUP(高校一覧表!C56,高校一覧表!A:B,2,0)*10000+VLOOKUP(高校一覧表!S56,高校一覧表!A:B,2,0)+C115)</f>
        <v/>
      </c>
      <c r="C115" s="76" t="str">
        <f ca="1">IF(高校一覧表!S56="","",VLOOKUP(VLOOKUP(高校一覧表!D56,INDIRECT("高校"&amp;高校一覧表!C56&amp;"選手データ!A:O"),MATCH("所属",INDIRECT("高校"&amp;高校一覧表!C56&amp;"選手データ!1:1"),0),0),所属csv!$A:$H,MATCH("所属コード",所属csv!$1:$1,0),0))</f>
        <v/>
      </c>
      <c r="D115" s="76" t="str">
        <f ca="1">IF(C115="","",IF(COUNTIF(高校一覧表!W:W,高校一覧表!C56&amp;"Ｂ")=0,VLOOKUP(高校一覧表!D56,INDIRECT("高校"&amp;高校一覧表!C56&amp;"選手データ!A:O"),MATCH("所属",INDIRECT("高校"&amp;高校一覧表!C56&amp;"選手データ!1:1"),0),0),VLOOKUP(高校一覧表!D56,INDIRECT("高校"&amp;高校一覧表!C56&amp;"選手データ!A:O"),MATCH("所属",INDIRECT("高校"&amp;高校一覧表!C56&amp;"選手データ!1:1"),0),0)&amp;高校一覧表!S56))</f>
        <v/>
      </c>
      <c r="F115" s="76" t="str">
        <f t="shared" ca="1" si="1"/>
        <v/>
      </c>
      <c r="I115" s="76" t="str">
        <f t="shared" ca="1" si="2"/>
        <v/>
      </c>
      <c r="J115" s="76" t="str">
        <f ca="1">IF(C115="","",高校一覧表!AD56)</f>
        <v/>
      </c>
      <c r="K115" s="76" t="str">
        <f ca="1">IF(C115="","",VLOOKUP(高校一覧表!C56,高校一覧表!A:B,2,0)*10000+高校一覧表!D56)</f>
        <v/>
      </c>
      <c r="L115" s="76" t="str">
        <f ca="1">IF(C115="","",高校一覧表!E56)</f>
        <v/>
      </c>
      <c r="M115" s="76" t="str">
        <f ca="1">IF(C115="","",VLOOKUP("一般"&amp;高校一覧表!C56&amp;"子4X100mR",競技csv!A:O,MATCH("競技コード",競技csv!$1:$1,0),0))</f>
        <v/>
      </c>
      <c r="N115" s="76" t="str">
        <f ca="1">IF(C115="","",IF(高校一覧表!T56="","",高校一覧表!T56&amp;".")&amp;IF(高校一覧表!U56="","",TEXT(高校一覧表!U56,"00")&amp;".")&amp;IF(高校一覧表!V56="","",TEXT(高校一覧表!V56,"00")))</f>
        <v/>
      </c>
      <c r="O115" s="76" t="str">
        <f t="shared" ca="1" si="3"/>
        <v/>
      </c>
      <c r="P115" s="76" t="str">
        <f t="shared" ca="1" si="4"/>
        <v/>
      </c>
    </row>
    <row r="116" spans="1:16" ht="18" customHeight="1">
      <c r="A116" s="76">
        <f t="shared" ca="1" si="0"/>
        <v>0</v>
      </c>
      <c r="B116" s="76" t="str">
        <f ca="1">IF(C116="","",VLOOKUP(高校一覧表!C57,高校一覧表!A:B,2,0)*10000+VLOOKUP(高校一覧表!S57,高校一覧表!A:B,2,0)+C116)</f>
        <v/>
      </c>
      <c r="C116" s="76" t="str">
        <f ca="1">IF(高校一覧表!S57="","",VLOOKUP(VLOOKUP(高校一覧表!D57,INDIRECT("高校"&amp;高校一覧表!C57&amp;"選手データ!A:O"),MATCH("所属",INDIRECT("高校"&amp;高校一覧表!C57&amp;"選手データ!1:1"),0),0),所属csv!$A:$H,MATCH("所属コード",所属csv!$1:$1,0),0))</f>
        <v/>
      </c>
      <c r="D116" s="76" t="str">
        <f ca="1">IF(C116="","",IF(COUNTIF(高校一覧表!W:W,高校一覧表!C57&amp;"Ｂ")=0,VLOOKUP(高校一覧表!D57,INDIRECT("高校"&amp;高校一覧表!C57&amp;"選手データ!A:O"),MATCH("所属",INDIRECT("高校"&amp;高校一覧表!C57&amp;"選手データ!1:1"),0),0),VLOOKUP(高校一覧表!D57,INDIRECT("高校"&amp;高校一覧表!C57&amp;"選手データ!A:O"),MATCH("所属",INDIRECT("高校"&amp;高校一覧表!C57&amp;"選手データ!1:1"),0),0)&amp;高校一覧表!S57))</f>
        <v/>
      </c>
      <c r="F116" s="76" t="str">
        <f t="shared" ca="1" si="1"/>
        <v/>
      </c>
      <c r="I116" s="76" t="str">
        <f t="shared" ca="1" si="2"/>
        <v/>
      </c>
      <c r="J116" s="76" t="str">
        <f ca="1">IF(C116="","",高校一覧表!AD57)</f>
        <v/>
      </c>
      <c r="K116" s="76" t="str">
        <f ca="1">IF(C116="","",VLOOKUP(高校一覧表!C57,高校一覧表!A:B,2,0)*10000+高校一覧表!D57)</f>
        <v/>
      </c>
      <c r="L116" s="76" t="str">
        <f ca="1">IF(C116="","",高校一覧表!E57)</f>
        <v/>
      </c>
      <c r="M116" s="76" t="str">
        <f ca="1">IF(C116="","",VLOOKUP("一般"&amp;高校一覧表!C57&amp;"子4X100mR",競技csv!A:O,MATCH("競技コード",競技csv!$1:$1,0),0))</f>
        <v/>
      </c>
      <c r="N116" s="76" t="str">
        <f ca="1">IF(C116="","",IF(高校一覧表!T57="","",高校一覧表!T57&amp;".")&amp;IF(高校一覧表!U57="","",TEXT(高校一覧表!U57,"00")&amp;".")&amp;IF(高校一覧表!V57="","",TEXT(高校一覧表!V57,"00")))</f>
        <v/>
      </c>
      <c r="O116" s="76" t="str">
        <f t="shared" ca="1" si="3"/>
        <v/>
      </c>
      <c r="P116" s="76" t="str">
        <f t="shared" ca="1" si="4"/>
        <v/>
      </c>
    </row>
    <row r="117" spans="1:16" ht="18" customHeight="1">
      <c r="A117" s="76">
        <f t="shared" ca="1" si="0"/>
        <v>0</v>
      </c>
      <c r="B117" s="76" t="str">
        <f ca="1">IF(C117="","",VLOOKUP(高校一覧表!C58,高校一覧表!A:B,2,0)*10000+VLOOKUP(高校一覧表!S58,高校一覧表!A:B,2,0)+C117)</f>
        <v/>
      </c>
      <c r="C117" s="76" t="str">
        <f ca="1">IF(高校一覧表!S58="","",VLOOKUP(VLOOKUP(高校一覧表!D58,INDIRECT("高校"&amp;高校一覧表!C58&amp;"選手データ!A:O"),MATCH("所属",INDIRECT("高校"&amp;高校一覧表!C58&amp;"選手データ!1:1"),0),0),所属csv!$A:$H,MATCH("所属コード",所属csv!$1:$1,0),0))</f>
        <v/>
      </c>
      <c r="D117" s="76" t="str">
        <f ca="1">IF(C117="","",IF(COUNTIF(高校一覧表!W:W,高校一覧表!C58&amp;"Ｂ")=0,VLOOKUP(高校一覧表!D58,INDIRECT("高校"&amp;高校一覧表!C58&amp;"選手データ!A:O"),MATCH("所属",INDIRECT("高校"&amp;高校一覧表!C58&amp;"選手データ!1:1"),0),0),VLOOKUP(高校一覧表!D58,INDIRECT("高校"&amp;高校一覧表!C58&amp;"選手データ!A:O"),MATCH("所属",INDIRECT("高校"&amp;高校一覧表!C58&amp;"選手データ!1:1"),0),0)&amp;高校一覧表!S58))</f>
        <v/>
      </c>
      <c r="F117" s="76" t="str">
        <f t="shared" ca="1" si="1"/>
        <v/>
      </c>
      <c r="I117" s="76" t="str">
        <f t="shared" ca="1" si="2"/>
        <v/>
      </c>
      <c r="J117" s="76" t="str">
        <f ca="1">IF(C117="","",高校一覧表!AD58)</f>
        <v/>
      </c>
      <c r="K117" s="76" t="str">
        <f ca="1">IF(C117="","",VLOOKUP(高校一覧表!C58,高校一覧表!A:B,2,0)*10000+高校一覧表!D58)</f>
        <v/>
      </c>
      <c r="L117" s="76" t="str">
        <f ca="1">IF(C117="","",高校一覧表!E58)</f>
        <v/>
      </c>
      <c r="M117" s="76" t="str">
        <f ca="1">IF(C117="","",VLOOKUP("一般"&amp;高校一覧表!C58&amp;"子4X100mR",競技csv!A:O,MATCH("競技コード",競技csv!$1:$1,0),0))</f>
        <v/>
      </c>
      <c r="N117" s="76" t="str">
        <f ca="1">IF(C117="","",IF(高校一覧表!T58="","",高校一覧表!T58&amp;".")&amp;IF(高校一覧表!U58="","",TEXT(高校一覧表!U58,"00")&amp;".")&amp;IF(高校一覧表!V58="","",TEXT(高校一覧表!V58,"00")))</f>
        <v/>
      </c>
      <c r="O117" s="76" t="str">
        <f t="shared" ca="1" si="3"/>
        <v/>
      </c>
      <c r="P117" s="76" t="str">
        <f t="shared" ca="1" si="4"/>
        <v/>
      </c>
    </row>
    <row r="118" spans="1:16" ht="18" customHeight="1">
      <c r="A118" s="76">
        <f t="shared" ca="1" si="0"/>
        <v>0</v>
      </c>
      <c r="B118" s="76" t="str">
        <f ca="1">IF(C118="","",VLOOKUP(高校一覧表!C59,高校一覧表!A:B,2,0)*10000+VLOOKUP(高校一覧表!S59,高校一覧表!A:B,2,0)+C118)</f>
        <v/>
      </c>
      <c r="C118" s="76" t="str">
        <f ca="1">IF(高校一覧表!S59="","",VLOOKUP(VLOOKUP(高校一覧表!D59,INDIRECT("高校"&amp;高校一覧表!C59&amp;"選手データ!A:O"),MATCH("所属",INDIRECT("高校"&amp;高校一覧表!C59&amp;"選手データ!1:1"),0),0),所属csv!$A:$H,MATCH("所属コード",所属csv!$1:$1,0),0))</f>
        <v/>
      </c>
      <c r="D118" s="76" t="str">
        <f ca="1">IF(C118="","",IF(COUNTIF(高校一覧表!W:W,高校一覧表!C59&amp;"Ｂ")=0,VLOOKUP(高校一覧表!D59,INDIRECT("高校"&amp;高校一覧表!C59&amp;"選手データ!A:O"),MATCH("所属",INDIRECT("高校"&amp;高校一覧表!C59&amp;"選手データ!1:1"),0),0),VLOOKUP(高校一覧表!D59,INDIRECT("高校"&amp;高校一覧表!C59&amp;"選手データ!A:O"),MATCH("所属",INDIRECT("高校"&amp;高校一覧表!C59&amp;"選手データ!1:1"),0),0)&amp;高校一覧表!S59))</f>
        <v/>
      </c>
      <c r="F118" s="76" t="str">
        <f t="shared" ca="1" si="1"/>
        <v/>
      </c>
      <c r="I118" s="76" t="str">
        <f t="shared" ca="1" si="2"/>
        <v/>
      </c>
      <c r="J118" s="76" t="str">
        <f ca="1">IF(C118="","",高校一覧表!AD59)</f>
        <v/>
      </c>
      <c r="K118" s="76" t="str">
        <f ca="1">IF(C118="","",VLOOKUP(高校一覧表!C59,高校一覧表!A:B,2,0)*10000+高校一覧表!D59)</f>
        <v/>
      </c>
      <c r="L118" s="76" t="str">
        <f ca="1">IF(C118="","",高校一覧表!E59)</f>
        <v/>
      </c>
      <c r="M118" s="76" t="str">
        <f ca="1">IF(C118="","",VLOOKUP("一般"&amp;高校一覧表!C59&amp;"子4X100mR",競技csv!A:O,MATCH("競技コード",競技csv!$1:$1,0),0))</f>
        <v/>
      </c>
      <c r="N118" s="76" t="str">
        <f ca="1">IF(C118="","",IF(高校一覧表!T59="","",高校一覧表!T59&amp;".")&amp;IF(高校一覧表!U59="","",TEXT(高校一覧表!U59,"00")&amp;".")&amp;IF(高校一覧表!V59="","",TEXT(高校一覧表!V59,"00")))</f>
        <v/>
      </c>
      <c r="O118" s="76" t="str">
        <f t="shared" ca="1" si="3"/>
        <v/>
      </c>
      <c r="P118" s="76" t="str">
        <f t="shared" ca="1" si="4"/>
        <v/>
      </c>
    </row>
    <row r="119" spans="1:16" ht="18" customHeight="1">
      <c r="A119" s="76">
        <f t="shared" ca="1" si="0"/>
        <v>0</v>
      </c>
      <c r="B119" s="76" t="str">
        <f ca="1">IF(C119="","",VLOOKUP(高校一覧表!C60,高校一覧表!A:B,2,0)*10000+VLOOKUP(高校一覧表!S60,高校一覧表!A:B,2,0)+C119)</f>
        <v/>
      </c>
      <c r="C119" s="76" t="str">
        <f ca="1">IF(高校一覧表!S60="","",VLOOKUP(VLOOKUP(高校一覧表!D60,INDIRECT("高校"&amp;高校一覧表!C60&amp;"選手データ!A:O"),MATCH("所属",INDIRECT("高校"&amp;高校一覧表!C60&amp;"選手データ!1:1"),0),0),所属csv!$A:$H,MATCH("所属コード",所属csv!$1:$1,0),0))</f>
        <v/>
      </c>
      <c r="D119" s="76" t="str">
        <f ca="1">IF(C119="","",IF(COUNTIF(高校一覧表!W:W,高校一覧表!C60&amp;"Ｂ")=0,VLOOKUP(高校一覧表!D60,INDIRECT("高校"&amp;高校一覧表!C60&amp;"選手データ!A:O"),MATCH("所属",INDIRECT("高校"&amp;高校一覧表!C60&amp;"選手データ!1:1"),0),0),VLOOKUP(高校一覧表!D60,INDIRECT("高校"&amp;高校一覧表!C60&amp;"選手データ!A:O"),MATCH("所属",INDIRECT("高校"&amp;高校一覧表!C60&amp;"選手データ!1:1"),0),0)&amp;高校一覧表!S60))</f>
        <v/>
      </c>
      <c r="F119" s="76" t="str">
        <f t="shared" ca="1" si="1"/>
        <v/>
      </c>
      <c r="I119" s="76" t="str">
        <f t="shared" ca="1" si="2"/>
        <v/>
      </c>
      <c r="J119" s="76" t="str">
        <f ca="1">IF(C119="","",高校一覧表!AD60)</f>
        <v/>
      </c>
      <c r="K119" s="76" t="str">
        <f ca="1">IF(C119="","",VLOOKUP(高校一覧表!C60,高校一覧表!A:B,2,0)*10000+高校一覧表!D60)</f>
        <v/>
      </c>
      <c r="L119" s="76" t="str">
        <f ca="1">IF(C119="","",高校一覧表!E60)</f>
        <v/>
      </c>
      <c r="M119" s="76" t="str">
        <f ca="1">IF(C119="","",VLOOKUP("一般"&amp;高校一覧表!C60&amp;"子4X100mR",競技csv!A:O,MATCH("競技コード",競技csv!$1:$1,0),0))</f>
        <v/>
      </c>
      <c r="N119" s="76" t="str">
        <f ca="1">IF(C119="","",IF(高校一覧表!T60="","",高校一覧表!T60&amp;".")&amp;IF(高校一覧表!U60="","",TEXT(高校一覧表!U60,"00")&amp;".")&amp;IF(高校一覧表!V60="","",TEXT(高校一覧表!V60,"00")))</f>
        <v/>
      </c>
      <c r="O119" s="76" t="str">
        <f t="shared" ca="1" si="3"/>
        <v/>
      </c>
      <c r="P119" s="76" t="str">
        <f t="shared" ca="1" si="4"/>
        <v/>
      </c>
    </row>
    <row r="120" spans="1:16" ht="18" customHeight="1">
      <c r="A120" s="76">
        <f t="shared" ca="1" si="0"/>
        <v>0</v>
      </c>
      <c r="B120" s="76" t="str">
        <f ca="1">IF(C120="","",VLOOKUP(高校一覧表!C61,高校一覧表!A:B,2,0)*10000+VLOOKUP(高校一覧表!S61,高校一覧表!A:B,2,0)+C120)</f>
        <v/>
      </c>
      <c r="C120" s="76" t="str">
        <f ca="1">IF(高校一覧表!S61="","",VLOOKUP(VLOOKUP(高校一覧表!D61,INDIRECT("高校"&amp;高校一覧表!C61&amp;"選手データ!A:O"),MATCH("所属",INDIRECT("高校"&amp;高校一覧表!C61&amp;"選手データ!1:1"),0),0),所属csv!$A:$H,MATCH("所属コード",所属csv!$1:$1,0),0))</f>
        <v/>
      </c>
      <c r="D120" s="76" t="str">
        <f ca="1">IF(C120="","",IF(COUNTIF(高校一覧表!W:W,高校一覧表!C61&amp;"Ｂ")=0,VLOOKUP(高校一覧表!D61,INDIRECT("高校"&amp;高校一覧表!C61&amp;"選手データ!A:O"),MATCH("所属",INDIRECT("高校"&amp;高校一覧表!C61&amp;"選手データ!1:1"),0),0),VLOOKUP(高校一覧表!D61,INDIRECT("高校"&amp;高校一覧表!C61&amp;"選手データ!A:O"),MATCH("所属",INDIRECT("高校"&amp;高校一覧表!C61&amp;"選手データ!1:1"),0),0)&amp;高校一覧表!S61))</f>
        <v/>
      </c>
      <c r="F120" s="76" t="str">
        <f t="shared" ca="1" si="1"/>
        <v/>
      </c>
      <c r="I120" s="76" t="str">
        <f t="shared" ca="1" si="2"/>
        <v/>
      </c>
      <c r="J120" s="76" t="str">
        <f ca="1">IF(C120="","",高校一覧表!AD61)</f>
        <v/>
      </c>
      <c r="K120" s="76" t="str">
        <f ca="1">IF(C120="","",VLOOKUP(高校一覧表!C61,高校一覧表!A:B,2,0)*10000+高校一覧表!D61)</f>
        <v/>
      </c>
      <c r="L120" s="76" t="str">
        <f ca="1">IF(C120="","",高校一覧表!E61)</f>
        <v/>
      </c>
      <c r="M120" s="76" t="str">
        <f ca="1">IF(C120="","",VLOOKUP("一般"&amp;高校一覧表!C61&amp;"子4X100mR",競技csv!A:O,MATCH("競技コード",競技csv!$1:$1,0),0))</f>
        <v/>
      </c>
      <c r="N120" s="76" t="str">
        <f ca="1">IF(C120="","",IF(高校一覧表!T61="","",高校一覧表!T61&amp;".")&amp;IF(高校一覧表!U61="","",TEXT(高校一覧表!U61,"00")&amp;".")&amp;IF(高校一覧表!V61="","",TEXT(高校一覧表!V61,"00")))</f>
        <v/>
      </c>
      <c r="O120" s="76" t="str">
        <f t="shared" ca="1" si="3"/>
        <v/>
      </c>
      <c r="P120" s="76" t="str">
        <f t="shared" ca="1" si="4"/>
        <v/>
      </c>
    </row>
    <row r="121" spans="1:16" ht="18" customHeight="1">
      <c r="A121" s="76">
        <f t="shared" ca="1" si="0"/>
        <v>0</v>
      </c>
      <c r="B121" s="76" t="str">
        <f ca="1">IF(C121="","",VLOOKUP(高校一覧表!C62,高校一覧表!A:B,2,0)*10000+VLOOKUP(高校一覧表!S62,高校一覧表!A:B,2,0)+C121)</f>
        <v/>
      </c>
      <c r="C121" s="76" t="str">
        <f ca="1">IF(高校一覧表!S62="","",VLOOKUP(VLOOKUP(高校一覧表!D62,INDIRECT("高校"&amp;高校一覧表!C62&amp;"選手データ!A:O"),MATCH("所属",INDIRECT("高校"&amp;高校一覧表!C62&amp;"選手データ!1:1"),0),0),所属csv!$A:$H,MATCH("所属コード",所属csv!$1:$1,0),0))</f>
        <v/>
      </c>
      <c r="D121" s="76" t="str">
        <f ca="1">IF(C121="","",IF(COUNTIF(高校一覧表!W:W,高校一覧表!C62&amp;"Ｂ")=0,VLOOKUP(高校一覧表!D62,INDIRECT("高校"&amp;高校一覧表!C62&amp;"選手データ!A:O"),MATCH("所属",INDIRECT("高校"&amp;高校一覧表!C62&amp;"選手データ!1:1"),0),0),VLOOKUP(高校一覧表!D62,INDIRECT("高校"&amp;高校一覧表!C62&amp;"選手データ!A:O"),MATCH("所属",INDIRECT("高校"&amp;高校一覧表!C62&amp;"選手データ!1:1"),0),0)&amp;高校一覧表!S62))</f>
        <v/>
      </c>
      <c r="F121" s="76" t="str">
        <f t="shared" ca="1" si="1"/>
        <v/>
      </c>
      <c r="I121" s="76" t="str">
        <f t="shared" ca="1" si="2"/>
        <v/>
      </c>
      <c r="J121" s="76" t="str">
        <f ca="1">IF(C121="","",高校一覧表!AD62)</f>
        <v/>
      </c>
      <c r="K121" s="76" t="str">
        <f ca="1">IF(C121="","",VLOOKUP(高校一覧表!C62,高校一覧表!A:B,2,0)*10000+高校一覧表!D62)</f>
        <v/>
      </c>
      <c r="L121" s="76" t="str">
        <f ca="1">IF(C121="","",高校一覧表!E62)</f>
        <v/>
      </c>
      <c r="M121" s="76" t="str">
        <f ca="1">IF(C121="","",VLOOKUP("一般"&amp;高校一覧表!C62&amp;"子4X100mR",競技csv!A:O,MATCH("競技コード",競技csv!$1:$1,0),0))</f>
        <v/>
      </c>
      <c r="N121" s="76" t="str">
        <f ca="1">IF(C121="","",IF(高校一覧表!T62="","",高校一覧表!T62&amp;".")&amp;IF(高校一覧表!U62="","",TEXT(高校一覧表!U62,"00")&amp;".")&amp;IF(高校一覧表!V62="","",TEXT(高校一覧表!V62,"00")))</f>
        <v/>
      </c>
      <c r="O121" s="76" t="str">
        <f t="shared" ca="1" si="3"/>
        <v/>
      </c>
      <c r="P121" s="76" t="str">
        <f t="shared" ca="1" si="4"/>
        <v/>
      </c>
    </row>
    <row r="122" spans="1:16" ht="18" customHeight="1"/>
    <row r="123" spans="1:16" ht="18" customHeight="1"/>
    <row r="124" spans="1:16" ht="18" customHeight="1"/>
    <row r="125" spans="1:16" ht="18" customHeight="1"/>
    <row r="126" spans="1:16" ht="18" customHeight="1"/>
    <row r="127" spans="1:16" ht="18" customHeight="1"/>
    <row r="128" spans="1:16" ht="18" customHeight="1"/>
    <row r="129" ht="18" customHeight="1"/>
    <row r="130" ht="18" customHeight="1"/>
    <row r="131" ht="18" customHeight="1"/>
    <row r="132" ht="18" customHeight="1"/>
    <row r="133" ht="18" customHeight="1"/>
    <row r="134" ht="18" customHeight="1"/>
    <row r="135" ht="18" customHeight="1"/>
    <row r="136" ht="18" customHeight="1"/>
    <row r="137" ht="18" customHeight="1"/>
    <row r="138" ht="18" customHeight="1"/>
    <row r="139" ht="18" customHeight="1"/>
    <row r="140" ht="18" customHeight="1"/>
    <row r="141" ht="18" customHeight="1"/>
    <row r="142" ht="18" customHeight="1"/>
    <row r="143" ht="18" customHeight="1"/>
    <row r="144" ht="18" customHeight="1"/>
    <row r="145" ht="18" customHeight="1"/>
    <row r="146" ht="18" customHeight="1"/>
    <row r="147" ht="18" customHeight="1"/>
    <row r="148" ht="18" customHeight="1"/>
    <row r="149" ht="18" customHeight="1"/>
    <row r="150" ht="18" customHeight="1"/>
    <row r="151" ht="18" customHeight="1"/>
    <row r="152" ht="18" customHeight="1"/>
    <row r="153" ht="18" customHeight="1"/>
    <row r="154" ht="18" customHeight="1"/>
    <row r="155" ht="18" customHeight="1"/>
    <row r="156" ht="18" customHeight="1"/>
    <row r="157" ht="18" customHeight="1"/>
    <row r="158" ht="18" customHeight="1"/>
    <row r="159" ht="18" customHeight="1"/>
    <row r="160" ht="18" customHeight="1"/>
    <row r="161" ht="18" customHeight="1"/>
    <row r="162" ht="18" customHeight="1"/>
    <row r="163" ht="18" customHeight="1"/>
    <row r="164" ht="18" customHeight="1"/>
    <row r="165" ht="18" customHeight="1"/>
    <row r="166" ht="18" customHeight="1"/>
    <row r="167" ht="18" customHeight="1"/>
    <row r="168" ht="18" customHeight="1"/>
    <row r="169" ht="18" customHeight="1"/>
    <row r="170" ht="18" customHeight="1"/>
    <row r="171" ht="18" customHeight="1"/>
    <row r="172" ht="18" customHeight="1"/>
    <row r="173" ht="18" customHeight="1"/>
    <row r="174" ht="18" customHeight="1"/>
    <row r="175" ht="18" customHeight="1"/>
    <row r="176" ht="18" customHeight="1"/>
    <row r="177" ht="18" customHeight="1"/>
    <row r="178" ht="18" customHeight="1"/>
    <row r="179" ht="18" customHeight="1"/>
    <row r="180" ht="18" customHeight="1"/>
    <row r="181" ht="18" customHeight="1"/>
    <row r="182" ht="18" customHeight="1"/>
    <row r="183" ht="18" customHeight="1"/>
    <row r="184" ht="18" customHeight="1"/>
    <row r="185" ht="18" customHeight="1"/>
    <row r="186" ht="18" customHeight="1"/>
    <row r="187" ht="18" customHeight="1"/>
    <row r="188" ht="18" customHeight="1"/>
    <row r="189" ht="18" customHeight="1"/>
    <row r="190" ht="18" customHeight="1"/>
    <row r="191" ht="18" customHeight="1"/>
    <row r="192" ht="18" customHeight="1"/>
    <row r="193" ht="18" customHeight="1"/>
    <row r="194" ht="18" customHeight="1"/>
    <row r="195" ht="18" customHeight="1"/>
    <row r="196" ht="18" customHeight="1"/>
    <row r="197" ht="18" customHeight="1"/>
    <row r="198" ht="18" customHeight="1"/>
    <row r="199" ht="18" customHeight="1"/>
    <row r="200" ht="18" customHeight="1"/>
    <row r="201" ht="18" customHeight="1"/>
    <row r="202" ht="18" customHeight="1"/>
    <row r="203" ht="18" customHeight="1"/>
    <row r="204" ht="18" customHeight="1"/>
    <row r="205" ht="18" customHeight="1"/>
    <row r="206" ht="18" customHeight="1"/>
    <row r="207" ht="18" customHeight="1"/>
    <row r="208" ht="18" customHeight="1"/>
    <row r="209" ht="18" customHeight="1"/>
    <row r="210" ht="18" customHeight="1"/>
    <row r="211" ht="18" customHeight="1"/>
    <row r="212" ht="18" customHeight="1"/>
    <row r="213" ht="18" customHeight="1"/>
    <row r="214" ht="18" customHeight="1"/>
    <row r="215" ht="18" customHeight="1"/>
    <row r="216" ht="18" customHeight="1"/>
    <row r="217" ht="18" customHeight="1"/>
    <row r="218" ht="18" customHeight="1"/>
    <row r="219" ht="18" customHeight="1"/>
    <row r="220" ht="18" customHeight="1"/>
    <row r="221" ht="18" customHeight="1"/>
    <row r="222" ht="18" customHeight="1"/>
    <row r="223" ht="18" customHeight="1"/>
    <row r="224" ht="18" customHeight="1"/>
    <row r="225" ht="18" customHeight="1"/>
    <row r="226" ht="18" customHeight="1"/>
    <row r="227" ht="18" customHeight="1"/>
    <row r="228" ht="18" customHeight="1"/>
    <row r="229" ht="18" customHeight="1"/>
    <row r="230" ht="18" customHeight="1"/>
    <row r="231" ht="18" customHeight="1"/>
    <row r="232" ht="18" customHeight="1"/>
    <row r="233" ht="18" customHeight="1"/>
    <row r="234" ht="18" customHeight="1"/>
    <row r="235" ht="18" customHeight="1"/>
    <row r="236" ht="18" customHeight="1"/>
    <row r="237" ht="18" customHeight="1"/>
    <row r="238" ht="18" customHeight="1"/>
    <row r="239" ht="18" customHeight="1"/>
    <row r="240" ht="18" customHeight="1"/>
    <row r="241" ht="18" customHeight="1"/>
    <row r="242" ht="18" customHeight="1"/>
    <row r="243" ht="18" customHeight="1"/>
    <row r="244" ht="18" customHeight="1"/>
    <row r="245" ht="18" customHeight="1"/>
    <row r="246" ht="18" customHeight="1"/>
    <row r="247" ht="18" customHeight="1"/>
    <row r="248" ht="18" customHeight="1"/>
    <row r="249" ht="18" customHeight="1"/>
    <row r="250" ht="18" customHeight="1"/>
    <row r="251" ht="18" customHeight="1"/>
    <row r="252" ht="18" customHeight="1"/>
    <row r="253" ht="18" customHeight="1"/>
    <row r="254" ht="18" customHeight="1"/>
    <row r="255" ht="18" customHeight="1"/>
    <row r="256" ht="18" customHeight="1"/>
    <row r="257" ht="18" customHeight="1"/>
    <row r="258" ht="18" customHeight="1"/>
    <row r="259" ht="18" customHeight="1"/>
    <row r="260" ht="18" customHeight="1"/>
    <row r="261" ht="18" customHeight="1"/>
    <row r="262" ht="18" customHeight="1"/>
    <row r="263" ht="18" customHeight="1"/>
    <row r="264" ht="18" customHeight="1"/>
    <row r="265" ht="18" customHeight="1"/>
    <row r="266" ht="18" customHeight="1"/>
    <row r="267" ht="18" customHeight="1"/>
    <row r="268" ht="18" customHeight="1"/>
    <row r="269" ht="18" customHeight="1"/>
    <row r="270" ht="18" customHeight="1"/>
    <row r="271" ht="18" customHeight="1"/>
    <row r="272" ht="18" customHeight="1"/>
    <row r="273" ht="18" customHeight="1"/>
    <row r="274" ht="18" customHeight="1"/>
    <row r="275" ht="18" customHeight="1"/>
    <row r="276" ht="18" customHeight="1"/>
    <row r="277" ht="18" customHeight="1"/>
    <row r="278" ht="18" customHeight="1"/>
    <row r="279" ht="18" customHeight="1"/>
    <row r="280" ht="18" customHeight="1"/>
    <row r="281" ht="18" customHeight="1"/>
    <row r="282" ht="18" customHeight="1"/>
    <row r="283" ht="18" customHeight="1"/>
    <row r="284" ht="18" customHeight="1"/>
    <row r="285" ht="18" customHeight="1"/>
    <row r="286" ht="18" customHeight="1"/>
    <row r="287" ht="18" customHeight="1"/>
    <row r="288" ht="18" customHeight="1"/>
    <row r="289" ht="18" customHeight="1"/>
    <row r="290" ht="18" customHeight="1"/>
    <row r="291" ht="18" customHeight="1"/>
    <row r="292" ht="18" customHeight="1"/>
    <row r="293" ht="18" customHeight="1"/>
    <row r="294" ht="18" customHeight="1"/>
    <row r="295" ht="18" customHeight="1"/>
    <row r="296" ht="18" customHeight="1"/>
    <row r="297" ht="18" customHeight="1"/>
    <row r="298" ht="18" customHeight="1"/>
    <row r="299" ht="18" customHeight="1"/>
    <row r="300" ht="18" customHeight="1"/>
    <row r="301" ht="18" customHeight="1"/>
    <row r="302" ht="18" customHeight="1"/>
    <row r="303" ht="18" customHeight="1"/>
    <row r="304" ht="18" customHeight="1"/>
    <row r="305" ht="18" customHeight="1"/>
    <row r="306" ht="18" customHeight="1"/>
    <row r="307" ht="18" customHeight="1"/>
    <row r="308" ht="18" customHeight="1"/>
    <row r="309" ht="18" customHeight="1"/>
    <row r="310" ht="18" customHeight="1"/>
    <row r="311" ht="18" customHeight="1"/>
    <row r="312" ht="18" customHeight="1"/>
    <row r="313" ht="18" customHeight="1"/>
    <row r="314" ht="18" customHeight="1"/>
    <row r="315" ht="18" customHeight="1"/>
    <row r="316" ht="18" customHeight="1"/>
    <row r="317" ht="18" customHeight="1"/>
    <row r="318" ht="18" customHeight="1"/>
    <row r="319" ht="18" customHeight="1"/>
    <row r="320" ht="18" customHeight="1"/>
    <row r="321" ht="18" customHeight="1"/>
    <row r="322" ht="18" customHeight="1"/>
    <row r="323" ht="18" customHeight="1"/>
    <row r="324" ht="18" customHeight="1"/>
    <row r="325" ht="18" customHeight="1"/>
    <row r="326" ht="18" customHeight="1"/>
    <row r="327" ht="18" customHeight="1"/>
    <row r="328" ht="18" customHeight="1"/>
    <row r="329" ht="18" customHeight="1"/>
    <row r="330" ht="18" customHeight="1"/>
    <row r="331" ht="18" customHeight="1"/>
    <row r="332" ht="18" customHeight="1"/>
    <row r="333" ht="18" customHeight="1"/>
    <row r="334" ht="18" customHeight="1"/>
    <row r="335" ht="18" customHeight="1"/>
    <row r="336" ht="18" customHeight="1"/>
    <row r="337" ht="18" customHeight="1"/>
    <row r="338" ht="18" customHeight="1"/>
    <row r="339" ht="18" customHeight="1"/>
    <row r="340" ht="18" customHeight="1"/>
    <row r="341" ht="18" customHeight="1"/>
    <row r="342" ht="18" customHeight="1"/>
    <row r="343" ht="18" customHeight="1"/>
    <row r="344" ht="18" customHeight="1"/>
    <row r="345" ht="18" customHeight="1"/>
    <row r="346" ht="18" customHeight="1"/>
    <row r="347" ht="18" customHeight="1"/>
    <row r="348" ht="18" customHeight="1"/>
    <row r="349" ht="18" customHeight="1"/>
    <row r="350" ht="18" customHeight="1"/>
    <row r="351" ht="18" customHeight="1"/>
    <row r="352" ht="18" customHeight="1"/>
    <row r="353" ht="18" customHeight="1"/>
    <row r="354" ht="18" customHeight="1"/>
    <row r="355" ht="18" customHeight="1"/>
    <row r="356" ht="18" customHeight="1"/>
    <row r="357" ht="18" customHeight="1"/>
    <row r="358" ht="18" customHeight="1"/>
    <row r="359" ht="18" customHeight="1"/>
    <row r="360" ht="18" customHeight="1"/>
    <row r="361" ht="18" customHeight="1"/>
    <row r="362" ht="18" customHeight="1"/>
    <row r="363" ht="18" customHeight="1"/>
    <row r="364" ht="18" customHeight="1"/>
    <row r="365" ht="18" customHeight="1"/>
    <row r="366" ht="18" customHeight="1"/>
    <row r="367" ht="18" customHeight="1"/>
    <row r="368" ht="18" customHeight="1"/>
    <row r="369" ht="18" customHeight="1"/>
    <row r="370" ht="18" customHeight="1"/>
    <row r="371" ht="18" customHeight="1"/>
    <row r="372" ht="18" customHeight="1"/>
    <row r="373" ht="18" customHeight="1"/>
    <row r="374" ht="18" customHeight="1"/>
    <row r="375" ht="18" customHeight="1"/>
    <row r="376" ht="18" customHeight="1"/>
    <row r="377" ht="18" customHeight="1"/>
    <row r="378" ht="18" customHeight="1"/>
    <row r="379" ht="18" customHeight="1"/>
    <row r="380" ht="18" customHeight="1"/>
    <row r="381" ht="18" customHeight="1"/>
    <row r="382" ht="18" customHeight="1"/>
    <row r="383" ht="18" customHeight="1"/>
    <row r="384" ht="18" customHeight="1"/>
    <row r="385" ht="18" customHeight="1"/>
    <row r="386" ht="18" customHeight="1"/>
    <row r="387" ht="18" customHeight="1"/>
    <row r="388" ht="18" customHeight="1"/>
    <row r="389" ht="18" customHeight="1"/>
    <row r="390" ht="18" customHeight="1"/>
    <row r="391" ht="18" customHeight="1"/>
    <row r="392" ht="18" customHeight="1"/>
    <row r="393" ht="18" customHeight="1"/>
    <row r="394" ht="18" customHeight="1"/>
    <row r="395" ht="18" customHeight="1"/>
    <row r="396" ht="18" customHeight="1"/>
    <row r="397" ht="18" customHeight="1"/>
    <row r="398" ht="18" customHeight="1"/>
    <row r="399" ht="18" customHeight="1"/>
    <row r="400" ht="18" customHeight="1"/>
    <row r="401" ht="18" customHeight="1"/>
    <row r="402" ht="18" customHeight="1"/>
    <row r="403" ht="18" customHeight="1"/>
    <row r="404" ht="18" customHeight="1"/>
    <row r="405" ht="18" customHeight="1"/>
    <row r="406" ht="18" customHeight="1"/>
    <row r="407" ht="18" customHeight="1"/>
    <row r="408" ht="18" customHeight="1"/>
    <row r="409" ht="18" customHeight="1"/>
    <row r="410" ht="18" customHeight="1"/>
    <row r="411" ht="18" customHeight="1"/>
    <row r="412" ht="18" customHeight="1"/>
    <row r="413" ht="18" customHeight="1"/>
    <row r="414" ht="18" customHeight="1"/>
    <row r="415" ht="18" customHeight="1"/>
    <row r="416" ht="18" customHeight="1"/>
    <row r="417" ht="18" customHeight="1"/>
    <row r="418" ht="18" customHeight="1"/>
    <row r="419" ht="18" customHeight="1"/>
    <row r="420" ht="18" customHeight="1"/>
    <row r="421" ht="18" customHeight="1"/>
    <row r="422" ht="18" customHeight="1"/>
    <row r="423" ht="18" customHeight="1"/>
    <row r="424" ht="18" customHeight="1"/>
    <row r="425" ht="18" customHeight="1"/>
    <row r="426" ht="18" customHeight="1"/>
    <row r="427" ht="18" customHeight="1"/>
    <row r="428" ht="18" customHeight="1"/>
    <row r="429" ht="18" customHeight="1"/>
    <row r="430" ht="18" customHeight="1"/>
    <row r="431" ht="18" customHeight="1"/>
    <row r="432" ht="18" customHeight="1"/>
    <row r="433" ht="18" customHeight="1"/>
    <row r="434" ht="18" customHeight="1"/>
    <row r="435" ht="18" customHeight="1"/>
    <row r="436" ht="18" customHeight="1"/>
    <row r="437" ht="18" customHeight="1"/>
    <row r="438" ht="18" customHeight="1"/>
    <row r="439" ht="18" customHeight="1"/>
    <row r="440" ht="18" customHeight="1"/>
    <row r="441" ht="18" customHeight="1"/>
    <row r="442" ht="18" customHeight="1"/>
    <row r="443" ht="18" customHeight="1"/>
    <row r="444" ht="18" customHeight="1"/>
    <row r="445" ht="18" customHeight="1"/>
    <row r="446" ht="18" customHeight="1"/>
    <row r="447" ht="18" customHeight="1"/>
    <row r="448" ht="18" customHeight="1"/>
    <row r="449" ht="18" customHeight="1"/>
    <row r="450" ht="18" customHeight="1"/>
    <row r="451" ht="18" customHeight="1"/>
    <row r="452" ht="18" customHeight="1"/>
    <row r="453" ht="18" customHeight="1"/>
    <row r="454" ht="18" customHeight="1"/>
    <row r="455" ht="18" customHeight="1"/>
    <row r="456" ht="18" customHeight="1"/>
    <row r="457" ht="18" customHeight="1"/>
    <row r="458" ht="18" customHeight="1"/>
    <row r="459" ht="18" customHeight="1"/>
    <row r="460" ht="18" customHeight="1"/>
    <row r="461" ht="18" customHeight="1"/>
    <row r="462" ht="18" customHeight="1"/>
    <row r="463" ht="18" customHeight="1"/>
    <row r="464" ht="18" customHeight="1"/>
    <row r="465" ht="18" customHeight="1"/>
    <row r="466" ht="18" customHeight="1"/>
    <row r="467" ht="18" customHeight="1"/>
    <row r="468" ht="18" customHeight="1"/>
    <row r="469" ht="18" customHeight="1"/>
    <row r="470" ht="18" customHeight="1"/>
    <row r="471" ht="18" customHeight="1"/>
    <row r="472" ht="18" customHeight="1"/>
    <row r="473" ht="18" customHeight="1"/>
    <row r="474" ht="18" customHeight="1"/>
    <row r="475" ht="18" customHeight="1"/>
    <row r="476" ht="18" customHeight="1"/>
    <row r="477" ht="18" customHeight="1"/>
    <row r="478" ht="18" customHeight="1"/>
    <row r="479" ht="18" customHeight="1"/>
    <row r="480" ht="18" customHeight="1"/>
    <row r="481" ht="18" customHeight="1"/>
    <row r="482" ht="18" customHeight="1"/>
    <row r="483" ht="18" customHeight="1"/>
    <row r="484" ht="18" customHeight="1"/>
    <row r="485" ht="18" customHeight="1"/>
    <row r="486" ht="18" customHeight="1"/>
    <row r="487" ht="18" customHeight="1"/>
    <row r="488" ht="18" customHeight="1"/>
    <row r="489" ht="18" customHeight="1"/>
    <row r="490" ht="18" customHeight="1"/>
    <row r="491" ht="18" customHeight="1"/>
    <row r="492" ht="18" customHeight="1"/>
    <row r="493" ht="18" customHeight="1"/>
    <row r="494" ht="18" customHeight="1"/>
    <row r="495" ht="18" customHeight="1"/>
    <row r="496" ht="18" customHeight="1"/>
    <row r="497" ht="18" customHeight="1"/>
    <row r="498" ht="18" customHeight="1"/>
    <row r="499" ht="18" customHeight="1"/>
    <row r="500" ht="18" customHeight="1"/>
    <row r="501" ht="18" customHeight="1"/>
    <row r="502" ht="18" customHeight="1"/>
    <row r="503" ht="18" customHeight="1"/>
    <row r="504" ht="18" customHeight="1"/>
    <row r="505" ht="18" customHeight="1"/>
    <row r="506" ht="18" customHeight="1"/>
    <row r="507" ht="18" customHeight="1"/>
    <row r="508" ht="18" customHeight="1"/>
    <row r="509" ht="18" customHeight="1"/>
    <row r="510" ht="18" customHeight="1"/>
    <row r="511" ht="18" customHeight="1"/>
    <row r="512" ht="18" customHeight="1"/>
    <row r="513" ht="18" customHeight="1"/>
    <row r="514" ht="18" customHeight="1"/>
    <row r="515" ht="18" customHeight="1"/>
    <row r="516" ht="18" customHeight="1"/>
    <row r="517" ht="18" customHeight="1"/>
    <row r="518" ht="18" customHeight="1"/>
    <row r="519" ht="18" customHeight="1"/>
    <row r="520" ht="18" customHeight="1"/>
    <row r="521" ht="18" customHeight="1"/>
    <row r="522" ht="18" customHeight="1"/>
    <row r="523" ht="18" customHeight="1"/>
    <row r="524" ht="18" customHeight="1"/>
    <row r="525" ht="18" customHeight="1"/>
    <row r="526" ht="18" customHeight="1"/>
    <row r="527" ht="18" customHeight="1"/>
    <row r="528" ht="18" customHeight="1"/>
    <row r="529" ht="18" customHeight="1"/>
    <row r="530" ht="18" customHeight="1"/>
    <row r="531" ht="18" customHeight="1"/>
    <row r="532" ht="18" customHeight="1"/>
    <row r="533" ht="18" customHeight="1"/>
    <row r="534" ht="18" customHeight="1"/>
    <row r="535" ht="18" customHeight="1"/>
    <row r="536" ht="18" customHeight="1"/>
    <row r="537" ht="18" customHeight="1"/>
    <row r="538" ht="18" customHeight="1"/>
    <row r="539" ht="18" customHeight="1"/>
    <row r="540" ht="18" customHeight="1"/>
    <row r="541" ht="18" customHeight="1"/>
    <row r="542" ht="18" customHeight="1"/>
    <row r="543" ht="18" customHeight="1"/>
    <row r="544" ht="18" customHeight="1"/>
    <row r="545" ht="18" customHeight="1"/>
    <row r="546" ht="18" customHeight="1"/>
    <row r="547" ht="18" customHeight="1"/>
    <row r="548" ht="18" customHeight="1"/>
    <row r="549" ht="18" customHeight="1"/>
    <row r="550" ht="18" customHeight="1"/>
    <row r="551" ht="18" customHeight="1"/>
    <row r="552" ht="18" customHeight="1"/>
    <row r="553" ht="18" customHeight="1"/>
    <row r="554" ht="18" customHeight="1"/>
    <row r="555" ht="18" customHeight="1"/>
    <row r="556" ht="18" customHeight="1"/>
    <row r="557" ht="18" customHeight="1"/>
    <row r="558" ht="18" customHeight="1"/>
    <row r="559" ht="18" customHeight="1"/>
    <row r="560" ht="18" customHeight="1"/>
    <row r="561" ht="18" customHeight="1"/>
    <row r="562" ht="18" customHeight="1"/>
    <row r="563" ht="18" customHeight="1"/>
    <row r="564" ht="18" customHeight="1"/>
    <row r="565" ht="18" customHeight="1"/>
    <row r="566" ht="18" customHeight="1"/>
    <row r="567" ht="18" customHeight="1"/>
    <row r="568" ht="18" customHeight="1"/>
    <row r="569" ht="18" customHeight="1"/>
    <row r="570" ht="18" customHeight="1"/>
    <row r="571" ht="18" customHeight="1"/>
    <row r="572" ht="18" customHeight="1"/>
    <row r="573" ht="18" customHeight="1"/>
    <row r="574" ht="18" customHeight="1"/>
    <row r="575" ht="18" customHeight="1"/>
    <row r="576" ht="18" customHeight="1"/>
    <row r="577" ht="18" customHeight="1"/>
    <row r="578" ht="18" customHeight="1"/>
    <row r="579" ht="18" customHeight="1"/>
    <row r="580" ht="18" customHeight="1"/>
    <row r="581" ht="18" customHeight="1"/>
    <row r="582" ht="18" customHeight="1"/>
    <row r="583" ht="18" customHeight="1"/>
    <row r="584" ht="18" customHeight="1"/>
    <row r="585" ht="18" customHeight="1"/>
    <row r="586" ht="18" customHeight="1"/>
    <row r="587" ht="18" customHeight="1"/>
    <row r="588" ht="18" customHeight="1"/>
    <row r="589" ht="18" customHeight="1"/>
    <row r="590" ht="18" customHeight="1"/>
    <row r="591" ht="18" customHeight="1"/>
    <row r="592" ht="18" customHeight="1"/>
    <row r="593" ht="18" customHeight="1"/>
    <row r="594" ht="18" customHeight="1"/>
    <row r="595" ht="18" customHeight="1"/>
    <row r="596" ht="18" customHeight="1"/>
    <row r="597" ht="18" customHeight="1"/>
    <row r="598" ht="18" customHeight="1"/>
    <row r="599" ht="18" customHeight="1"/>
    <row r="600" ht="18" customHeight="1"/>
    <row r="601" ht="18" customHeight="1"/>
    <row r="602" ht="18" customHeight="1"/>
    <row r="603" ht="18" customHeight="1"/>
    <row r="604" ht="18" customHeight="1"/>
    <row r="605" ht="18" customHeight="1"/>
    <row r="606" ht="18" customHeight="1"/>
    <row r="607" ht="18" customHeight="1"/>
    <row r="608" ht="18" customHeight="1"/>
    <row r="609" ht="18" customHeight="1"/>
    <row r="610" ht="18" customHeight="1"/>
    <row r="611" ht="18" customHeight="1"/>
    <row r="612" ht="18" customHeight="1"/>
    <row r="613" ht="18" customHeight="1"/>
    <row r="614" ht="18" customHeight="1"/>
    <row r="615" ht="18" customHeight="1"/>
    <row r="616" ht="18" customHeight="1"/>
    <row r="617" ht="18" customHeight="1"/>
    <row r="618" ht="18" customHeight="1"/>
    <row r="619" ht="18" customHeight="1"/>
    <row r="620" ht="18" customHeight="1"/>
    <row r="621" ht="18" customHeight="1"/>
    <row r="622" ht="18" customHeight="1"/>
    <row r="623" ht="18" customHeight="1"/>
    <row r="624" ht="18" customHeight="1"/>
    <row r="625" ht="18" customHeight="1"/>
    <row r="626" ht="18" customHeight="1"/>
    <row r="627" ht="18" customHeight="1"/>
    <row r="628" ht="18" customHeight="1"/>
    <row r="629" ht="18" customHeight="1"/>
    <row r="630" ht="18" customHeight="1"/>
    <row r="631" ht="18" customHeight="1"/>
    <row r="632" ht="18" customHeight="1"/>
    <row r="633" ht="18" customHeight="1"/>
    <row r="634" ht="18" customHeight="1"/>
    <row r="635" ht="18" customHeight="1"/>
    <row r="636" ht="18" customHeight="1"/>
    <row r="637" ht="18" customHeight="1"/>
    <row r="638" ht="18" customHeight="1"/>
    <row r="639" ht="18" customHeight="1"/>
    <row r="640" ht="18" customHeight="1"/>
    <row r="641" ht="18" customHeight="1"/>
    <row r="642" ht="18" customHeight="1"/>
    <row r="643" ht="18" customHeight="1"/>
    <row r="644" ht="18" customHeight="1"/>
    <row r="645" ht="18" customHeight="1"/>
    <row r="646" ht="18" customHeight="1"/>
    <row r="647" ht="18" customHeight="1"/>
    <row r="648" ht="18" customHeight="1"/>
    <row r="649" ht="18" customHeight="1"/>
    <row r="650" ht="18" customHeight="1"/>
    <row r="651" ht="18" customHeight="1"/>
    <row r="652" ht="18" customHeight="1"/>
    <row r="653" ht="18" customHeight="1"/>
    <row r="654" ht="18" customHeight="1"/>
    <row r="655" ht="18" customHeight="1"/>
    <row r="656" ht="18" customHeight="1"/>
    <row r="657" ht="18" customHeight="1"/>
    <row r="658" ht="18" customHeight="1"/>
    <row r="659" ht="18" customHeight="1"/>
    <row r="660" ht="18" customHeight="1"/>
    <row r="661" ht="18" customHeight="1"/>
    <row r="662" ht="18" customHeight="1"/>
    <row r="663" ht="18" customHeight="1"/>
    <row r="664" ht="18" customHeight="1"/>
    <row r="665" ht="18" customHeight="1"/>
    <row r="666" ht="18" customHeight="1"/>
    <row r="667" ht="18" customHeight="1"/>
    <row r="668" ht="18" customHeight="1"/>
    <row r="669" ht="18" customHeight="1"/>
    <row r="670" ht="18" customHeight="1"/>
    <row r="671" ht="18" customHeight="1"/>
    <row r="672" ht="18" customHeight="1"/>
    <row r="673" ht="18" customHeight="1"/>
    <row r="674" ht="18" customHeight="1"/>
    <row r="675" ht="18" customHeight="1"/>
    <row r="676" ht="18" customHeight="1"/>
    <row r="677" ht="18" customHeight="1"/>
    <row r="678" ht="18" customHeight="1"/>
    <row r="679" ht="18" customHeight="1"/>
    <row r="680" ht="18" customHeight="1"/>
    <row r="681" ht="18" customHeight="1"/>
    <row r="682" ht="18" customHeight="1"/>
    <row r="683" ht="18" customHeight="1"/>
    <row r="684" ht="18" customHeight="1"/>
    <row r="685" ht="18" customHeight="1"/>
    <row r="686" ht="18" customHeight="1"/>
    <row r="687" ht="18" customHeight="1"/>
    <row r="688" ht="18" customHeight="1"/>
    <row r="689" ht="18" customHeight="1"/>
    <row r="690" ht="18" customHeight="1"/>
    <row r="691" ht="18" customHeight="1"/>
    <row r="692" ht="18" customHeight="1"/>
    <row r="693" ht="18" customHeight="1"/>
    <row r="694" ht="18" customHeight="1"/>
    <row r="695" ht="18" customHeight="1"/>
    <row r="696" ht="18" customHeight="1"/>
    <row r="697" ht="18" customHeight="1"/>
    <row r="698" ht="18" customHeight="1"/>
    <row r="699" ht="18" customHeight="1"/>
    <row r="700" ht="18" customHeight="1"/>
    <row r="701" ht="18" customHeight="1"/>
    <row r="702" ht="18" customHeight="1"/>
    <row r="703" ht="18" customHeight="1"/>
    <row r="704" ht="18" customHeight="1"/>
    <row r="705" ht="18" customHeight="1"/>
    <row r="706" ht="18" customHeight="1"/>
    <row r="707" ht="18" customHeight="1"/>
    <row r="708" ht="18" customHeight="1"/>
    <row r="709" ht="18" customHeight="1"/>
    <row r="710" ht="18" customHeight="1"/>
    <row r="711" ht="18" customHeight="1"/>
    <row r="712" ht="18" customHeight="1"/>
    <row r="713" ht="18" customHeight="1"/>
    <row r="714" ht="18" customHeight="1"/>
    <row r="715" ht="18" customHeight="1"/>
    <row r="716" ht="18" customHeight="1"/>
    <row r="717" ht="18" customHeight="1"/>
    <row r="718" ht="18" customHeight="1"/>
    <row r="719" ht="18" customHeight="1"/>
    <row r="720" ht="18" customHeight="1"/>
    <row r="721" ht="18" customHeight="1"/>
    <row r="722" ht="18" customHeight="1"/>
    <row r="723" ht="18" customHeight="1"/>
    <row r="724" ht="18" customHeight="1"/>
    <row r="725" ht="18" customHeight="1"/>
    <row r="726" ht="18" customHeight="1"/>
    <row r="727" ht="18" customHeight="1"/>
    <row r="728" ht="18" customHeight="1"/>
    <row r="729" ht="18" customHeight="1"/>
    <row r="730" ht="18" customHeight="1"/>
    <row r="731" ht="18" customHeight="1"/>
    <row r="732" ht="18" customHeight="1"/>
    <row r="733" ht="18" customHeight="1"/>
    <row r="734" ht="18" customHeight="1"/>
    <row r="735" ht="18" customHeight="1"/>
    <row r="736" ht="18" customHeight="1"/>
    <row r="737" ht="18" customHeight="1"/>
    <row r="738" ht="18" customHeight="1"/>
    <row r="739" ht="18" customHeight="1"/>
    <row r="740" ht="18" customHeight="1"/>
    <row r="741" ht="18" customHeight="1"/>
    <row r="742" ht="18" customHeight="1"/>
    <row r="743" ht="18" customHeight="1"/>
    <row r="744" ht="18" customHeight="1"/>
    <row r="745" ht="18" customHeight="1"/>
    <row r="746" ht="18" customHeight="1"/>
    <row r="747" ht="18" customHeight="1"/>
    <row r="748" ht="18" customHeight="1"/>
    <row r="749" ht="18" customHeight="1"/>
    <row r="750" ht="18" customHeight="1"/>
    <row r="751" ht="18" customHeight="1"/>
    <row r="752" ht="18" customHeight="1"/>
    <row r="753" ht="18" customHeight="1"/>
    <row r="754" ht="18" customHeight="1"/>
    <row r="755" ht="18" customHeight="1"/>
    <row r="756" ht="18" customHeight="1"/>
    <row r="757" ht="18" customHeight="1"/>
    <row r="758" ht="18" customHeight="1"/>
    <row r="759" ht="18" customHeight="1"/>
    <row r="760" ht="18" customHeight="1"/>
    <row r="761" ht="18" customHeight="1"/>
    <row r="762" ht="18" customHeight="1"/>
    <row r="763" ht="18" customHeight="1"/>
    <row r="764" ht="18" customHeight="1"/>
    <row r="765" ht="18" customHeight="1"/>
    <row r="766" ht="18" customHeight="1"/>
    <row r="767" ht="18" customHeight="1"/>
    <row r="768" ht="18" customHeight="1"/>
    <row r="769" ht="18" customHeight="1"/>
    <row r="770" ht="18" customHeight="1"/>
    <row r="771" ht="18" customHeight="1"/>
    <row r="772" ht="18" customHeight="1"/>
    <row r="773" ht="18" customHeight="1"/>
    <row r="774" ht="18" customHeight="1"/>
    <row r="775" ht="18" customHeight="1"/>
    <row r="776" ht="18" customHeight="1"/>
    <row r="777" ht="18" customHeight="1"/>
    <row r="778" ht="18" customHeight="1"/>
    <row r="779" ht="18" customHeight="1"/>
    <row r="780" ht="18" customHeight="1"/>
    <row r="781" ht="18" customHeight="1"/>
    <row r="782" ht="18" customHeight="1"/>
    <row r="783" ht="18" customHeight="1"/>
    <row r="784" ht="18" customHeight="1"/>
    <row r="785" ht="18" customHeight="1"/>
    <row r="786" ht="18" customHeight="1"/>
    <row r="787" ht="18" customHeight="1"/>
    <row r="788" ht="18" customHeight="1"/>
    <row r="789" ht="18" customHeight="1"/>
    <row r="790" ht="18" customHeight="1"/>
    <row r="791" ht="18" customHeight="1"/>
    <row r="792" ht="18" customHeight="1"/>
    <row r="793" ht="18" customHeight="1"/>
    <row r="794" ht="18" customHeight="1"/>
    <row r="795" ht="18" customHeight="1"/>
    <row r="796" ht="18" customHeight="1"/>
    <row r="797" ht="18" customHeight="1"/>
    <row r="798" ht="18" customHeight="1"/>
    <row r="799" ht="18" customHeight="1"/>
    <row r="800" ht="18" customHeight="1"/>
    <row r="801" ht="18" customHeight="1"/>
    <row r="802" ht="18" customHeight="1"/>
    <row r="803" ht="18" customHeight="1"/>
    <row r="804" ht="18" customHeight="1"/>
    <row r="805" ht="18" customHeight="1"/>
    <row r="806" ht="18" customHeight="1"/>
    <row r="807" ht="18" customHeight="1"/>
    <row r="808" ht="18" customHeight="1"/>
    <row r="809" ht="18" customHeight="1"/>
    <row r="810" ht="18" customHeight="1"/>
    <row r="811" ht="18" customHeight="1"/>
    <row r="812" ht="18" customHeight="1"/>
    <row r="813" ht="18" customHeight="1"/>
    <row r="814" ht="18" customHeight="1"/>
    <row r="815" ht="18" customHeight="1"/>
    <row r="816" ht="18" customHeight="1"/>
    <row r="817" ht="18" customHeight="1"/>
    <row r="818" ht="18" customHeight="1"/>
    <row r="819" ht="18" customHeight="1"/>
    <row r="820" ht="18" customHeight="1"/>
    <row r="821" ht="18" customHeight="1"/>
    <row r="822" ht="18" customHeight="1"/>
    <row r="823" ht="18" customHeight="1"/>
    <row r="824" ht="18" customHeight="1"/>
    <row r="825" ht="18" customHeight="1"/>
    <row r="826" ht="18" customHeight="1"/>
    <row r="827" ht="18" customHeight="1"/>
    <row r="828" ht="18" customHeight="1"/>
    <row r="829" ht="18" customHeight="1"/>
    <row r="830" ht="18" customHeight="1"/>
    <row r="831" ht="18" customHeight="1"/>
    <row r="832" ht="18" customHeight="1"/>
    <row r="833" ht="18" customHeight="1"/>
    <row r="834" ht="18" customHeight="1"/>
    <row r="835" ht="18" customHeight="1"/>
    <row r="836" ht="18" customHeight="1"/>
    <row r="837" ht="18" customHeight="1"/>
    <row r="838" ht="18" customHeight="1"/>
    <row r="839" ht="18" customHeight="1"/>
    <row r="840" ht="18" customHeight="1"/>
    <row r="841" ht="18" customHeight="1"/>
    <row r="842" ht="18" customHeight="1"/>
    <row r="843" ht="18" customHeight="1"/>
    <row r="844" ht="18" customHeight="1"/>
    <row r="845" ht="18" customHeight="1"/>
    <row r="846" ht="18" customHeight="1"/>
    <row r="847" ht="18" customHeight="1"/>
    <row r="848" ht="18" customHeight="1"/>
    <row r="849" ht="18" customHeight="1"/>
    <row r="850" ht="18" customHeight="1"/>
    <row r="851" ht="18" customHeight="1"/>
    <row r="852" ht="18" customHeight="1"/>
    <row r="853" ht="18" customHeight="1"/>
    <row r="854" ht="18" customHeight="1"/>
    <row r="855" ht="18" customHeight="1"/>
    <row r="856" ht="18" customHeight="1"/>
    <row r="857" ht="18" customHeight="1"/>
    <row r="858" ht="18" customHeight="1"/>
    <row r="859" ht="18" customHeight="1"/>
    <row r="860" ht="18" customHeight="1"/>
    <row r="861" ht="18" customHeight="1"/>
    <row r="862" ht="18" customHeight="1"/>
    <row r="863" ht="18" customHeight="1"/>
    <row r="864" ht="18" customHeight="1"/>
    <row r="865" ht="18" customHeight="1"/>
    <row r="866" ht="18" customHeight="1"/>
    <row r="867" ht="18" customHeight="1"/>
    <row r="868" ht="18" customHeight="1"/>
    <row r="869" ht="18" customHeight="1"/>
    <row r="870" ht="18" customHeight="1"/>
    <row r="871" ht="18" customHeight="1"/>
    <row r="872" ht="18" customHeight="1"/>
    <row r="873" ht="18" customHeight="1"/>
    <row r="874" ht="18" customHeight="1"/>
    <row r="875" ht="18" customHeight="1"/>
    <row r="876" ht="18" customHeight="1"/>
    <row r="877" ht="18" customHeight="1"/>
    <row r="878" ht="18" customHeight="1"/>
    <row r="879" ht="18" customHeight="1"/>
    <row r="880" ht="18" customHeight="1"/>
    <row r="881" ht="18" customHeight="1"/>
    <row r="882" ht="18" customHeight="1"/>
    <row r="883" ht="18" customHeight="1"/>
    <row r="884" ht="18" customHeight="1"/>
    <row r="885" ht="18" customHeight="1"/>
    <row r="886" ht="18" customHeight="1"/>
    <row r="887" ht="18" customHeight="1"/>
    <row r="888" ht="18" customHeight="1"/>
    <row r="889" ht="18" customHeight="1"/>
    <row r="890" ht="18" customHeight="1"/>
    <row r="891" ht="18" customHeight="1"/>
    <row r="892" ht="18" customHeight="1"/>
    <row r="893" ht="18" customHeight="1"/>
    <row r="894" ht="18" customHeight="1"/>
    <row r="895" ht="18" customHeight="1"/>
    <row r="896" ht="18" customHeight="1"/>
    <row r="897" ht="18" customHeight="1"/>
    <row r="898" ht="18" customHeight="1"/>
    <row r="899" ht="18" customHeight="1"/>
    <row r="900" ht="18" customHeight="1"/>
    <row r="901" ht="18" customHeight="1"/>
    <row r="902" ht="18" customHeight="1"/>
    <row r="903" ht="18" customHeight="1"/>
    <row r="904" ht="18" customHeight="1"/>
    <row r="905" ht="18" customHeight="1"/>
    <row r="906" ht="18" customHeight="1"/>
    <row r="907" ht="18" customHeight="1"/>
    <row r="908" ht="18" customHeight="1"/>
    <row r="909" ht="18" customHeight="1"/>
    <row r="910" ht="18" customHeight="1"/>
    <row r="911" ht="18" customHeight="1"/>
    <row r="912" ht="18" customHeight="1"/>
    <row r="913" ht="18" customHeight="1"/>
    <row r="914" ht="18" customHeight="1"/>
    <row r="915" ht="18" customHeight="1"/>
    <row r="916" ht="18" customHeight="1"/>
    <row r="917" ht="18" customHeight="1"/>
    <row r="918" ht="18" customHeight="1"/>
    <row r="919" ht="18" customHeight="1"/>
    <row r="920" ht="18" customHeight="1"/>
    <row r="921" ht="18" customHeight="1"/>
    <row r="922" ht="18" customHeight="1"/>
    <row r="923" ht="18" customHeight="1"/>
    <row r="924" ht="18" customHeight="1"/>
    <row r="925" ht="18" customHeight="1"/>
    <row r="926" ht="18" customHeight="1"/>
    <row r="927" ht="18" customHeight="1"/>
    <row r="928" ht="18" customHeight="1"/>
    <row r="929" ht="18" customHeight="1"/>
    <row r="930" ht="18" customHeight="1"/>
    <row r="931" ht="18" customHeight="1"/>
    <row r="932" ht="18" customHeight="1"/>
    <row r="933" ht="18" customHeight="1"/>
    <row r="934" ht="18" customHeight="1"/>
    <row r="935" ht="18" customHeight="1"/>
    <row r="936" ht="18" customHeight="1"/>
    <row r="937" ht="18" customHeight="1"/>
    <row r="938" ht="18" customHeight="1"/>
    <row r="939" ht="18" customHeight="1"/>
    <row r="940" ht="18" customHeight="1"/>
    <row r="941" ht="18" customHeight="1"/>
    <row r="942" ht="18" customHeight="1"/>
    <row r="943" ht="18" customHeight="1"/>
    <row r="944" ht="18" customHeight="1"/>
    <row r="945" ht="18" customHeight="1"/>
    <row r="946" ht="18" customHeight="1"/>
    <row r="947" ht="18" customHeight="1"/>
    <row r="948" ht="18" customHeight="1"/>
    <row r="949" ht="18" customHeight="1"/>
    <row r="950" ht="18" customHeight="1"/>
    <row r="951" ht="18" customHeight="1"/>
    <row r="952" ht="18" customHeight="1"/>
    <row r="953" ht="18" customHeight="1"/>
    <row r="954" ht="18" customHeight="1"/>
    <row r="955" ht="18" customHeight="1"/>
    <row r="956" ht="18" customHeight="1"/>
    <row r="957" ht="18" customHeight="1"/>
    <row r="958" ht="18" customHeight="1"/>
    <row r="959" ht="18" customHeight="1"/>
    <row r="960" ht="18" customHeight="1"/>
    <row r="961" ht="18" customHeight="1"/>
    <row r="962" ht="18" customHeight="1"/>
    <row r="963" ht="18" customHeight="1"/>
    <row r="964" ht="18" customHeight="1"/>
    <row r="965" ht="18" customHeight="1"/>
    <row r="966" ht="18" customHeight="1"/>
    <row r="967" ht="18" customHeight="1"/>
    <row r="968" ht="18" customHeight="1"/>
    <row r="969" ht="18" customHeight="1"/>
    <row r="970" ht="18" customHeight="1"/>
    <row r="971" ht="18" customHeight="1"/>
    <row r="972" ht="18" customHeight="1"/>
    <row r="973" ht="18" customHeight="1"/>
    <row r="974" ht="18" customHeight="1"/>
    <row r="975" ht="18" customHeight="1"/>
    <row r="976" ht="18" customHeight="1"/>
    <row r="977" ht="18" customHeight="1"/>
    <row r="978" ht="18" customHeight="1"/>
    <row r="979" ht="18" customHeight="1"/>
    <row r="980" ht="18" customHeight="1"/>
    <row r="981" ht="18" customHeight="1"/>
    <row r="982" ht="18" customHeight="1"/>
    <row r="983" ht="18" customHeight="1"/>
    <row r="984" ht="18" customHeight="1"/>
    <row r="985" ht="18" customHeight="1"/>
    <row r="986" ht="18" customHeight="1"/>
    <row r="987" ht="18" customHeight="1"/>
    <row r="988" ht="18" customHeight="1"/>
    <row r="989" ht="18" customHeight="1"/>
    <row r="990" ht="18" customHeight="1"/>
    <row r="991" ht="18" customHeight="1"/>
    <row r="992" ht="18" customHeight="1"/>
    <row r="993" ht="18" customHeight="1"/>
    <row r="994" ht="18" customHeight="1"/>
    <row r="995" ht="18" customHeight="1"/>
    <row r="996" ht="18" customHeight="1"/>
    <row r="997" ht="18" customHeight="1"/>
    <row r="998" ht="18" customHeight="1"/>
    <row r="999" ht="18" customHeight="1"/>
    <row r="1000" ht="18" customHeight="1"/>
  </sheetData>
  <phoneticPr fontId="9"/>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001"/>
  <sheetViews>
    <sheetView topLeftCell="B1" workbookViewId="0"/>
  </sheetViews>
  <sheetFormatPr defaultColWidth="14.42578125" defaultRowHeight="15" customHeight="1"/>
  <cols>
    <col min="1" max="1" width="8.7109375" hidden="1" customWidth="1"/>
    <col min="2" max="26" width="8.7109375" customWidth="1"/>
  </cols>
  <sheetData>
    <row r="1" spans="1:8" ht="18" customHeight="1">
      <c r="A1" s="76"/>
      <c r="B1" s="76" t="s">
        <v>29</v>
      </c>
      <c r="C1" s="76" t="s">
        <v>30</v>
      </c>
      <c r="D1" s="76" t="s">
        <v>31</v>
      </c>
      <c r="E1" s="76" t="s">
        <v>32</v>
      </c>
      <c r="F1" s="76" t="s">
        <v>33</v>
      </c>
      <c r="G1" s="76" t="s">
        <v>34</v>
      </c>
      <c r="H1" s="76" t="s">
        <v>35</v>
      </c>
    </row>
    <row r="2" spans="1:8">
      <c r="A2" s="76" t="str">
        <f t="shared" ref="A2" si="0">IF(F2="","",F2)</f>
        <v/>
      </c>
      <c r="B2" s="76" t="str">
        <f>_xlfn.IFS(高校選手データ貼り付け!B1="","",TRUE,高校選手データ貼り付け!B1)</f>
        <v/>
      </c>
      <c r="C2" s="76" t="str">
        <f>_xlfn.IFS(B2="","",TRUE,12)</f>
        <v/>
      </c>
      <c r="D2" s="76" t="str">
        <f>_xlfn.IFS(高校選手データ貼り付け!P4="","",TRUE,高校選手データ貼り付け!P4&amp;"高")</f>
        <v/>
      </c>
      <c r="E2" s="76" t="str">
        <f>_xlfn.IFS(高校選手データ貼り付け!R4="","",TRUE,高校選手データ貼り付け!R4)</f>
        <v/>
      </c>
      <c r="F2" s="76" t="str">
        <f>_xlfn.IFS(D2="","",TRUE,D2)</f>
        <v/>
      </c>
      <c r="G2" s="76" t="str">
        <f>_xlfn.IFS(高校選手データ貼り付け!G4="","",TRUE,高校選手データ貼り付け!G4)</f>
        <v/>
      </c>
      <c r="H2" s="76"/>
    </row>
    <row r="3" spans="1:8" ht="18" customHeight="1">
      <c r="A3" s="76" t="str">
        <f t="shared" ref="A3:A50" si="1">IF(F3="","",F3)</f>
        <v>浦安中</v>
      </c>
      <c r="B3" s="76">
        <v>1</v>
      </c>
      <c r="C3" s="76">
        <v>12</v>
      </c>
      <c r="D3" s="76" t="s">
        <v>36</v>
      </c>
      <c r="E3" s="76" t="s">
        <v>37</v>
      </c>
      <c r="F3" s="76" t="s">
        <v>36</v>
      </c>
      <c r="G3" s="76" t="s">
        <v>205</v>
      </c>
      <c r="H3" s="76"/>
    </row>
    <row r="4" spans="1:8" ht="18" customHeight="1">
      <c r="A4" s="76" t="str">
        <f t="shared" si="1"/>
        <v>下貝塚中</v>
      </c>
      <c r="B4" s="76">
        <v>2</v>
      </c>
      <c r="C4" s="76">
        <v>12</v>
      </c>
      <c r="D4" s="76" t="s">
        <v>38</v>
      </c>
      <c r="E4" s="76" t="s">
        <v>39</v>
      </c>
      <c r="F4" s="76" t="s">
        <v>38</v>
      </c>
      <c r="G4" s="76" t="s">
        <v>206</v>
      </c>
      <c r="H4" s="76"/>
    </row>
    <row r="5" spans="1:8" ht="18" customHeight="1">
      <c r="A5" s="76" t="str">
        <f t="shared" si="1"/>
        <v>高洲中</v>
      </c>
      <c r="B5" s="76">
        <v>3</v>
      </c>
      <c r="C5" s="76">
        <v>12</v>
      </c>
      <c r="D5" s="76" t="s">
        <v>40</v>
      </c>
      <c r="E5" s="76" t="s">
        <v>41</v>
      </c>
      <c r="F5" s="76" t="s">
        <v>40</v>
      </c>
      <c r="G5" s="76" t="s">
        <v>207</v>
      </c>
      <c r="H5" s="76"/>
    </row>
    <row r="6" spans="1:8" ht="18" customHeight="1">
      <c r="A6" s="76" t="str">
        <f t="shared" si="1"/>
        <v>高谷中</v>
      </c>
      <c r="B6" s="76">
        <v>4</v>
      </c>
      <c r="C6" s="76">
        <v>12</v>
      </c>
      <c r="D6" s="76" t="s">
        <v>42</v>
      </c>
      <c r="E6" s="76" t="s">
        <v>43</v>
      </c>
      <c r="F6" s="76" t="s">
        <v>42</v>
      </c>
      <c r="G6" s="76" t="s">
        <v>208</v>
      </c>
      <c r="H6" s="76"/>
    </row>
    <row r="7" spans="1:8" ht="18" customHeight="1">
      <c r="A7" s="76" t="str">
        <f t="shared" si="1"/>
        <v>市川中</v>
      </c>
      <c r="B7" s="76">
        <v>5</v>
      </c>
      <c r="C7" s="76">
        <v>12</v>
      </c>
      <c r="D7" s="76" t="s">
        <v>44</v>
      </c>
      <c r="E7" s="76" t="s">
        <v>45</v>
      </c>
      <c r="F7" s="76" t="s">
        <v>44</v>
      </c>
      <c r="G7" s="76" t="s">
        <v>209</v>
      </c>
      <c r="H7" s="76"/>
    </row>
    <row r="8" spans="1:8" ht="18" customHeight="1">
      <c r="A8" s="76" t="str">
        <f t="shared" si="1"/>
        <v>市川五中</v>
      </c>
      <c r="B8" s="76">
        <v>6</v>
      </c>
      <c r="C8" s="76">
        <v>12</v>
      </c>
      <c r="D8" s="76" t="s">
        <v>46</v>
      </c>
      <c r="E8" s="76" t="s">
        <v>47</v>
      </c>
      <c r="F8" s="76" t="s">
        <v>46</v>
      </c>
      <c r="G8" s="76" t="s">
        <v>210</v>
      </c>
      <c r="H8" s="76"/>
    </row>
    <row r="9" spans="1:8" ht="18" customHeight="1">
      <c r="A9" s="76" t="str">
        <f t="shared" si="1"/>
        <v>市川四中</v>
      </c>
      <c r="B9" s="76">
        <v>8</v>
      </c>
      <c r="C9" s="76">
        <v>12</v>
      </c>
      <c r="D9" s="76" t="s">
        <v>48</v>
      </c>
      <c r="E9" s="76" t="s">
        <v>49</v>
      </c>
      <c r="F9" s="76" t="s">
        <v>48</v>
      </c>
      <c r="G9" s="76" t="s">
        <v>211</v>
      </c>
      <c r="H9" s="76"/>
    </row>
    <row r="10" spans="1:8" ht="18" customHeight="1">
      <c r="A10" s="76" t="str">
        <f t="shared" si="1"/>
        <v>市川二中</v>
      </c>
      <c r="B10" s="76">
        <v>9</v>
      </c>
      <c r="C10" s="76">
        <v>12</v>
      </c>
      <c r="D10" s="76" t="s">
        <v>50</v>
      </c>
      <c r="E10" s="76" t="s">
        <v>51</v>
      </c>
      <c r="F10" s="76" t="s">
        <v>50</v>
      </c>
      <c r="G10" s="76" t="s">
        <v>212</v>
      </c>
      <c r="H10" s="76"/>
    </row>
    <row r="11" spans="1:8" ht="18" customHeight="1">
      <c r="A11" s="76" t="str">
        <f t="shared" si="1"/>
        <v>市川八中</v>
      </c>
      <c r="B11" s="76">
        <v>10</v>
      </c>
      <c r="C11" s="76">
        <v>12</v>
      </c>
      <c r="D11" s="76" t="s">
        <v>52</v>
      </c>
      <c r="E11" s="76" t="s">
        <v>53</v>
      </c>
      <c r="F11" s="76" t="s">
        <v>52</v>
      </c>
      <c r="G11" s="76" t="s">
        <v>213</v>
      </c>
      <c r="H11" s="76"/>
    </row>
    <row r="12" spans="1:8" ht="18" customHeight="1">
      <c r="A12" s="76" t="str">
        <f t="shared" si="1"/>
        <v>市川六中</v>
      </c>
      <c r="B12" s="76">
        <v>11</v>
      </c>
      <c r="C12" s="76">
        <v>12</v>
      </c>
      <c r="D12" s="76" t="s">
        <v>54</v>
      </c>
      <c r="E12" s="76" t="s">
        <v>55</v>
      </c>
      <c r="F12" s="76" t="s">
        <v>54</v>
      </c>
      <c r="G12" s="76" t="s">
        <v>214</v>
      </c>
      <c r="H12" s="76"/>
    </row>
    <row r="13" spans="1:8" ht="18" customHeight="1">
      <c r="A13" s="76" t="str">
        <f t="shared" si="1"/>
        <v>昭和学院中</v>
      </c>
      <c r="B13" s="76">
        <v>12</v>
      </c>
      <c r="C13" s="76">
        <v>12</v>
      </c>
      <c r="D13" s="76" t="s">
        <v>56</v>
      </c>
      <c r="E13" s="76" t="s">
        <v>57</v>
      </c>
      <c r="F13" s="76" t="s">
        <v>56</v>
      </c>
      <c r="G13" s="76" t="s">
        <v>215</v>
      </c>
      <c r="H13" s="76"/>
    </row>
    <row r="14" spans="1:8" ht="18" customHeight="1">
      <c r="A14" s="76" t="str">
        <f t="shared" si="1"/>
        <v>大洲中</v>
      </c>
      <c r="B14" s="76">
        <v>13</v>
      </c>
      <c r="C14" s="76">
        <v>12</v>
      </c>
      <c r="D14" s="76" t="s">
        <v>58</v>
      </c>
      <c r="E14" s="76" t="s">
        <v>59</v>
      </c>
      <c r="F14" s="76" t="s">
        <v>58</v>
      </c>
      <c r="G14" s="76" t="s">
        <v>216</v>
      </c>
      <c r="H14" s="76"/>
    </row>
    <row r="15" spans="1:8" ht="18" customHeight="1">
      <c r="A15" s="76" t="str">
        <f t="shared" si="1"/>
        <v>筑波大聴覚中</v>
      </c>
      <c r="B15" s="76">
        <v>14</v>
      </c>
      <c r="C15" s="76">
        <v>12</v>
      </c>
      <c r="D15" s="76" t="s">
        <v>60</v>
      </c>
      <c r="E15" s="76" t="s">
        <v>61</v>
      </c>
      <c r="F15" s="76" t="s">
        <v>60</v>
      </c>
      <c r="G15" s="76" t="s">
        <v>217</v>
      </c>
      <c r="H15" s="76"/>
    </row>
    <row r="16" spans="1:8" ht="18" customHeight="1">
      <c r="A16" s="76" t="str">
        <f t="shared" si="1"/>
        <v>東海大浦安中</v>
      </c>
      <c r="B16" s="76">
        <v>15</v>
      </c>
      <c r="C16" s="76">
        <v>12</v>
      </c>
      <c r="D16" s="76" t="s">
        <v>62</v>
      </c>
      <c r="E16" s="76" t="s">
        <v>63</v>
      </c>
      <c r="F16" s="76" t="s">
        <v>62</v>
      </c>
      <c r="G16" s="76" t="s">
        <v>218</v>
      </c>
      <c r="H16" s="76"/>
    </row>
    <row r="17" spans="1:8" ht="18" customHeight="1">
      <c r="A17" s="76" t="str">
        <f t="shared" si="1"/>
        <v>日の出中</v>
      </c>
      <c r="B17" s="76">
        <v>16</v>
      </c>
      <c r="C17" s="76">
        <v>12</v>
      </c>
      <c r="D17" s="76" t="s">
        <v>64</v>
      </c>
      <c r="E17" s="76" t="s">
        <v>65</v>
      </c>
      <c r="F17" s="76" t="s">
        <v>64</v>
      </c>
      <c r="G17" s="76" t="s">
        <v>219</v>
      </c>
      <c r="H17" s="76"/>
    </row>
    <row r="18" spans="1:8" ht="18" customHeight="1">
      <c r="A18" s="76" t="str">
        <f t="shared" si="1"/>
        <v>日出学園中</v>
      </c>
      <c r="B18" s="76">
        <v>17</v>
      </c>
      <c r="C18" s="76">
        <v>12</v>
      </c>
      <c r="D18" s="76" t="s">
        <v>66</v>
      </c>
      <c r="E18" s="76" t="s">
        <v>67</v>
      </c>
      <c r="F18" s="76" t="s">
        <v>66</v>
      </c>
      <c r="G18" s="76" t="s">
        <v>220</v>
      </c>
      <c r="H18" s="76"/>
    </row>
    <row r="19" spans="1:8" ht="18" customHeight="1">
      <c r="A19" s="76" t="str">
        <f t="shared" si="1"/>
        <v>入船中</v>
      </c>
      <c r="B19" s="76">
        <v>18</v>
      </c>
      <c r="C19" s="76">
        <v>12</v>
      </c>
      <c r="D19" s="76" t="s">
        <v>68</v>
      </c>
      <c r="E19" s="76" t="s">
        <v>69</v>
      </c>
      <c r="F19" s="76" t="s">
        <v>68</v>
      </c>
      <c r="G19" s="76" t="s">
        <v>221</v>
      </c>
      <c r="H19" s="76"/>
    </row>
    <row r="20" spans="1:8" ht="18" customHeight="1">
      <c r="A20" s="76" t="str">
        <f t="shared" si="1"/>
        <v>美浜中</v>
      </c>
      <c r="B20" s="76">
        <v>19</v>
      </c>
      <c r="C20" s="76">
        <v>12</v>
      </c>
      <c r="D20" s="76" t="s">
        <v>70</v>
      </c>
      <c r="E20" s="76" t="s">
        <v>71</v>
      </c>
      <c r="F20" s="76" t="s">
        <v>70</v>
      </c>
      <c r="G20" s="76" t="s">
        <v>222</v>
      </c>
      <c r="H20" s="76"/>
    </row>
    <row r="21" spans="1:8" ht="18" customHeight="1">
      <c r="A21" s="76" t="str">
        <f t="shared" si="1"/>
        <v>福栄中</v>
      </c>
      <c r="B21" s="76">
        <v>21</v>
      </c>
      <c r="C21" s="76">
        <v>12</v>
      </c>
      <c r="D21" s="76" t="s">
        <v>72</v>
      </c>
      <c r="E21" s="76" t="s">
        <v>73</v>
      </c>
      <c r="F21" s="76" t="s">
        <v>72</v>
      </c>
      <c r="G21" s="76" t="s">
        <v>223</v>
      </c>
      <c r="H21" s="76"/>
    </row>
    <row r="22" spans="1:8" ht="18" customHeight="1">
      <c r="A22" s="76" t="str">
        <f t="shared" si="1"/>
        <v>堀江中</v>
      </c>
      <c r="B22" s="76">
        <v>22</v>
      </c>
      <c r="C22" s="76">
        <v>12</v>
      </c>
      <c r="D22" s="76" t="s">
        <v>74</v>
      </c>
      <c r="E22" s="76" t="s">
        <v>75</v>
      </c>
      <c r="F22" s="76" t="s">
        <v>74</v>
      </c>
      <c r="G22" s="76" t="s">
        <v>224</v>
      </c>
      <c r="H22" s="76"/>
    </row>
    <row r="23" spans="1:8" ht="18" customHeight="1">
      <c r="A23" s="76" t="str">
        <f t="shared" si="1"/>
        <v>妙典中</v>
      </c>
      <c r="B23" s="76">
        <v>23</v>
      </c>
      <c r="C23" s="76">
        <v>12</v>
      </c>
      <c r="D23" s="76" t="s">
        <v>76</v>
      </c>
      <c r="E23" s="76" t="s">
        <v>77</v>
      </c>
      <c r="F23" s="76" t="s">
        <v>76</v>
      </c>
      <c r="G23" s="76" t="s">
        <v>225</v>
      </c>
      <c r="H23" s="76"/>
    </row>
    <row r="24" spans="1:8" ht="18" customHeight="1">
      <c r="A24" s="76" t="str">
        <f t="shared" si="1"/>
        <v>明海中</v>
      </c>
      <c r="B24" s="76">
        <v>24</v>
      </c>
      <c r="C24" s="76">
        <v>12</v>
      </c>
      <c r="D24" s="76" t="s">
        <v>78</v>
      </c>
      <c r="E24" s="76" t="s">
        <v>79</v>
      </c>
      <c r="F24" s="76" t="s">
        <v>78</v>
      </c>
      <c r="G24" s="76" t="s">
        <v>226</v>
      </c>
      <c r="H24" s="76"/>
    </row>
    <row r="25" spans="1:8" ht="18" customHeight="1">
      <c r="A25" s="76" t="str">
        <f t="shared" si="1"/>
        <v>和洋国府台中</v>
      </c>
      <c r="B25" s="76">
        <v>25</v>
      </c>
      <c r="C25" s="76">
        <v>12</v>
      </c>
      <c r="D25" s="76" t="s">
        <v>80</v>
      </c>
      <c r="E25" s="76" t="s">
        <v>81</v>
      </c>
      <c r="F25" s="76" t="s">
        <v>80</v>
      </c>
      <c r="G25" s="76" t="s">
        <v>227</v>
      </c>
      <c r="H25" s="76"/>
    </row>
    <row r="26" spans="1:8" ht="18" customHeight="1">
      <c r="A26" s="76" t="str">
        <f t="shared" si="1"/>
        <v>市川七中</v>
      </c>
      <c r="B26" s="76">
        <v>27</v>
      </c>
      <c r="C26" s="76">
        <v>12</v>
      </c>
      <c r="D26" s="76" t="s">
        <v>82</v>
      </c>
      <c r="E26" s="76" t="s">
        <v>83</v>
      </c>
      <c r="F26" s="76" t="s">
        <v>82</v>
      </c>
      <c r="G26" s="76" t="s">
        <v>228</v>
      </c>
      <c r="H26" s="76"/>
    </row>
    <row r="27" spans="1:8" ht="18" customHeight="1">
      <c r="A27" s="76" t="str">
        <f t="shared" si="1"/>
        <v>南行徳中</v>
      </c>
      <c r="B27" s="76">
        <v>28</v>
      </c>
      <c r="C27" s="76">
        <v>12</v>
      </c>
      <c r="D27" s="76" t="s">
        <v>84</v>
      </c>
      <c r="E27" s="76" t="s">
        <v>85</v>
      </c>
      <c r="F27" s="76" t="s">
        <v>84</v>
      </c>
      <c r="G27" s="76" t="s">
        <v>229</v>
      </c>
      <c r="H27" s="76"/>
    </row>
    <row r="28" spans="1:8" ht="18" customHeight="1">
      <c r="A28" s="76" t="str">
        <f t="shared" si="1"/>
        <v>国府台女子中</v>
      </c>
      <c r="B28" s="76">
        <v>30</v>
      </c>
      <c r="C28" s="76">
        <v>12</v>
      </c>
      <c r="D28" s="76" t="s">
        <v>86</v>
      </c>
      <c r="E28" s="76" t="s">
        <v>87</v>
      </c>
      <c r="F28" s="76" t="s">
        <v>86</v>
      </c>
      <c r="G28" s="76" t="s">
        <v>230</v>
      </c>
      <c r="H28" s="76"/>
    </row>
    <row r="29" spans="1:8" ht="18" customHeight="1">
      <c r="A29" s="76"/>
      <c r="B29" s="76"/>
      <c r="C29" s="76"/>
      <c r="D29" s="76"/>
      <c r="E29" s="76"/>
      <c r="F29" s="76"/>
      <c r="G29" s="76"/>
      <c r="H29" s="76"/>
    </row>
    <row r="30" spans="1:8" ht="18" customHeight="1">
      <c r="A30" s="76" t="str">
        <f t="shared" si="1"/>
        <v/>
      </c>
      <c r="B30" s="76"/>
      <c r="C30" s="76"/>
      <c r="D30" s="76"/>
      <c r="E30" s="76"/>
      <c r="F30" s="76"/>
      <c r="G30" s="76"/>
      <c r="H30" s="76"/>
    </row>
    <row r="31" spans="1:8" ht="18" customHeight="1">
      <c r="A31" s="76" t="str">
        <f t="shared" si="1"/>
        <v/>
      </c>
      <c r="B31" s="76"/>
      <c r="C31" s="76"/>
      <c r="D31" s="76"/>
      <c r="E31" s="76"/>
      <c r="F31" s="76"/>
      <c r="G31" s="76"/>
      <c r="H31" s="76"/>
    </row>
    <row r="32" spans="1:8" ht="18" customHeight="1">
      <c r="A32" s="76" t="str">
        <f t="shared" si="1"/>
        <v/>
      </c>
      <c r="B32" s="76"/>
      <c r="C32" s="76"/>
      <c r="D32" s="76"/>
      <c r="E32" s="76"/>
      <c r="F32" s="76"/>
      <c r="G32" s="76"/>
      <c r="H32" s="76"/>
    </row>
    <row r="33" spans="1:8" ht="18" customHeight="1">
      <c r="A33" s="76" t="str">
        <f t="shared" si="1"/>
        <v/>
      </c>
      <c r="B33" s="76"/>
      <c r="C33" s="76"/>
      <c r="D33" s="76"/>
      <c r="E33" s="76"/>
      <c r="F33" s="76"/>
      <c r="G33" s="76"/>
      <c r="H33" s="76"/>
    </row>
    <row r="34" spans="1:8" ht="18" customHeight="1">
      <c r="A34" s="76" t="str">
        <f t="shared" si="1"/>
        <v/>
      </c>
      <c r="B34" s="76"/>
      <c r="C34" s="76"/>
      <c r="D34" s="76"/>
      <c r="E34" s="76"/>
      <c r="F34" s="76"/>
      <c r="G34" s="76"/>
      <c r="H34" s="76"/>
    </row>
    <row r="35" spans="1:8" ht="18" customHeight="1">
      <c r="A35" s="76" t="str">
        <f t="shared" si="1"/>
        <v/>
      </c>
      <c r="B35" s="76"/>
      <c r="C35" s="76"/>
      <c r="D35" s="76"/>
      <c r="E35" s="76"/>
      <c r="F35" s="76"/>
      <c r="G35" s="76"/>
      <c r="H35" s="76"/>
    </row>
    <row r="36" spans="1:8" ht="18" customHeight="1">
      <c r="A36" s="76" t="str">
        <f t="shared" si="1"/>
        <v/>
      </c>
      <c r="B36" s="76"/>
      <c r="C36" s="76"/>
      <c r="D36" s="76"/>
      <c r="E36" s="76"/>
      <c r="F36" s="76"/>
      <c r="G36" s="76"/>
      <c r="H36" s="76"/>
    </row>
    <row r="37" spans="1:8" ht="18" customHeight="1">
      <c r="A37" s="76" t="str">
        <f t="shared" si="1"/>
        <v/>
      </c>
      <c r="B37" s="76"/>
      <c r="C37" s="76"/>
      <c r="D37" s="76"/>
      <c r="E37" s="76"/>
      <c r="F37" s="76"/>
      <c r="G37" s="76"/>
      <c r="H37" s="76"/>
    </row>
    <row r="38" spans="1:8" ht="18" customHeight="1">
      <c r="A38" s="76" t="str">
        <f t="shared" si="1"/>
        <v/>
      </c>
      <c r="B38" s="76"/>
      <c r="C38" s="76"/>
      <c r="D38" s="76"/>
      <c r="E38" s="76"/>
      <c r="F38" s="76"/>
      <c r="G38" s="76"/>
      <c r="H38" s="76"/>
    </row>
    <row r="39" spans="1:8" ht="18" customHeight="1">
      <c r="A39" s="76" t="str">
        <f t="shared" si="1"/>
        <v/>
      </c>
      <c r="B39" s="76"/>
      <c r="C39" s="76"/>
      <c r="D39" s="76"/>
      <c r="E39" s="76"/>
      <c r="F39" s="76"/>
      <c r="G39" s="76"/>
      <c r="H39" s="76"/>
    </row>
    <row r="40" spans="1:8" ht="18" customHeight="1">
      <c r="A40" s="76" t="str">
        <f t="shared" si="1"/>
        <v/>
      </c>
      <c r="B40" s="76"/>
      <c r="C40" s="76"/>
      <c r="D40" s="76"/>
      <c r="E40" s="76"/>
      <c r="F40" s="76"/>
      <c r="G40" s="76"/>
      <c r="H40" s="76"/>
    </row>
    <row r="41" spans="1:8" ht="18" customHeight="1">
      <c r="A41" s="76" t="str">
        <f t="shared" si="1"/>
        <v/>
      </c>
      <c r="B41" s="76"/>
      <c r="C41" s="76"/>
      <c r="D41" s="76"/>
      <c r="E41" s="76"/>
      <c r="F41" s="76"/>
      <c r="G41" s="76"/>
      <c r="H41" s="76"/>
    </row>
    <row r="42" spans="1:8" ht="18" customHeight="1">
      <c r="A42" s="76" t="str">
        <f t="shared" si="1"/>
        <v/>
      </c>
      <c r="B42" s="76"/>
      <c r="C42" s="76"/>
      <c r="D42" s="76"/>
      <c r="E42" s="76"/>
      <c r="F42" s="76"/>
      <c r="G42" s="76"/>
      <c r="H42" s="76"/>
    </row>
    <row r="43" spans="1:8" ht="18" customHeight="1">
      <c r="A43" s="76" t="str">
        <f t="shared" si="1"/>
        <v/>
      </c>
      <c r="B43" s="76"/>
      <c r="C43" s="76"/>
      <c r="D43" s="76"/>
      <c r="E43" s="76"/>
      <c r="F43" s="76"/>
      <c r="G43" s="76"/>
      <c r="H43" s="76"/>
    </row>
    <row r="44" spans="1:8" ht="18" customHeight="1">
      <c r="A44" s="76" t="str">
        <f t="shared" si="1"/>
        <v/>
      </c>
      <c r="B44" s="76"/>
      <c r="C44" s="76"/>
      <c r="D44" s="76"/>
      <c r="E44" s="76"/>
      <c r="F44" s="76"/>
      <c r="G44" s="76"/>
      <c r="H44" s="76"/>
    </row>
    <row r="45" spans="1:8" ht="18" customHeight="1">
      <c r="A45" s="76" t="str">
        <f t="shared" si="1"/>
        <v/>
      </c>
      <c r="B45" s="76"/>
      <c r="C45" s="76"/>
      <c r="D45" s="76"/>
      <c r="E45" s="76"/>
      <c r="F45" s="76"/>
      <c r="G45" s="76"/>
      <c r="H45" s="76"/>
    </row>
    <row r="46" spans="1:8" ht="18" customHeight="1">
      <c r="A46" s="76" t="str">
        <f t="shared" si="1"/>
        <v/>
      </c>
      <c r="B46" s="76"/>
      <c r="C46" s="76"/>
      <c r="D46" s="76"/>
      <c r="E46" s="76"/>
      <c r="F46" s="76"/>
      <c r="G46" s="76"/>
      <c r="H46" s="76"/>
    </row>
    <row r="47" spans="1:8" ht="18" customHeight="1">
      <c r="A47" s="76" t="str">
        <f t="shared" si="1"/>
        <v/>
      </c>
      <c r="B47" s="76"/>
      <c r="C47" s="76"/>
      <c r="D47" s="76"/>
      <c r="E47" s="76"/>
      <c r="F47" s="76"/>
      <c r="G47" s="76"/>
      <c r="H47" s="76"/>
    </row>
    <row r="48" spans="1:8" ht="18" customHeight="1">
      <c r="A48" s="76" t="str">
        <f t="shared" si="1"/>
        <v/>
      </c>
      <c r="B48" s="76"/>
      <c r="C48" s="76"/>
      <c r="D48" s="76"/>
      <c r="E48" s="76"/>
      <c r="F48" s="76"/>
      <c r="G48" s="76"/>
      <c r="H48" s="76"/>
    </row>
    <row r="49" spans="1:8" ht="18" customHeight="1">
      <c r="A49" s="76" t="str">
        <f t="shared" si="1"/>
        <v/>
      </c>
      <c r="B49" s="76"/>
      <c r="C49" s="76"/>
      <c r="D49" s="76"/>
      <c r="E49" s="76"/>
      <c r="F49" s="76"/>
      <c r="G49" s="76"/>
      <c r="H49" s="76"/>
    </row>
    <row r="50" spans="1:8" ht="18" customHeight="1">
      <c r="A50" s="76" t="str">
        <f t="shared" si="1"/>
        <v/>
      </c>
      <c r="B50" s="76"/>
      <c r="C50" s="76"/>
      <c r="D50" s="76"/>
      <c r="E50" s="76"/>
      <c r="F50" s="76"/>
      <c r="G50" s="76"/>
      <c r="H50" s="76"/>
    </row>
    <row r="51" spans="1:8" ht="18" customHeight="1"/>
    <row r="52" spans="1:8" ht="18" customHeight="1"/>
    <row r="53" spans="1:8" ht="18" customHeight="1"/>
    <row r="54" spans="1:8" ht="18" customHeight="1"/>
    <row r="55" spans="1:8" ht="18" customHeight="1"/>
    <row r="56" spans="1:8" ht="18" customHeight="1"/>
    <row r="57" spans="1:8" ht="18" customHeight="1"/>
    <row r="58" spans="1:8" ht="18" customHeight="1"/>
    <row r="59" spans="1:8" ht="18" customHeight="1"/>
    <row r="60" spans="1:8" ht="18" customHeight="1"/>
    <row r="61" spans="1:8" ht="18" customHeight="1"/>
    <row r="62" spans="1:8" ht="18" customHeight="1"/>
    <row r="63" spans="1:8" ht="18" customHeight="1"/>
    <row r="64" spans="1:8" ht="18" customHeight="1"/>
    <row r="65" ht="18" customHeight="1"/>
    <row r="66" ht="18" customHeight="1"/>
    <row r="67" ht="18" customHeight="1"/>
    <row r="68" ht="18" customHeight="1"/>
    <row r="69" ht="18" customHeight="1"/>
    <row r="70" ht="18" customHeight="1"/>
    <row r="71" ht="18" customHeight="1"/>
    <row r="72" ht="18" customHeight="1"/>
    <row r="73" ht="18" customHeight="1"/>
    <row r="74" ht="18" customHeight="1"/>
    <row r="75" ht="18" customHeight="1"/>
    <row r="76" ht="18" customHeight="1"/>
    <row r="77" ht="18" customHeight="1"/>
    <row r="78" ht="18" customHeight="1"/>
    <row r="79" ht="18" customHeight="1"/>
    <row r="80" ht="18" customHeight="1"/>
    <row r="81" ht="18" customHeight="1"/>
    <row r="82" ht="18" customHeight="1"/>
    <row r="83" ht="18" customHeight="1"/>
    <row r="84" ht="18" customHeight="1"/>
    <row r="85" ht="18" customHeight="1"/>
    <row r="86" ht="18" customHeight="1"/>
    <row r="87" ht="18" customHeight="1"/>
    <row r="88" ht="18" customHeight="1"/>
    <row r="89" ht="18" customHeight="1"/>
    <row r="90" ht="18" customHeight="1"/>
    <row r="91" ht="18" customHeight="1"/>
    <row r="92" ht="18" customHeight="1"/>
    <row r="93" ht="18" customHeight="1"/>
    <row r="94" ht="18" customHeight="1"/>
    <row r="95" ht="18" customHeight="1"/>
    <row r="96" ht="18" customHeight="1"/>
    <row r="97" ht="18" customHeight="1"/>
    <row r="98" ht="18" customHeight="1"/>
    <row r="99" ht="18" customHeight="1"/>
    <row r="100" ht="18" customHeight="1"/>
    <row r="101" ht="18" customHeight="1"/>
    <row r="102" ht="18" customHeight="1"/>
    <row r="103" ht="18" customHeight="1"/>
    <row r="104" ht="18" customHeight="1"/>
    <row r="105" ht="18" customHeight="1"/>
    <row r="106" ht="18" customHeight="1"/>
    <row r="107" ht="18" customHeight="1"/>
    <row r="108" ht="18" customHeight="1"/>
    <row r="109" ht="18" customHeight="1"/>
    <row r="110" ht="18" customHeight="1"/>
    <row r="111" ht="18" customHeight="1"/>
    <row r="112" ht="18" customHeight="1"/>
    <row r="113" ht="18" customHeight="1"/>
    <row r="114" ht="18" customHeight="1"/>
    <row r="115" ht="18" customHeight="1"/>
    <row r="116" ht="18" customHeight="1"/>
    <row r="117" ht="18" customHeight="1"/>
    <row r="118" ht="18" customHeight="1"/>
    <row r="119" ht="18" customHeight="1"/>
    <row r="120" ht="18" customHeight="1"/>
    <row r="121" ht="18" customHeight="1"/>
    <row r="122" ht="18" customHeight="1"/>
    <row r="123" ht="18" customHeight="1"/>
    <row r="124" ht="18" customHeight="1"/>
    <row r="125" ht="18" customHeight="1"/>
    <row r="126" ht="18" customHeight="1"/>
    <row r="127" ht="18" customHeight="1"/>
    <row r="128" ht="18" customHeight="1"/>
    <row r="129" ht="18" customHeight="1"/>
    <row r="130" ht="18" customHeight="1"/>
    <row r="131" ht="18" customHeight="1"/>
    <row r="132" ht="18" customHeight="1"/>
    <row r="133" ht="18" customHeight="1"/>
    <row r="134" ht="18" customHeight="1"/>
    <row r="135" ht="18" customHeight="1"/>
    <row r="136" ht="18" customHeight="1"/>
    <row r="137" ht="18" customHeight="1"/>
    <row r="138" ht="18" customHeight="1"/>
    <row r="139" ht="18" customHeight="1"/>
    <row r="140" ht="18" customHeight="1"/>
    <row r="141" ht="18" customHeight="1"/>
    <row r="142" ht="18" customHeight="1"/>
    <row r="143" ht="18" customHeight="1"/>
    <row r="144" ht="18" customHeight="1"/>
    <row r="145" ht="18" customHeight="1"/>
    <row r="146" ht="18" customHeight="1"/>
    <row r="147" ht="18" customHeight="1"/>
    <row r="148" ht="18" customHeight="1"/>
    <row r="149" ht="18" customHeight="1"/>
    <row r="150" ht="18" customHeight="1"/>
    <row r="151" ht="18" customHeight="1"/>
    <row r="152" ht="18" customHeight="1"/>
    <row r="153" ht="18" customHeight="1"/>
    <row r="154" ht="18" customHeight="1"/>
    <row r="155" ht="18" customHeight="1"/>
    <row r="156" ht="18" customHeight="1"/>
    <row r="157" ht="18" customHeight="1"/>
    <row r="158" ht="18" customHeight="1"/>
    <row r="159" ht="18" customHeight="1"/>
    <row r="160" ht="18" customHeight="1"/>
    <row r="161" ht="18" customHeight="1"/>
    <row r="162" ht="18" customHeight="1"/>
    <row r="163" ht="18" customHeight="1"/>
    <row r="164" ht="18" customHeight="1"/>
    <row r="165" ht="18" customHeight="1"/>
    <row r="166" ht="18" customHeight="1"/>
    <row r="167" ht="18" customHeight="1"/>
    <row r="168" ht="18" customHeight="1"/>
    <row r="169" ht="18" customHeight="1"/>
    <row r="170" ht="18" customHeight="1"/>
    <row r="171" ht="18" customHeight="1"/>
    <row r="172" ht="18" customHeight="1"/>
    <row r="173" ht="18" customHeight="1"/>
    <row r="174" ht="18" customHeight="1"/>
    <row r="175" ht="18" customHeight="1"/>
    <row r="176" ht="18" customHeight="1"/>
    <row r="177" ht="18" customHeight="1"/>
    <row r="178" ht="18" customHeight="1"/>
    <row r="179" ht="18" customHeight="1"/>
    <row r="180" ht="18" customHeight="1"/>
    <row r="181" ht="18" customHeight="1"/>
    <row r="182" ht="18" customHeight="1"/>
    <row r="183" ht="18" customHeight="1"/>
    <row r="184" ht="18" customHeight="1"/>
    <row r="185" ht="18" customHeight="1"/>
    <row r="186" ht="18" customHeight="1"/>
    <row r="187" ht="18" customHeight="1"/>
    <row r="188" ht="18" customHeight="1"/>
    <row r="189" ht="18" customHeight="1"/>
    <row r="190" ht="18" customHeight="1"/>
    <row r="191" ht="18" customHeight="1"/>
    <row r="192" ht="18" customHeight="1"/>
    <row r="193" ht="18" customHeight="1"/>
    <row r="194" ht="18" customHeight="1"/>
    <row r="195" ht="18" customHeight="1"/>
    <row r="196" ht="18" customHeight="1"/>
    <row r="197" ht="18" customHeight="1"/>
    <row r="198" ht="18" customHeight="1"/>
    <row r="199" ht="18" customHeight="1"/>
    <row r="200" ht="18" customHeight="1"/>
    <row r="201" ht="18" customHeight="1"/>
    <row r="202" ht="18" customHeight="1"/>
    <row r="203" ht="18" customHeight="1"/>
    <row r="204" ht="18" customHeight="1"/>
    <row r="205" ht="18" customHeight="1"/>
    <row r="206" ht="18" customHeight="1"/>
    <row r="207" ht="18" customHeight="1"/>
    <row r="208" ht="18" customHeight="1"/>
    <row r="209" ht="18" customHeight="1"/>
    <row r="210" ht="18" customHeight="1"/>
    <row r="211" ht="18" customHeight="1"/>
    <row r="212" ht="18" customHeight="1"/>
    <row r="213" ht="18" customHeight="1"/>
    <row r="214" ht="18" customHeight="1"/>
    <row r="215" ht="18" customHeight="1"/>
    <row r="216" ht="18" customHeight="1"/>
    <row r="217" ht="18" customHeight="1"/>
    <row r="218" ht="18" customHeight="1"/>
    <row r="219" ht="18" customHeight="1"/>
    <row r="220" ht="18" customHeight="1"/>
    <row r="221" ht="18" customHeight="1"/>
    <row r="222" ht="18" customHeight="1"/>
    <row r="223" ht="18" customHeight="1"/>
    <row r="224" ht="18" customHeight="1"/>
    <row r="225" ht="18" customHeight="1"/>
    <row r="226" ht="18" customHeight="1"/>
    <row r="227" ht="18" customHeight="1"/>
    <row r="228" ht="18" customHeight="1"/>
    <row r="229" ht="18" customHeight="1"/>
    <row r="230" ht="18" customHeight="1"/>
    <row r="231" ht="18" customHeight="1"/>
    <row r="232" ht="18" customHeight="1"/>
    <row r="233" ht="18" customHeight="1"/>
    <row r="234" ht="18" customHeight="1"/>
    <row r="235" ht="18" customHeight="1"/>
    <row r="236" ht="18" customHeight="1"/>
    <row r="237" ht="18" customHeight="1"/>
    <row r="238" ht="18" customHeight="1"/>
    <row r="239" ht="18" customHeight="1"/>
    <row r="240" ht="18" customHeight="1"/>
    <row r="241" ht="18" customHeight="1"/>
    <row r="242" ht="18" customHeight="1"/>
    <row r="243" ht="18" customHeight="1"/>
    <row r="244" ht="18" customHeight="1"/>
    <row r="245" ht="18" customHeight="1"/>
    <row r="246" ht="18" customHeight="1"/>
    <row r="247" ht="18" customHeight="1"/>
    <row r="248" ht="18" customHeight="1"/>
    <row r="249" ht="18" customHeight="1"/>
    <row r="250" ht="18" customHeight="1"/>
    <row r="251" ht="18" customHeight="1"/>
    <row r="252" ht="18" customHeight="1"/>
    <row r="253" ht="18" customHeight="1"/>
    <row r="254" ht="18" customHeight="1"/>
    <row r="255" ht="18" customHeight="1"/>
    <row r="256" ht="18" customHeight="1"/>
    <row r="257" ht="18" customHeight="1"/>
    <row r="258" ht="18" customHeight="1"/>
    <row r="259" ht="18" customHeight="1"/>
    <row r="260" ht="18" customHeight="1"/>
    <row r="261" ht="18" customHeight="1"/>
    <row r="262" ht="18" customHeight="1"/>
    <row r="263" ht="18" customHeight="1"/>
    <row r="264" ht="18" customHeight="1"/>
    <row r="265" ht="18" customHeight="1"/>
    <row r="266" ht="18" customHeight="1"/>
    <row r="267" ht="18" customHeight="1"/>
    <row r="268" ht="18" customHeight="1"/>
    <row r="269" ht="18" customHeight="1"/>
    <row r="270" ht="18" customHeight="1"/>
    <row r="271" ht="18" customHeight="1"/>
    <row r="272" ht="18" customHeight="1"/>
    <row r="273" ht="18" customHeight="1"/>
    <row r="274" ht="18" customHeight="1"/>
    <row r="275" ht="18" customHeight="1"/>
    <row r="276" ht="18" customHeight="1"/>
    <row r="277" ht="18" customHeight="1"/>
    <row r="278" ht="18" customHeight="1"/>
    <row r="279" ht="18" customHeight="1"/>
    <row r="280" ht="18" customHeight="1"/>
    <row r="281" ht="18" customHeight="1"/>
    <row r="282" ht="18" customHeight="1"/>
    <row r="283" ht="18" customHeight="1"/>
    <row r="284" ht="18" customHeight="1"/>
    <row r="285" ht="18" customHeight="1"/>
    <row r="286" ht="18" customHeight="1"/>
    <row r="287" ht="18" customHeight="1"/>
    <row r="288" ht="18" customHeight="1"/>
    <row r="289" ht="18" customHeight="1"/>
    <row r="290" ht="18" customHeight="1"/>
    <row r="291" ht="18" customHeight="1"/>
    <row r="292" ht="18" customHeight="1"/>
    <row r="293" ht="18" customHeight="1"/>
    <row r="294" ht="18" customHeight="1"/>
    <row r="295" ht="18" customHeight="1"/>
    <row r="296" ht="18" customHeight="1"/>
    <row r="297" ht="18" customHeight="1"/>
    <row r="298" ht="18" customHeight="1"/>
    <row r="299" ht="18" customHeight="1"/>
    <row r="300" ht="18" customHeight="1"/>
    <row r="301" ht="18" customHeight="1"/>
    <row r="302" ht="18" customHeight="1"/>
    <row r="303" ht="18" customHeight="1"/>
    <row r="304" ht="18" customHeight="1"/>
    <row r="305" ht="18" customHeight="1"/>
    <row r="306" ht="18" customHeight="1"/>
    <row r="307" ht="18" customHeight="1"/>
    <row r="308" ht="18" customHeight="1"/>
    <row r="309" ht="18" customHeight="1"/>
    <row r="310" ht="18" customHeight="1"/>
    <row r="311" ht="18" customHeight="1"/>
    <row r="312" ht="18" customHeight="1"/>
    <row r="313" ht="18" customHeight="1"/>
    <row r="314" ht="18" customHeight="1"/>
    <row r="315" ht="18" customHeight="1"/>
    <row r="316" ht="18" customHeight="1"/>
    <row r="317" ht="18" customHeight="1"/>
    <row r="318" ht="18" customHeight="1"/>
    <row r="319" ht="18" customHeight="1"/>
    <row r="320" ht="18" customHeight="1"/>
    <row r="321" ht="18" customHeight="1"/>
    <row r="322" ht="18" customHeight="1"/>
    <row r="323" ht="18" customHeight="1"/>
    <row r="324" ht="18" customHeight="1"/>
    <row r="325" ht="18" customHeight="1"/>
    <row r="326" ht="18" customHeight="1"/>
    <row r="327" ht="18" customHeight="1"/>
    <row r="328" ht="18" customHeight="1"/>
    <row r="329" ht="18" customHeight="1"/>
    <row r="330" ht="18" customHeight="1"/>
    <row r="331" ht="18" customHeight="1"/>
    <row r="332" ht="18" customHeight="1"/>
    <row r="333" ht="18" customHeight="1"/>
    <row r="334" ht="18" customHeight="1"/>
    <row r="335" ht="18" customHeight="1"/>
    <row r="336" ht="18" customHeight="1"/>
    <row r="337" ht="18" customHeight="1"/>
    <row r="338" ht="18" customHeight="1"/>
    <row r="339" ht="18" customHeight="1"/>
    <row r="340" ht="18" customHeight="1"/>
    <row r="341" ht="18" customHeight="1"/>
    <row r="342" ht="18" customHeight="1"/>
    <row r="343" ht="18" customHeight="1"/>
    <row r="344" ht="18" customHeight="1"/>
    <row r="345" ht="18" customHeight="1"/>
    <row r="346" ht="18" customHeight="1"/>
    <row r="347" ht="18" customHeight="1"/>
    <row r="348" ht="18" customHeight="1"/>
    <row r="349" ht="18" customHeight="1"/>
    <row r="350" ht="18" customHeight="1"/>
    <row r="351" ht="18" customHeight="1"/>
    <row r="352" ht="18" customHeight="1"/>
    <row r="353" ht="18" customHeight="1"/>
    <row r="354" ht="18" customHeight="1"/>
    <row r="355" ht="18" customHeight="1"/>
    <row r="356" ht="18" customHeight="1"/>
    <row r="357" ht="18" customHeight="1"/>
    <row r="358" ht="18" customHeight="1"/>
    <row r="359" ht="18" customHeight="1"/>
    <row r="360" ht="18" customHeight="1"/>
    <row r="361" ht="18" customHeight="1"/>
    <row r="362" ht="18" customHeight="1"/>
    <row r="363" ht="18" customHeight="1"/>
    <row r="364" ht="18" customHeight="1"/>
    <row r="365" ht="18" customHeight="1"/>
    <row r="366" ht="18" customHeight="1"/>
    <row r="367" ht="18" customHeight="1"/>
    <row r="368" ht="18" customHeight="1"/>
    <row r="369" ht="18" customHeight="1"/>
    <row r="370" ht="18" customHeight="1"/>
    <row r="371" ht="18" customHeight="1"/>
    <row r="372" ht="18" customHeight="1"/>
    <row r="373" ht="18" customHeight="1"/>
    <row r="374" ht="18" customHeight="1"/>
    <row r="375" ht="18" customHeight="1"/>
    <row r="376" ht="18" customHeight="1"/>
    <row r="377" ht="18" customHeight="1"/>
    <row r="378" ht="18" customHeight="1"/>
    <row r="379" ht="18" customHeight="1"/>
    <row r="380" ht="18" customHeight="1"/>
    <row r="381" ht="18" customHeight="1"/>
    <row r="382" ht="18" customHeight="1"/>
    <row r="383" ht="18" customHeight="1"/>
    <row r="384" ht="18" customHeight="1"/>
    <row r="385" ht="18" customHeight="1"/>
    <row r="386" ht="18" customHeight="1"/>
    <row r="387" ht="18" customHeight="1"/>
    <row r="388" ht="18" customHeight="1"/>
    <row r="389" ht="18" customHeight="1"/>
    <row r="390" ht="18" customHeight="1"/>
    <row r="391" ht="18" customHeight="1"/>
    <row r="392" ht="18" customHeight="1"/>
    <row r="393" ht="18" customHeight="1"/>
    <row r="394" ht="18" customHeight="1"/>
    <row r="395" ht="18" customHeight="1"/>
    <row r="396" ht="18" customHeight="1"/>
    <row r="397" ht="18" customHeight="1"/>
    <row r="398" ht="18" customHeight="1"/>
    <row r="399" ht="18" customHeight="1"/>
    <row r="400" ht="18" customHeight="1"/>
    <row r="401" ht="18" customHeight="1"/>
    <row r="402" ht="18" customHeight="1"/>
    <row r="403" ht="18" customHeight="1"/>
    <row r="404" ht="18" customHeight="1"/>
    <row r="405" ht="18" customHeight="1"/>
    <row r="406" ht="18" customHeight="1"/>
    <row r="407" ht="18" customHeight="1"/>
    <row r="408" ht="18" customHeight="1"/>
    <row r="409" ht="18" customHeight="1"/>
    <row r="410" ht="18" customHeight="1"/>
    <row r="411" ht="18" customHeight="1"/>
    <row r="412" ht="18" customHeight="1"/>
    <row r="413" ht="18" customHeight="1"/>
    <row r="414" ht="18" customHeight="1"/>
    <row r="415" ht="18" customHeight="1"/>
    <row r="416" ht="18" customHeight="1"/>
    <row r="417" ht="18" customHeight="1"/>
    <row r="418" ht="18" customHeight="1"/>
    <row r="419" ht="18" customHeight="1"/>
    <row r="420" ht="18" customHeight="1"/>
    <row r="421" ht="18" customHeight="1"/>
    <row r="422" ht="18" customHeight="1"/>
    <row r="423" ht="18" customHeight="1"/>
    <row r="424" ht="18" customHeight="1"/>
    <row r="425" ht="18" customHeight="1"/>
    <row r="426" ht="18" customHeight="1"/>
    <row r="427" ht="18" customHeight="1"/>
    <row r="428" ht="18" customHeight="1"/>
    <row r="429" ht="18" customHeight="1"/>
    <row r="430" ht="18" customHeight="1"/>
    <row r="431" ht="18" customHeight="1"/>
    <row r="432" ht="18" customHeight="1"/>
    <row r="433" ht="18" customHeight="1"/>
    <row r="434" ht="18" customHeight="1"/>
    <row r="435" ht="18" customHeight="1"/>
    <row r="436" ht="18" customHeight="1"/>
    <row r="437" ht="18" customHeight="1"/>
    <row r="438" ht="18" customHeight="1"/>
    <row r="439" ht="18" customHeight="1"/>
    <row r="440" ht="18" customHeight="1"/>
    <row r="441" ht="18" customHeight="1"/>
    <row r="442" ht="18" customHeight="1"/>
    <row r="443" ht="18" customHeight="1"/>
    <row r="444" ht="18" customHeight="1"/>
    <row r="445" ht="18" customHeight="1"/>
    <row r="446" ht="18" customHeight="1"/>
    <row r="447" ht="18" customHeight="1"/>
    <row r="448" ht="18" customHeight="1"/>
    <row r="449" ht="18" customHeight="1"/>
    <row r="450" ht="18" customHeight="1"/>
    <row r="451" ht="18" customHeight="1"/>
    <row r="452" ht="18" customHeight="1"/>
    <row r="453" ht="18" customHeight="1"/>
    <row r="454" ht="18" customHeight="1"/>
    <row r="455" ht="18" customHeight="1"/>
    <row r="456" ht="18" customHeight="1"/>
    <row r="457" ht="18" customHeight="1"/>
    <row r="458" ht="18" customHeight="1"/>
    <row r="459" ht="18" customHeight="1"/>
    <row r="460" ht="18" customHeight="1"/>
    <row r="461" ht="18" customHeight="1"/>
    <row r="462" ht="18" customHeight="1"/>
    <row r="463" ht="18" customHeight="1"/>
    <row r="464" ht="18" customHeight="1"/>
    <row r="465" ht="18" customHeight="1"/>
    <row r="466" ht="18" customHeight="1"/>
    <row r="467" ht="18" customHeight="1"/>
    <row r="468" ht="18" customHeight="1"/>
    <row r="469" ht="18" customHeight="1"/>
    <row r="470" ht="18" customHeight="1"/>
    <row r="471" ht="18" customHeight="1"/>
    <row r="472" ht="18" customHeight="1"/>
    <row r="473" ht="18" customHeight="1"/>
    <row r="474" ht="18" customHeight="1"/>
    <row r="475" ht="18" customHeight="1"/>
    <row r="476" ht="18" customHeight="1"/>
    <row r="477" ht="18" customHeight="1"/>
    <row r="478" ht="18" customHeight="1"/>
    <row r="479" ht="18" customHeight="1"/>
    <row r="480" ht="18" customHeight="1"/>
    <row r="481" ht="18" customHeight="1"/>
    <row r="482" ht="18" customHeight="1"/>
    <row r="483" ht="18" customHeight="1"/>
    <row r="484" ht="18" customHeight="1"/>
    <row r="485" ht="18" customHeight="1"/>
    <row r="486" ht="18" customHeight="1"/>
    <row r="487" ht="18" customHeight="1"/>
    <row r="488" ht="18" customHeight="1"/>
    <row r="489" ht="18" customHeight="1"/>
    <row r="490" ht="18" customHeight="1"/>
    <row r="491" ht="18" customHeight="1"/>
    <row r="492" ht="18" customHeight="1"/>
    <row r="493" ht="18" customHeight="1"/>
    <row r="494" ht="18" customHeight="1"/>
    <row r="495" ht="18" customHeight="1"/>
    <row r="496" ht="18" customHeight="1"/>
    <row r="497" ht="18" customHeight="1"/>
    <row r="498" ht="18" customHeight="1"/>
    <row r="499" ht="18" customHeight="1"/>
    <row r="500" ht="18" customHeight="1"/>
    <row r="501" ht="18" customHeight="1"/>
    <row r="502" ht="18" customHeight="1"/>
    <row r="503" ht="18" customHeight="1"/>
    <row r="504" ht="18" customHeight="1"/>
    <row r="505" ht="18" customHeight="1"/>
    <row r="506" ht="18" customHeight="1"/>
    <row r="507" ht="18" customHeight="1"/>
    <row r="508" ht="18" customHeight="1"/>
    <row r="509" ht="18" customHeight="1"/>
    <row r="510" ht="18" customHeight="1"/>
    <row r="511" ht="18" customHeight="1"/>
    <row r="512" ht="18" customHeight="1"/>
    <row r="513" ht="18" customHeight="1"/>
    <row r="514" ht="18" customHeight="1"/>
    <row r="515" ht="18" customHeight="1"/>
    <row r="516" ht="18" customHeight="1"/>
    <row r="517" ht="18" customHeight="1"/>
    <row r="518" ht="18" customHeight="1"/>
    <row r="519" ht="18" customHeight="1"/>
    <row r="520" ht="18" customHeight="1"/>
    <row r="521" ht="18" customHeight="1"/>
    <row r="522" ht="18" customHeight="1"/>
    <row r="523" ht="18" customHeight="1"/>
    <row r="524" ht="18" customHeight="1"/>
    <row r="525" ht="18" customHeight="1"/>
    <row r="526" ht="18" customHeight="1"/>
    <row r="527" ht="18" customHeight="1"/>
    <row r="528" ht="18" customHeight="1"/>
    <row r="529" ht="18" customHeight="1"/>
    <row r="530" ht="18" customHeight="1"/>
    <row r="531" ht="18" customHeight="1"/>
    <row r="532" ht="18" customHeight="1"/>
    <row r="533" ht="18" customHeight="1"/>
    <row r="534" ht="18" customHeight="1"/>
    <row r="535" ht="18" customHeight="1"/>
    <row r="536" ht="18" customHeight="1"/>
    <row r="537" ht="18" customHeight="1"/>
    <row r="538" ht="18" customHeight="1"/>
    <row r="539" ht="18" customHeight="1"/>
    <row r="540" ht="18" customHeight="1"/>
    <row r="541" ht="18" customHeight="1"/>
    <row r="542" ht="18" customHeight="1"/>
    <row r="543" ht="18" customHeight="1"/>
    <row r="544" ht="18" customHeight="1"/>
    <row r="545" ht="18" customHeight="1"/>
    <row r="546" ht="18" customHeight="1"/>
    <row r="547" ht="18" customHeight="1"/>
    <row r="548" ht="18" customHeight="1"/>
    <row r="549" ht="18" customHeight="1"/>
    <row r="550" ht="18" customHeight="1"/>
    <row r="551" ht="18" customHeight="1"/>
    <row r="552" ht="18" customHeight="1"/>
    <row r="553" ht="18" customHeight="1"/>
    <row r="554" ht="18" customHeight="1"/>
    <row r="555" ht="18" customHeight="1"/>
    <row r="556" ht="18" customHeight="1"/>
    <row r="557" ht="18" customHeight="1"/>
    <row r="558" ht="18" customHeight="1"/>
    <row r="559" ht="18" customHeight="1"/>
    <row r="560" ht="18" customHeight="1"/>
    <row r="561" ht="18" customHeight="1"/>
    <row r="562" ht="18" customHeight="1"/>
    <row r="563" ht="18" customHeight="1"/>
    <row r="564" ht="18" customHeight="1"/>
    <row r="565" ht="18" customHeight="1"/>
    <row r="566" ht="18" customHeight="1"/>
    <row r="567" ht="18" customHeight="1"/>
    <row r="568" ht="18" customHeight="1"/>
    <row r="569" ht="18" customHeight="1"/>
    <row r="570" ht="18" customHeight="1"/>
    <row r="571" ht="18" customHeight="1"/>
    <row r="572" ht="18" customHeight="1"/>
    <row r="573" ht="18" customHeight="1"/>
    <row r="574" ht="18" customHeight="1"/>
    <row r="575" ht="18" customHeight="1"/>
    <row r="576" ht="18" customHeight="1"/>
    <row r="577" ht="18" customHeight="1"/>
    <row r="578" ht="18" customHeight="1"/>
    <row r="579" ht="18" customHeight="1"/>
    <row r="580" ht="18" customHeight="1"/>
    <row r="581" ht="18" customHeight="1"/>
    <row r="582" ht="18" customHeight="1"/>
    <row r="583" ht="18" customHeight="1"/>
    <row r="584" ht="18" customHeight="1"/>
    <row r="585" ht="18" customHeight="1"/>
    <row r="586" ht="18" customHeight="1"/>
    <row r="587" ht="18" customHeight="1"/>
    <row r="588" ht="18" customHeight="1"/>
    <row r="589" ht="18" customHeight="1"/>
    <row r="590" ht="18" customHeight="1"/>
    <row r="591" ht="18" customHeight="1"/>
    <row r="592" ht="18" customHeight="1"/>
    <row r="593" ht="18" customHeight="1"/>
    <row r="594" ht="18" customHeight="1"/>
    <row r="595" ht="18" customHeight="1"/>
    <row r="596" ht="18" customHeight="1"/>
    <row r="597" ht="18" customHeight="1"/>
    <row r="598" ht="18" customHeight="1"/>
    <row r="599" ht="18" customHeight="1"/>
    <row r="600" ht="18" customHeight="1"/>
    <row r="601" ht="18" customHeight="1"/>
    <row r="602" ht="18" customHeight="1"/>
    <row r="603" ht="18" customHeight="1"/>
    <row r="604" ht="18" customHeight="1"/>
    <row r="605" ht="18" customHeight="1"/>
    <row r="606" ht="18" customHeight="1"/>
    <row r="607" ht="18" customHeight="1"/>
    <row r="608" ht="18" customHeight="1"/>
    <row r="609" ht="18" customHeight="1"/>
    <row r="610" ht="18" customHeight="1"/>
    <row r="611" ht="18" customHeight="1"/>
    <row r="612" ht="18" customHeight="1"/>
    <row r="613" ht="18" customHeight="1"/>
    <row r="614" ht="18" customHeight="1"/>
    <row r="615" ht="18" customHeight="1"/>
    <row r="616" ht="18" customHeight="1"/>
    <row r="617" ht="18" customHeight="1"/>
    <row r="618" ht="18" customHeight="1"/>
    <row r="619" ht="18" customHeight="1"/>
    <row r="620" ht="18" customHeight="1"/>
    <row r="621" ht="18" customHeight="1"/>
    <row r="622" ht="18" customHeight="1"/>
    <row r="623" ht="18" customHeight="1"/>
    <row r="624" ht="18" customHeight="1"/>
    <row r="625" ht="18" customHeight="1"/>
    <row r="626" ht="18" customHeight="1"/>
    <row r="627" ht="18" customHeight="1"/>
    <row r="628" ht="18" customHeight="1"/>
    <row r="629" ht="18" customHeight="1"/>
    <row r="630" ht="18" customHeight="1"/>
    <row r="631" ht="18" customHeight="1"/>
    <row r="632" ht="18" customHeight="1"/>
    <row r="633" ht="18" customHeight="1"/>
    <row r="634" ht="18" customHeight="1"/>
    <row r="635" ht="18" customHeight="1"/>
    <row r="636" ht="18" customHeight="1"/>
    <row r="637" ht="18" customHeight="1"/>
    <row r="638" ht="18" customHeight="1"/>
    <row r="639" ht="18" customHeight="1"/>
    <row r="640" ht="18" customHeight="1"/>
    <row r="641" ht="18" customHeight="1"/>
    <row r="642" ht="18" customHeight="1"/>
    <row r="643" ht="18" customHeight="1"/>
    <row r="644" ht="18" customHeight="1"/>
    <row r="645" ht="18" customHeight="1"/>
    <row r="646" ht="18" customHeight="1"/>
    <row r="647" ht="18" customHeight="1"/>
    <row r="648" ht="18" customHeight="1"/>
    <row r="649" ht="18" customHeight="1"/>
    <row r="650" ht="18" customHeight="1"/>
    <row r="651" ht="18" customHeight="1"/>
    <row r="652" ht="18" customHeight="1"/>
    <row r="653" ht="18" customHeight="1"/>
    <row r="654" ht="18" customHeight="1"/>
    <row r="655" ht="18" customHeight="1"/>
    <row r="656" ht="18" customHeight="1"/>
    <row r="657" ht="18" customHeight="1"/>
    <row r="658" ht="18" customHeight="1"/>
    <row r="659" ht="18" customHeight="1"/>
    <row r="660" ht="18" customHeight="1"/>
    <row r="661" ht="18" customHeight="1"/>
    <row r="662" ht="18" customHeight="1"/>
    <row r="663" ht="18" customHeight="1"/>
    <row r="664" ht="18" customHeight="1"/>
    <row r="665" ht="18" customHeight="1"/>
    <row r="666" ht="18" customHeight="1"/>
    <row r="667" ht="18" customHeight="1"/>
    <row r="668" ht="18" customHeight="1"/>
    <row r="669" ht="18" customHeight="1"/>
    <row r="670" ht="18" customHeight="1"/>
    <row r="671" ht="18" customHeight="1"/>
    <row r="672" ht="18" customHeight="1"/>
    <row r="673" ht="18" customHeight="1"/>
    <row r="674" ht="18" customHeight="1"/>
    <row r="675" ht="18" customHeight="1"/>
    <row r="676" ht="18" customHeight="1"/>
    <row r="677" ht="18" customHeight="1"/>
    <row r="678" ht="18" customHeight="1"/>
    <row r="679" ht="18" customHeight="1"/>
    <row r="680" ht="18" customHeight="1"/>
    <row r="681" ht="18" customHeight="1"/>
    <row r="682" ht="18" customHeight="1"/>
    <row r="683" ht="18" customHeight="1"/>
    <row r="684" ht="18" customHeight="1"/>
    <row r="685" ht="18" customHeight="1"/>
    <row r="686" ht="18" customHeight="1"/>
    <row r="687" ht="18" customHeight="1"/>
    <row r="688" ht="18" customHeight="1"/>
    <row r="689" ht="18" customHeight="1"/>
    <row r="690" ht="18" customHeight="1"/>
    <row r="691" ht="18" customHeight="1"/>
    <row r="692" ht="18" customHeight="1"/>
    <row r="693" ht="18" customHeight="1"/>
    <row r="694" ht="18" customHeight="1"/>
    <row r="695" ht="18" customHeight="1"/>
    <row r="696" ht="18" customHeight="1"/>
    <row r="697" ht="18" customHeight="1"/>
    <row r="698" ht="18" customHeight="1"/>
    <row r="699" ht="18" customHeight="1"/>
    <row r="700" ht="18" customHeight="1"/>
    <row r="701" ht="18" customHeight="1"/>
    <row r="702" ht="18" customHeight="1"/>
    <row r="703" ht="18" customHeight="1"/>
    <row r="704" ht="18" customHeight="1"/>
    <row r="705" ht="18" customHeight="1"/>
    <row r="706" ht="18" customHeight="1"/>
    <row r="707" ht="18" customHeight="1"/>
    <row r="708" ht="18" customHeight="1"/>
    <row r="709" ht="18" customHeight="1"/>
    <row r="710" ht="18" customHeight="1"/>
    <row r="711" ht="18" customHeight="1"/>
    <row r="712" ht="18" customHeight="1"/>
    <row r="713" ht="18" customHeight="1"/>
    <row r="714" ht="18" customHeight="1"/>
    <row r="715" ht="18" customHeight="1"/>
    <row r="716" ht="18" customHeight="1"/>
    <row r="717" ht="18" customHeight="1"/>
    <row r="718" ht="18" customHeight="1"/>
    <row r="719" ht="18" customHeight="1"/>
    <row r="720" ht="18" customHeight="1"/>
    <row r="721" ht="18" customHeight="1"/>
    <row r="722" ht="18" customHeight="1"/>
    <row r="723" ht="18" customHeight="1"/>
    <row r="724" ht="18" customHeight="1"/>
    <row r="725" ht="18" customHeight="1"/>
    <row r="726" ht="18" customHeight="1"/>
    <row r="727" ht="18" customHeight="1"/>
    <row r="728" ht="18" customHeight="1"/>
    <row r="729" ht="18" customHeight="1"/>
    <row r="730" ht="18" customHeight="1"/>
    <row r="731" ht="18" customHeight="1"/>
    <row r="732" ht="18" customHeight="1"/>
    <row r="733" ht="18" customHeight="1"/>
    <row r="734" ht="18" customHeight="1"/>
    <row r="735" ht="18" customHeight="1"/>
    <row r="736" ht="18" customHeight="1"/>
    <row r="737" ht="18" customHeight="1"/>
    <row r="738" ht="18" customHeight="1"/>
    <row r="739" ht="18" customHeight="1"/>
    <row r="740" ht="18" customHeight="1"/>
    <row r="741" ht="18" customHeight="1"/>
    <row r="742" ht="18" customHeight="1"/>
    <row r="743" ht="18" customHeight="1"/>
    <row r="744" ht="18" customHeight="1"/>
    <row r="745" ht="18" customHeight="1"/>
    <row r="746" ht="18" customHeight="1"/>
    <row r="747" ht="18" customHeight="1"/>
    <row r="748" ht="18" customHeight="1"/>
    <row r="749" ht="18" customHeight="1"/>
    <row r="750" ht="18" customHeight="1"/>
    <row r="751" ht="18" customHeight="1"/>
    <row r="752" ht="18" customHeight="1"/>
    <row r="753" ht="18" customHeight="1"/>
    <row r="754" ht="18" customHeight="1"/>
    <row r="755" ht="18" customHeight="1"/>
    <row r="756" ht="18" customHeight="1"/>
    <row r="757" ht="18" customHeight="1"/>
    <row r="758" ht="18" customHeight="1"/>
    <row r="759" ht="18" customHeight="1"/>
    <row r="760" ht="18" customHeight="1"/>
    <row r="761" ht="18" customHeight="1"/>
    <row r="762" ht="18" customHeight="1"/>
    <row r="763" ht="18" customHeight="1"/>
    <row r="764" ht="18" customHeight="1"/>
    <row r="765" ht="18" customHeight="1"/>
    <row r="766" ht="18" customHeight="1"/>
    <row r="767" ht="18" customHeight="1"/>
    <row r="768" ht="18" customHeight="1"/>
    <row r="769" ht="18" customHeight="1"/>
    <row r="770" ht="18" customHeight="1"/>
    <row r="771" ht="18" customHeight="1"/>
    <row r="772" ht="18" customHeight="1"/>
    <row r="773" ht="18" customHeight="1"/>
    <row r="774" ht="18" customHeight="1"/>
    <row r="775" ht="18" customHeight="1"/>
    <row r="776" ht="18" customHeight="1"/>
    <row r="777" ht="18" customHeight="1"/>
    <row r="778" ht="18" customHeight="1"/>
    <row r="779" ht="18" customHeight="1"/>
    <row r="780" ht="18" customHeight="1"/>
    <row r="781" ht="18" customHeight="1"/>
    <row r="782" ht="18" customHeight="1"/>
    <row r="783" ht="18" customHeight="1"/>
    <row r="784" ht="18" customHeight="1"/>
    <row r="785" ht="18" customHeight="1"/>
    <row r="786" ht="18" customHeight="1"/>
    <row r="787" ht="18" customHeight="1"/>
    <row r="788" ht="18" customHeight="1"/>
    <row r="789" ht="18" customHeight="1"/>
    <row r="790" ht="18" customHeight="1"/>
    <row r="791" ht="18" customHeight="1"/>
    <row r="792" ht="18" customHeight="1"/>
    <row r="793" ht="18" customHeight="1"/>
    <row r="794" ht="18" customHeight="1"/>
    <row r="795" ht="18" customHeight="1"/>
    <row r="796" ht="18" customHeight="1"/>
    <row r="797" ht="18" customHeight="1"/>
    <row r="798" ht="18" customHeight="1"/>
    <row r="799" ht="18" customHeight="1"/>
    <row r="800" ht="18" customHeight="1"/>
    <row r="801" ht="18" customHeight="1"/>
    <row r="802" ht="18" customHeight="1"/>
    <row r="803" ht="18" customHeight="1"/>
    <row r="804" ht="18" customHeight="1"/>
    <row r="805" ht="18" customHeight="1"/>
    <row r="806" ht="18" customHeight="1"/>
    <row r="807" ht="18" customHeight="1"/>
    <row r="808" ht="18" customHeight="1"/>
    <row r="809" ht="18" customHeight="1"/>
    <row r="810" ht="18" customHeight="1"/>
    <row r="811" ht="18" customHeight="1"/>
    <row r="812" ht="18" customHeight="1"/>
    <row r="813" ht="18" customHeight="1"/>
    <row r="814" ht="18" customHeight="1"/>
    <row r="815" ht="18" customHeight="1"/>
    <row r="816" ht="18" customHeight="1"/>
    <row r="817" ht="18" customHeight="1"/>
    <row r="818" ht="18" customHeight="1"/>
    <row r="819" ht="18" customHeight="1"/>
    <row r="820" ht="18" customHeight="1"/>
    <row r="821" ht="18" customHeight="1"/>
    <row r="822" ht="18" customHeight="1"/>
    <row r="823" ht="18" customHeight="1"/>
    <row r="824" ht="18" customHeight="1"/>
    <row r="825" ht="18" customHeight="1"/>
    <row r="826" ht="18" customHeight="1"/>
    <row r="827" ht="18" customHeight="1"/>
    <row r="828" ht="18" customHeight="1"/>
    <row r="829" ht="18" customHeight="1"/>
    <row r="830" ht="18" customHeight="1"/>
    <row r="831" ht="18" customHeight="1"/>
    <row r="832" ht="18" customHeight="1"/>
    <row r="833" ht="18" customHeight="1"/>
    <row r="834" ht="18" customHeight="1"/>
    <row r="835" ht="18" customHeight="1"/>
    <row r="836" ht="18" customHeight="1"/>
    <row r="837" ht="18" customHeight="1"/>
    <row r="838" ht="18" customHeight="1"/>
    <row r="839" ht="18" customHeight="1"/>
    <row r="840" ht="18" customHeight="1"/>
    <row r="841" ht="18" customHeight="1"/>
    <row r="842" ht="18" customHeight="1"/>
    <row r="843" ht="18" customHeight="1"/>
    <row r="844" ht="18" customHeight="1"/>
    <row r="845" ht="18" customHeight="1"/>
    <row r="846" ht="18" customHeight="1"/>
    <row r="847" ht="18" customHeight="1"/>
    <row r="848" ht="18" customHeight="1"/>
    <row r="849" ht="18" customHeight="1"/>
    <row r="850" ht="18" customHeight="1"/>
    <row r="851" ht="18" customHeight="1"/>
    <row r="852" ht="18" customHeight="1"/>
    <row r="853" ht="18" customHeight="1"/>
    <row r="854" ht="18" customHeight="1"/>
    <row r="855" ht="18" customHeight="1"/>
    <row r="856" ht="18" customHeight="1"/>
    <row r="857" ht="18" customHeight="1"/>
    <row r="858" ht="18" customHeight="1"/>
    <row r="859" ht="18" customHeight="1"/>
    <row r="860" ht="18" customHeight="1"/>
    <row r="861" ht="18" customHeight="1"/>
    <row r="862" ht="18" customHeight="1"/>
    <row r="863" ht="18" customHeight="1"/>
    <row r="864" ht="18" customHeight="1"/>
    <row r="865" ht="18" customHeight="1"/>
    <row r="866" ht="18" customHeight="1"/>
    <row r="867" ht="18" customHeight="1"/>
    <row r="868" ht="18" customHeight="1"/>
    <row r="869" ht="18" customHeight="1"/>
    <row r="870" ht="18" customHeight="1"/>
    <row r="871" ht="18" customHeight="1"/>
    <row r="872" ht="18" customHeight="1"/>
    <row r="873" ht="18" customHeight="1"/>
    <row r="874" ht="18" customHeight="1"/>
    <row r="875" ht="18" customHeight="1"/>
    <row r="876" ht="18" customHeight="1"/>
    <row r="877" ht="18" customHeight="1"/>
    <row r="878" ht="18" customHeight="1"/>
    <row r="879" ht="18" customHeight="1"/>
    <row r="880" ht="18" customHeight="1"/>
    <row r="881" ht="18" customHeight="1"/>
    <row r="882" ht="18" customHeight="1"/>
    <row r="883" ht="18" customHeight="1"/>
    <row r="884" ht="18" customHeight="1"/>
    <row r="885" ht="18" customHeight="1"/>
    <row r="886" ht="18" customHeight="1"/>
    <row r="887" ht="18" customHeight="1"/>
    <row r="888" ht="18" customHeight="1"/>
    <row r="889" ht="18" customHeight="1"/>
    <row r="890" ht="18" customHeight="1"/>
    <row r="891" ht="18" customHeight="1"/>
    <row r="892" ht="18" customHeight="1"/>
    <row r="893" ht="18" customHeight="1"/>
    <row r="894" ht="18" customHeight="1"/>
    <row r="895" ht="18" customHeight="1"/>
    <row r="896" ht="18" customHeight="1"/>
    <row r="897" ht="18" customHeight="1"/>
    <row r="898" ht="18" customHeight="1"/>
    <row r="899" ht="18" customHeight="1"/>
    <row r="900" ht="18" customHeight="1"/>
    <row r="901" ht="18" customHeight="1"/>
    <row r="902" ht="18" customHeight="1"/>
    <row r="903" ht="18" customHeight="1"/>
    <row r="904" ht="18" customHeight="1"/>
    <row r="905" ht="18" customHeight="1"/>
    <row r="906" ht="18" customHeight="1"/>
    <row r="907" ht="18" customHeight="1"/>
    <row r="908" ht="18" customHeight="1"/>
    <row r="909" ht="18" customHeight="1"/>
    <row r="910" ht="18" customHeight="1"/>
    <row r="911" ht="18" customHeight="1"/>
    <row r="912" ht="18" customHeight="1"/>
    <row r="913" ht="18" customHeight="1"/>
    <row r="914" ht="18" customHeight="1"/>
    <row r="915" ht="18" customHeight="1"/>
    <row r="916" ht="18" customHeight="1"/>
    <row r="917" ht="18" customHeight="1"/>
    <row r="918" ht="18" customHeight="1"/>
    <row r="919" ht="18" customHeight="1"/>
    <row r="920" ht="18" customHeight="1"/>
    <row r="921" ht="18" customHeight="1"/>
    <row r="922" ht="18" customHeight="1"/>
    <row r="923" ht="18" customHeight="1"/>
    <row r="924" ht="18" customHeight="1"/>
    <row r="925" ht="18" customHeight="1"/>
    <row r="926" ht="18" customHeight="1"/>
    <row r="927" ht="18" customHeight="1"/>
    <row r="928" ht="18" customHeight="1"/>
    <row r="929" ht="18" customHeight="1"/>
    <row r="930" ht="18" customHeight="1"/>
    <row r="931" ht="18" customHeight="1"/>
    <row r="932" ht="18" customHeight="1"/>
    <row r="933" ht="18" customHeight="1"/>
    <row r="934" ht="18" customHeight="1"/>
    <row r="935" ht="18" customHeight="1"/>
    <row r="936" ht="18" customHeight="1"/>
    <row r="937" ht="18" customHeight="1"/>
    <row r="938" ht="18" customHeight="1"/>
    <row r="939" ht="18" customHeight="1"/>
    <row r="940" ht="18" customHeight="1"/>
    <row r="941" ht="18" customHeight="1"/>
    <row r="942" ht="18" customHeight="1"/>
    <row r="943" ht="18" customHeight="1"/>
    <row r="944" ht="18" customHeight="1"/>
    <row r="945" ht="18" customHeight="1"/>
    <row r="946" ht="18" customHeight="1"/>
    <row r="947" ht="18" customHeight="1"/>
    <row r="948" ht="18" customHeight="1"/>
    <row r="949" ht="18" customHeight="1"/>
    <row r="950" ht="18" customHeight="1"/>
    <row r="951" ht="18" customHeight="1"/>
    <row r="952" ht="18" customHeight="1"/>
    <row r="953" ht="18" customHeight="1"/>
    <row r="954" ht="18" customHeight="1"/>
    <row r="955" ht="18" customHeight="1"/>
    <row r="956" ht="18" customHeight="1"/>
    <row r="957" ht="18" customHeight="1"/>
    <row r="958" ht="18" customHeight="1"/>
    <row r="959" ht="18" customHeight="1"/>
    <row r="960" ht="18" customHeight="1"/>
    <row r="961" ht="18" customHeight="1"/>
    <row r="962" ht="18" customHeight="1"/>
    <row r="963" ht="18" customHeight="1"/>
    <row r="964" ht="18" customHeight="1"/>
    <row r="965" ht="18" customHeight="1"/>
    <row r="966" ht="18" customHeight="1"/>
    <row r="967" ht="18" customHeight="1"/>
    <row r="968" ht="18" customHeight="1"/>
    <row r="969" ht="18" customHeight="1"/>
    <row r="970" ht="18" customHeight="1"/>
    <row r="971" ht="18" customHeight="1"/>
    <row r="972" ht="18" customHeight="1"/>
    <row r="973" ht="18" customHeight="1"/>
    <row r="974" ht="18" customHeight="1"/>
    <row r="975" ht="18" customHeight="1"/>
    <row r="976" ht="18" customHeight="1"/>
    <row r="977" ht="18" customHeight="1"/>
    <row r="978" ht="18" customHeight="1"/>
    <row r="979" ht="18" customHeight="1"/>
    <row r="980" ht="18" customHeight="1"/>
    <row r="981" ht="18" customHeight="1"/>
    <row r="982" ht="18" customHeight="1"/>
    <row r="983" ht="18" customHeight="1"/>
    <row r="984" ht="18" customHeight="1"/>
    <row r="985" ht="18" customHeight="1"/>
    <row r="986" ht="18" customHeight="1"/>
    <row r="987" ht="18" customHeight="1"/>
    <row r="988" ht="18" customHeight="1"/>
    <row r="989" ht="18" customHeight="1"/>
    <row r="990" ht="18" customHeight="1"/>
    <row r="991" ht="18" customHeight="1"/>
    <row r="992" ht="18" customHeight="1"/>
    <row r="993" ht="18" customHeight="1"/>
    <row r="994" ht="18" customHeight="1"/>
    <row r="995" ht="18" customHeight="1"/>
    <row r="996" ht="18" customHeight="1"/>
    <row r="997" ht="18" customHeight="1"/>
    <row r="998" ht="18" customHeight="1"/>
    <row r="999" ht="18" customHeight="1"/>
    <row r="1000" ht="18" customHeight="1"/>
    <row r="1001" ht="18" customHeight="1"/>
  </sheetData>
  <phoneticPr fontId="9"/>
  <pageMargins left="0.7" right="0.7" top="0.75" bottom="0.75" header="0" footer="0"/>
  <pageSetup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U211"/>
  <sheetViews>
    <sheetView topLeftCell="D1" workbookViewId="0">
      <selection activeCell="O2" sqref="O2"/>
    </sheetView>
  </sheetViews>
  <sheetFormatPr defaultColWidth="14.42578125" defaultRowHeight="15" customHeight="1"/>
  <cols>
    <col min="1" max="13" width="8.7109375" customWidth="1"/>
    <col min="14" max="14" width="10.42578125" bestFit="1" customWidth="1"/>
    <col min="15" max="26" width="8.7109375" customWidth="1"/>
  </cols>
  <sheetData>
    <row r="1" spans="1:21" ht="18" customHeight="1">
      <c r="A1" s="2" t="s">
        <v>88</v>
      </c>
      <c r="B1" s="3" t="s">
        <v>89</v>
      </c>
      <c r="C1" s="3" t="s">
        <v>90</v>
      </c>
      <c r="D1" s="4" t="s">
        <v>91</v>
      </c>
      <c r="E1" s="5" t="s">
        <v>92</v>
      </c>
      <c r="F1" s="6" t="s">
        <v>93</v>
      </c>
      <c r="G1" s="7" t="s">
        <v>94</v>
      </c>
      <c r="H1" s="8" t="s">
        <v>95</v>
      </c>
      <c r="I1" s="9" t="s">
        <v>96</v>
      </c>
      <c r="J1" s="10" t="s">
        <v>97</v>
      </c>
      <c r="K1" s="11" t="s">
        <v>98</v>
      </c>
      <c r="L1" s="12" t="s">
        <v>99</v>
      </c>
      <c r="M1" s="12" t="s">
        <v>100</v>
      </c>
      <c r="N1" s="12" t="s">
        <v>101</v>
      </c>
      <c r="O1" s="12" t="s">
        <v>102</v>
      </c>
    </row>
    <row r="2" spans="1:21" ht="18" customHeight="1">
      <c r="A2" s="13" t="str" cm="1">
        <f t="array" ref="A2">_xlfn.IFS(高校選手データ貼り付け!B10="","",TRUE,高校選手データ貼り付け!B10)</f>
        <v/>
      </c>
      <c r="B2" s="14" t="str" cm="1">
        <f t="array" ref="B2">_xlfn.IFS(A2="","",COUNTIF(高校選手データ貼り付け!D11," ")&gt;0,LEFT(高校選手データ貼り付け!D11,FIND(" ",高校選手データ貼り付け!D11)-1),TRUE,LEFT(高校選手データ貼り付け!D11,FIND("　",高校選手データ貼り付け!D11)-1))</f>
        <v/>
      </c>
      <c r="C2" s="14" t="str" cm="1">
        <f t="array" ref="C2">_xlfn.IFS(A2="","",COUNTIF(高校選手データ貼り付け!D11," ")&gt;0,RIGHT(高校選手データ貼り付け!D11,LEN(高校選手データ貼り付け!D11)-FIND(" ",高校選手データ貼り付け!D11)),TRUE,RIGHT(高校選手データ貼り付け!D11,LEN(高校選手データ貼り付け!D11)-FIND("　",高校選手データ貼り付け!D11)))</f>
        <v/>
      </c>
      <c r="D2" s="15"/>
      <c r="E2" s="16" t="str" cm="1">
        <f t="array" ref="E2">_xlfn.IFS(A2="","",TRUE,高校選手データ貼り付け!$P$4&amp;"高")</f>
        <v/>
      </c>
      <c r="F2" s="17" t="str" cm="1">
        <f t="array" ref="F2">_xlfn.IFS(A2="","",TRUE,高校選手データ貼り付け!K10)</f>
        <v/>
      </c>
      <c r="G2" s="15"/>
      <c r="H2" s="18"/>
      <c r="I2" s="18"/>
      <c r="J2" s="16" t="str" cm="1">
        <f t="array" ref="J2">_xlfn.IFS(A2="","",COUNTIF(高校選手データ貼り付け!D10," ")&gt;0,ASC(LEFT(高校選手データ貼り付け!D10,FIND(" ",高校選手データ貼り付け!D10)-1)),TRUE,ASC(LEFT(高校選手データ貼り付け!D10,FIND("　",高校選手データ貼り付け!D10)-1)))</f>
        <v/>
      </c>
      <c r="K2" s="18" t="str" cm="1">
        <f t="array" ref="K2">_xlfn.IFS(A2="","",COUNTIF(高校選手データ貼り付け!D10," ")&gt;0,ASC(RIGHT(高校選手データ貼り付け!D10,LEN(高校選手データ貼り付け!D10)-FIND(" ",高校選手データ貼り付け!D10))),TRUE,ASC(RIGHT(高校選手データ貼り付け!D10,LEN(高校選手データ貼り付け!D10)-FIND("　",高校選手データ貼り付け!D10))))</f>
        <v/>
      </c>
      <c r="L2" s="18"/>
      <c r="M2" s="18"/>
      <c r="N2" s="18" t="str" cm="1">
        <f t="array" ref="N2">_xlfn.IFS(A2="","",TRUE,高校選手データ貼り付け!F10&amp;"."&amp;TEXT(高校選手データ貼り付け!H10,"00")&amp;"."&amp;TEXT(高校選手データ貼り付け!J10,"00"))</f>
        <v/>
      </c>
      <c r="O2" s="18" t="str" cm="1">
        <f t="array" ref="O2">_xlfn.IFS(A2="","",TRUE,"JPN")</f>
        <v/>
      </c>
      <c r="P2" s="1" t="e">
        <f t="shared" ref="P2:P211" si="0">LEFT(B2,FIND("　",B2)-1)</f>
        <v>#VALUE!</v>
      </c>
      <c r="Q2" s="1" t="e">
        <f t="shared" ref="Q2:Q211" si="1">RIGHT(B2,LEN(B2)-FIND("　",B2))</f>
        <v>#VALUE!</v>
      </c>
      <c r="R2" s="1" t="e">
        <f t="shared" ref="R2:R211" si="2">ASC(LEFT(J2,FIND("　",J2)-1))</f>
        <v>#VALUE!</v>
      </c>
      <c r="S2" s="1" t="e">
        <f t="shared" ref="S2:S211" si="3">ASC(RIGHT(J2,LEN(J2)-FIND("　",J2)))</f>
        <v>#VALUE!</v>
      </c>
      <c r="T2" s="1" t="e">
        <f t="shared" ref="T2:T211" si="4">LEFT(O2,FIND(" ",O2)-1)</f>
        <v>#VALUE!</v>
      </c>
      <c r="U2" s="1" t="str">
        <f t="shared" ref="U2:U211" si="5">E2&amp;"高"</f>
        <v>高</v>
      </c>
    </row>
    <row r="3" spans="1:21" ht="18" customHeight="1">
      <c r="A3" s="13" t="str" cm="1">
        <f t="array" ref="A3">_xlfn.IFS(高校選手データ貼り付け!B11="","",TRUE,高校選手データ貼り付け!B11)</f>
        <v/>
      </c>
      <c r="B3" s="14" t="str" cm="1">
        <f t="array" ref="B3">_xlfn.IFS(A3="","",COUNTIF(高校選手データ貼り付け!D12," ")&gt;0,LEFT(高校選手データ貼り付け!D12,FIND(" ",高校選手データ貼り付け!D12)-1),TRUE,LEFT(高校選手データ貼り付け!D12,FIND("　",高校選手データ貼り付け!D12)-1))</f>
        <v/>
      </c>
      <c r="C3" s="14" t="str" cm="1">
        <f t="array" ref="C3">_xlfn.IFS(A3="","",COUNTIF(高校選手データ貼り付け!D12," ")&gt;0,RIGHT(高校選手データ貼り付け!D12,LEN(高校選手データ貼り付け!D12)-FIND(" ",高校選手データ貼り付け!D12)),TRUE,RIGHT(高校選手データ貼り付け!D12,LEN(高校選手データ貼り付け!D12)-FIND("　",高校選手データ貼り付け!D12)))</f>
        <v/>
      </c>
      <c r="D3" s="15"/>
      <c r="E3" s="16" t="str" cm="1">
        <f t="array" ref="E3">_xlfn.IFS(A3="","",TRUE,高校選手データ貼り付け!$P$4&amp;"高")</f>
        <v/>
      </c>
      <c r="F3" s="17" t="str" cm="1">
        <f t="array" ref="F3">_xlfn.IFS(A3="","",TRUE,高校選手データ貼り付け!K11)</f>
        <v/>
      </c>
      <c r="G3" s="15"/>
      <c r="H3" s="18"/>
      <c r="I3" s="18"/>
      <c r="J3" s="16" t="str" cm="1">
        <f t="array" ref="J3">_xlfn.IFS(A3="","",COUNTIF(高校選手データ貼り付け!D11," ")&gt;0,ASC(LEFT(高校選手データ貼り付け!D11,FIND(" ",高校選手データ貼り付け!D11)-1)),TRUE,ASC(LEFT(高校選手データ貼り付け!D11,FIND("　",高校選手データ貼り付け!D11)-1)))</f>
        <v/>
      </c>
      <c r="K3" s="18" t="str" cm="1">
        <f t="array" ref="K3">_xlfn.IFS(A3="","",COUNTIF(高校選手データ貼り付け!D11," ")&gt;0,ASC(RIGHT(高校選手データ貼り付け!D11,LEN(高校選手データ貼り付け!D11)-FIND(" ",高校選手データ貼り付け!D11))),TRUE,ASC(RIGHT(高校選手データ貼り付け!D11,LEN(高校選手データ貼り付け!D11)-FIND("　",高校選手データ貼り付け!D11))))</f>
        <v/>
      </c>
      <c r="L3" s="18"/>
      <c r="M3" s="18"/>
      <c r="N3" s="18" t="str" cm="1">
        <f t="array" ref="N3">_xlfn.IFS(A3="","",TRUE,高校選手データ貼り付け!F11&amp;"."&amp;TEXT(高校選手データ貼り付け!H11,"00")&amp;"."&amp;TEXT(高校選手データ貼り付け!J11,"00"))</f>
        <v/>
      </c>
      <c r="O3" s="18" t="str" cm="1">
        <f t="array" ref="O3">_xlfn.IFS(A3="","",TRUE,"JPN")</f>
        <v/>
      </c>
      <c r="P3" s="1" t="e">
        <f t="shared" si="0"/>
        <v>#VALUE!</v>
      </c>
      <c r="Q3" s="1" t="e">
        <f t="shared" si="1"/>
        <v>#VALUE!</v>
      </c>
      <c r="R3" s="1" t="e">
        <f t="shared" si="2"/>
        <v>#VALUE!</v>
      </c>
      <c r="S3" s="1" t="e">
        <f t="shared" si="3"/>
        <v>#VALUE!</v>
      </c>
      <c r="T3" s="1" t="e">
        <f t="shared" si="4"/>
        <v>#VALUE!</v>
      </c>
      <c r="U3" s="1" t="str">
        <f t="shared" si="5"/>
        <v>高</v>
      </c>
    </row>
    <row r="4" spans="1:21" ht="18" customHeight="1">
      <c r="A4" s="13" t="str" cm="1">
        <f t="array" ref="A4">_xlfn.IFS(高校選手データ貼り付け!B12="","",TRUE,高校選手データ貼り付け!B12)</f>
        <v/>
      </c>
      <c r="B4" s="14" t="str" cm="1">
        <f t="array" ref="B4">_xlfn.IFS(A4="","",COUNTIF(高校選手データ貼り付け!D13," ")&gt;0,LEFT(高校選手データ貼り付け!D13,FIND(" ",高校選手データ貼り付け!D13)-1),TRUE,LEFT(高校選手データ貼り付け!D13,FIND("　",高校選手データ貼り付け!D13)-1))</f>
        <v/>
      </c>
      <c r="C4" s="14" t="str" cm="1">
        <f t="array" ref="C4">_xlfn.IFS(A4="","",COUNTIF(高校選手データ貼り付け!D13," ")&gt;0,RIGHT(高校選手データ貼り付け!D13,LEN(高校選手データ貼り付け!D13)-FIND(" ",高校選手データ貼り付け!D13)),TRUE,RIGHT(高校選手データ貼り付け!D13,LEN(高校選手データ貼り付け!D13)-FIND("　",高校選手データ貼り付け!D13)))</f>
        <v/>
      </c>
      <c r="D4" s="15"/>
      <c r="E4" s="16" t="str" cm="1">
        <f t="array" ref="E4">_xlfn.IFS(A4="","",TRUE,高校選手データ貼り付け!$P$4&amp;"高")</f>
        <v/>
      </c>
      <c r="F4" s="17" t="str" cm="1">
        <f t="array" ref="F4">_xlfn.IFS(A4="","",TRUE,高校選手データ貼り付け!K12)</f>
        <v/>
      </c>
      <c r="G4" s="15"/>
      <c r="H4" s="18"/>
      <c r="I4" s="18"/>
      <c r="J4" s="16" t="str" cm="1">
        <f t="array" ref="J4">_xlfn.IFS(A4="","",COUNTIF(高校選手データ貼り付け!D12," ")&gt;0,ASC(LEFT(高校選手データ貼り付け!D12,FIND(" ",高校選手データ貼り付け!D12)-1)),TRUE,ASC(LEFT(高校選手データ貼り付け!D12,FIND("　",高校選手データ貼り付け!D12)-1)))</f>
        <v/>
      </c>
      <c r="K4" s="18" t="str" cm="1">
        <f t="array" ref="K4">_xlfn.IFS(A4="","",COUNTIF(高校選手データ貼り付け!D12," ")&gt;0,ASC(RIGHT(高校選手データ貼り付け!D12,LEN(高校選手データ貼り付け!D12)-FIND(" ",高校選手データ貼り付け!D12))),TRUE,ASC(RIGHT(高校選手データ貼り付け!D12,LEN(高校選手データ貼り付け!D12)-FIND("　",高校選手データ貼り付け!D12))))</f>
        <v/>
      </c>
      <c r="L4" s="18"/>
      <c r="M4" s="18"/>
      <c r="N4" s="18" t="str" cm="1">
        <f t="array" ref="N4">_xlfn.IFS(A4="","",TRUE,高校選手データ貼り付け!F12&amp;"."&amp;TEXT(高校選手データ貼り付け!H12,"00")&amp;"."&amp;TEXT(高校選手データ貼り付け!J12,"00"))</f>
        <v/>
      </c>
      <c r="O4" s="18" t="str" cm="1">
        <f t="array" ref="O4">_xlfn.IFS(A4="","",TRUE,"JPN")</f>
        <v/>
      </c>
      <c r="P4" s="1" t="e">
        <f t="shared" si="0"/>
        <v>#VALUE!</v>
      </c>
      <c r="Q4" s="1" t="e">
        <f t="shared" si="1"/>
        <v>#VALUE!</v>
      </c>
      <c r="R4" s="1" t="e">
        <f t="shared" si="2"/>
        <v>#VALUE!</v>
      </c>
      <c r="S4" s="1" t="e">
        <f t="shared" si="3"/>
        <v>#VALUE!</v>
      </c>
      <c r="T4" s="1" t="e">
        <f t="shared" si="4"/>
        <v>#VALUE!</v>
      </c>
      <c r="U4" s="1" t="str">
        <f t="shared" si="5"/>
        <v>高</v>
      </c>
    </row>
    <row r="5" spans="1:21" ht="18" customHeight="1">
      <c r="A5" s="13" t="str" cm="1">
        <f t="array" ref="A5">_xlfn.IFS(高校選手データ貼り付け!B13="","",TRUE,高校選手データ貼り付け!B13)</f>
        <v/>
      </c>
      <c r="B5" s="14" t="str" cm="1">
        <f t="array" ref="B5">_xlfn.IFS(A5="","",COUNTIF(高校選手データ貼り付け!D14," ")&gt;0,LEFT(高校選手データ貼り付け!D14,FIND(" ",高校選手データ貼り付け!D14)-1),TRUE,LEFT(高校選手データ貼り付け!D14,FIND("　",高校選手データ貼り付け!D14)-1))</f>
        <v/>
      </c>
      <c r="C5" s="14" t="str" cm="1">
        <f t="array" ref="C5">_xlfn.IFS(A5="","",COUNTIF(高校選手データ貼り付け!D14," ")&gt;0,RIGHT(高校選手データ貼り付け!D14,LEN(高校選手データ貼り付け!D14)-FIND(" ",高校選手データ貼り付け!D14)),TRUE,RIGHT(高校選手データ貼り付け!D14,LEN(高校選手データ貼り付け!D14)-FIND("　",高校選手データ貼り付け!D14)))</f>
        <v/>
      </c>
      <c r="D5" s="15"/>
      <c r="E5" s="16" t="str" cm="1">
        <f t="array" ref="E5">_xlfn.IFS(A5="","",TRUE,高校選手データ貼り付け!$P$4&amp;"高")</f>
        <v/>
      </c>
      <c r="F5" s="17" t="str" cm="1">
        <f t="array" ref="F5">_xlfn.IFS(A5="","",TRUE,高校選手データ貼り付け!K13)</f>
        <v/>
      </c>
      <c r="G5" s="15"/>
      <c r="H5" s="18"/>
      <c r="I5" s="18"/>
      <c r="J5" s="16" t="str" cm="1">
        <f t="array" ref="J5">_xlfn.IFS(A5="","",COUNTIF(高校選手データ貼り付け!D13," ")&gt;0,ASC(LEFT(高校選手データ貼り付け!D13,FIND(" ",高校選手データ貼り付け!D13)-1)),TRUE,ASC(LEFT(高校選手データ貼り付け!D13,FIND("　",高校選手データ貼り付け!D13)-1)))</f>
        <v/>
      </c>
      <c r="K5" s="18" t="str" cm="1">
        <f t="array" ref="K5">_xlfn.IFS(A5="","",COUNTIF(高校選手データ貼り付け!D13," ")&gt;0,ASC(RIGHT(高校選手データ貼り付け!D13,LEN(高校選手データ貼り付け!D13)-FIND(" ",高校選手データ貼り付け!D13))),TRUE,ASC(RIGHT(高校選手データ貼り付け!D13,LEN(高校選手データ貼り付け!D13)-FIND("　",高校選手データ貼り付け!D13))))</f>
        <v/>
      </c>
      <c r="L5" s="18"/>
      <c r="M5" s="18"/>
      <c r="N5" s="18" t="str" cm="1">
        <f t="array" ref="N5">_xlfn.IFS(A5="","",TRUE,高校選手データ貼り付け!F13&amp;"."&amp;TEXT(高校選手データ貼り付け!H13,"00")&amp;"."&amp;TEXT(高校選手データ貼り付け!J13,"00"))</f>
        <v/>
      </c>
      <c r="O5" s="18" t="str" cm="1">
        <f t="array" ref="O5">_xlfn.IFS(A5="","",TRUE,"JPN")</f>
        <v/>
      </c>
      <c r="P5" s="1" t="e">
        <f t="shared" si="0"/>
        <v>#VALUE!</v>
      </c>
      <c r="Q5" s="1" t="e">
        <f t="shared" si="1"/>
        <v>#VALUE!</v>
      </c>
      <c r="R5" s="1" t="e">
        <f t="shared" si="2"/>
        <v>#VALUE!</v>
      </c>
      <c r="S5" s="1" t="e">
        <f t="shared" si="3"/>
        <v>#VALUE!</v>
      </c>
      <c r="T5" s="1" t="e">
        <f t="shared" si="4"/>
        <v>#VALUE!</v>
      </c>
      <c r="U5" s="1" t="str">
        <f t="shared" si="5"/>
        <v>高</v>
      </c>
    </row>
    <row r="6" spans="1:21" ht="18" customHeight="1">
      <c r="A6" s="13" t="str" cm="1">
        <f t="array" ref="A6">_xlfn.IFS(高校選手データ貼り付け!B14="","",TRUE,高校選手データ貼り付け!B14)</f>
        <v/>
      </c>
      <c r="B6" s="14" t="str" cm="1">
        <f t="array" ref="B6">_xlfn.IFS(A6="","",COUNTIF(高校選手データ貼り付け!D15," ")&gt;0,LEFT(高校選手データ貼り付け!D15,FIND(" ",高校選手データ貼り付け!D15)-1),TRUE,LEFT(高校選手データ貼り付け!D15,FIND("　",高校選手データ貼り付け!D15)-1))</f>
        <v/>
      </c>
      <c r="C6" s="14" t="str" cm="1">
        <f t="array" ref="C6">_xlfn.IFS(A6="","",COUNTIF(高校選手データ貼り付け!D15," ")&gt;0,RIGHT(高校選手データ貼り付け!D15,LEN(高校選手データ貼り付け!D15)-FIND(" ",高校選手データ貼り付け!D15)),TRUE,RIGHT(高校選手データ貼り付け!D15,LEN(高校選手データ貼り付け!D15)-FIND("　",高校選手データ貼り付け!D15)))</f>
        <v/>
      </c>
      <c r="D6" s="15"/>
      <c r="E6" s="16" t="str" cm="1">
        <f t="array" ref="E6">_xlfn.IFS(A6="","",TRUE,高校選手データ貼り付け!$P$4&amp;"高")</f>
        <v/>
      </c>
      <c r="F6" s="17" t="str" cm="1">
        <f t="array" ref="F6">_xlfn.IFS(A6="","",TRUE,高校選手データ貼り付け!K14)</f>
        <v/>
      </c>
      <c r="G6" s="15"/>
      <c r="H6" s="18"/>
      <c r="I6" s="18"/>
      <c r="J6" s="16" t="str" cm="1">
        <f t="array" ref="J6">_xlfn.IFS(A6="","",COUNTIF(高校選手データ貼り付け!D14," ")&gt;0,ASC(LEFT(高校選手データ貼り付け!D14,FIND(" ",高校選手データ貼り付け!D14)-1)),TRUE,ASC(LEFT(高校選手データ貼り付け!D14,FIND("　",高校選手データ貼り付け!D14)-1)))</f>
        <v/>
      </c>
      <c r="K6" s="18" t="str" cm="1">
        <f t="array" ref="K6">_xlfn.IFS(A6="","",COUNTIF(高校選手データ貼り付け!D14," ")&gt;0,ASC(RIGHT(高校選手データ貼り付け!D14,LEN(高校選手データ貼り付け!D14)-FIND(" ",高校選手データ貼り付け!D14))),TRUE,ASC(RIGHT(高校選手データ貼り付け!D14,LEN(高校選手データ貼り付け!D14)-FIND("　",高校選手データ貼り付け!D14))))</f>
        <v/>
      </c>
      <c r="L6" s="18"/>
      <c r="M6" s="18"/>
      <c r="N6" s="18" t="str" cm="1">
        <f t="array" ref="N6">_xlfn.IFS(A6="","",TRUE,高校選手データ貼り付け!F14&amp;"."&amp;TEXT(高校選手データ貼り付け!H14,"00")&amp;"."&amp;TEXT(高校選手データ貼り付け!J14,"00"))</f>
        <v/>
      </c>
      <c r="O6" s="18" t="str" cm="1">
        <f t="array" ref="O6">_xlfn.IFS(A6="","",TRUE,"JPN")</f>
        <v/>
      </c>
      <c r="P6" s="1" t="e">
        <f t="shared" si="0"/>
        <v>#VALUE!</v>
      </c>
      <c r="Q6" s="1" t="e">
        <f t="shared" si="1"/>
        <v>#VALUE!</v>
      </c>
      <c r="R6" s="1" t="e">
        <f t="shared" si="2"/>
        <v>#VALUE!</v>
      </c>
      <c r="S6" s="1" t="e">
        <f t="shared" si="3"/>
        <v>#VALUE!</v>
      </c>
      <c r="T6" s="1" t="e">
        <f t="shared" si="4"/>
        <v>#VALUE!</v>
      </c>
      <c r="U6" s="1" t="str">
        <f t="shared" si="5"/>
        <v>高</v>
      </c>
    </row>
    <row r="7" spans="1:21" ht="18" customHeight="1">
      <c r="A7" s="13" t="str" cm="1">
        <f t="array" ref="A7">_xlfn.IFS(高校選手データ貼り付け!B15="","",TRUE,高校選手データ貼り付け!B15)</f>
        <v/>
      </c>
      <c r="B7" s="14" t="str" cm="1">
        <f t="array" ref="B7">_xlfn.IFS(A7="","",COUNTIF(高校選手データ貼り付け!D16," ")&gt;0,LEFT(高校選手データ貼り付け!D16,FIND(" ",高校選手データ貼り付け!D16)-1),TRUE,LEFT(高校選手データ貼り付け!D16,FIND("　",高校選手データ貼り付け!D16)-1))</f>
        <v/>
      </c>
      <c r="C7" s="14" t="str" cm="1">
        <f t="array" ref="C7">_xlfn.IFS(A7="","",COUNTIF(高校選手データ貼り付け!D16," ")&gt;0,RIGHT(高校選手データ貼り付け!D16,LEN(高校選手データ貼り付け!D16)-FIND(" ",高校選手データ貼り付け!D16)),TRUE,RIGHT(高校選手データ貼り付け!D16,LEN(高校選手データ貼り付け!D16)-FIND("　",高校選手データ貼り付け!D16)))</f>
        <v/>
      </c>
      <c r="D7" s="15"/>
      <c r="E7" s="16" t="str" cm="1">
        <f t="array" ref="E7">_xlfn.IFS(A7="","",TRUE,高校選手データ貼り付け!$P$4&amp;"高")</f>
        <v/>
      </c>
      <c r="F7" s="17" t="str" cm="1">
        <f t="array" ref="F7">_xlfn.IFS(A7="","",TRUE,高校選手データ貼り付け!K15)</f>
        <v/>
      </c>
      <c r="G7" s="15"/>
      <c r="H7" s="18"/>
      <c r="I7" s="18"/>
      <c r="J7" s="16" t="str" cm="1">
        <f t="array" ref="J7">_xlfn.IFS(A7="","",COUNTIF(高校選手データ貼り付け!D15," ")&gt;0,ASC(LEFT(高校選手データ貼り付け!D15,FIND(" ",高校選手データ貼り付け!D15)-1)),TRUE,ASC(LEFT(高校選手データ貼り付け!D15,FIND("　",高校選手データ貼り付け!D15)-1)))</f>
        <v/>
      </c>
      <c r="K7" s="18" t="str" cm="1">
        <f t="array" ref="K7">_xlfn.IFS(A7="","",COUNTIF(高校選手データ貼り付け!D15," ")&gt;0,ASC(RIGHT(高校選手データ貼り付け!D15,LEN(高校選手データ貼り付け!D15)-FIND(" ",高校選手データ貼り付け!D15))),TRUE,ASC(RIGHT(高校選手データ貼り付け!D15,LEN(高校選手データ貼り付け!D15)-FIND("　",高校選手データ貼り付け!D15))))</f>
        <v/>
      </c>
      <c r="L7" s="18"/>
      <c r="M7" s="18"/>
      <c r="N7" s="18" t="str" cm="1">
        <f t="array" ref="N7">_xlfn.IFS(A7="","",TRUE,高校選手データ貼り付け!F15&amp;"."&amp;TEXT(高校選手データ貼り付け!H15,"00")&amp;"."&amp;TEXT(高校選手データ貼り付け!J15,"00"))</f>
        <v/>
      </c>
      <c r="O7" s="18" t="str" cm="1">
        <f t="array" ref="O7">_xlfn.IFS(A7="","",TRUE,"JPN")</f>
        <v/>
      </c>
      <c r="P7" s="1" t="e">
        <f t="shared" si="0"/>
        <v>#VALUE!</v>
      </c>
      <c r="Q7" s="1" t="e">
        <f t="shared" si="1"/>
        <v>#VALUE!</v>
      </c>
      <c r="R7" s="1" t="e">
        <f t="shared" si="2"/>
        <v>#VALUE!</v>
      </c>
      <c r="S7" s="1" t="e">
        <f t="shared" si="3"/>
        <v>#VALUE!</v>
      </c>
      <c r="T7" s="1" t="e">
        <f t="shared" si="4"/>
        <v>#VALUE!</v>
      </c>
      <c r="U7" s="1" t="str">
        <f t="shared" si="5"/>
        <v>高</v>
      </c>
    </row>
    <row r="8" spans="1:21" ht="18" customHeight="1">
      <c r="A8" s="13" t="str" cm="1">
        <f t="array" ref="A8">_xlfn.IFS(高校選手データ貼り付け!B16="","",TRUE,高校選手データ貼り付け!B16)</f>
        <v/>
      </c>
      <c r="B8" s="14" t="str" cm="1">
        <f t="array" ref="B8">_xlfn.IFS(A8="","",COUNTIF(高校選手データ貼り付け!D17," ")&gt;0,LEFT(高校選手データ貼り付け!D17,FIND(" ",高校選手データ貼り付け!D17)-1),TRUE,LEFT(高校選手データ貼り付け!D17,FIND("　",高校選手データ貼り付け!D17)-1))</f>
        <v/>
      </c>
      <c r="C8" s="14" t="str" cm="1">
        <f t="array" ref="C8">_xlfn.IFS(A8="","",COUNTIF(高校選手データ貼り付け!D17," ")&gt;0,RIGHT(高校選手データ貼り付け!D17,LEN(高校選手データ貼り付け!D17)-FIND(" ",高校選手データ貼り付け!D17)),TRUE,RIGHT(高校選手データ貼り付け!D17,LEN(高校選手データ貼り付け!D17)-FIND("　",高校選手データ貼り付け!D17)))</f>
        <v/>
      </c>
      <c r="D8" s="15"/>
      <c r="E8" s="16" t="str" cm="1">
        <f t="array" ref="E8">_xlfn.IFS(A8="","",TRUE,高校選手データ貼り付け!$P$4&amp;"高")</f>
        <v/>
      </c>
      <c r="F8" s="17" t="str" cm="1">
        <f t="array" ref="F8">_xlfn.IFS(A8="","",TRUE,高校選手データ貼り付け!K16)</f>
        <v/>
      </c>
      <c r="G8" s="15"/>
      <c r="H8" s="18"/>
      <c r="I8" s="18"/>
      <c r="J8" s="16" t="str" cm="1">
        <f t="array" ref="J8">_xlfn.IFS(A8="","",COUNTIF(高校選手データ貼り付け!D16," ")&gt;0,ASC(LEFT(高校選手データ貼り付け!D16,FIND(" ",高校選手データ貼り付け!D16)-1)),TRUE,ASC(LEFT(高校選手データ貼り付け!D16,FIND("　",高校選手データ貼り付け!D16)-1)))</f>
        <v/>
      </c>
      <c r="K8" s="18" t="str" cm="1">
        <f t="array" ref="K8">_xlfn.IFS(A8="","",COUNTIF(高校選手データ貼り付け!D16," ")&gt;0,ASC(RIGHT(高校選手データ貼り付け!D16,LEN(高校選手データ貼り付け!D16)-FIND(" ",高校選手データ貼り付け!D16))),TRUE,ASC(RIGHT(高校選手データ貼り付け!D16,LEN(高校選手データ貼り付け!D16)-FIND("　",高校選手データ貼り付け!D16))))</f>
        <v/>
      </c>
      <c r="L8" s="18"/>
      <c r="M8" s="18"/>
      <c r="N8" s="18" t="str" cm="1">
        <f t="array" ref="N8">_xlfn.IFS(A8="","",TRUE,高校選手データ貼り付け!F16&amp;"."&amp;TEXT(高校選手データ貼り付け!H16,"00")&amp;"."&amp;TEXT(高校選手データ貼り付け!J16,"00"))</f>
        <v/>
      </c>
      <c r="O8" s="18" t="str" cm="1">
        <f t="array" ref="O8">_xlfn.IFS(A8="","",TRUE,"JPN")</f>
        <v/>
      </c>
      <c r="P8" s="1" t="e">
        <f t="shared" si="0"/>
        <v>#VALUE!</v>
      </c>
      <c r="Q8" s="1" t="e">
        <f t="shared" si="1"/>
        <v>#VALUE!</v>
      </c>
      <c r="R8" s="1" t="e">
        <f t="shared" si="2"/>
        <v>#VALUE!</v>
      </c>
      <c r="S8" s="1" t="e">
        <f t="shared" si="3"/>
        <v>#VALUE!</v>
      </c>
      <c r="T8" s="1" t="e">
        <f t="shared" si="4"/>
        <v>#VALUE!</v>
      </c>
      <c r="U8" s="1" t="str">
        <f t="shared" si="5"/>
        <v>高</v>
      </c>
    </row>
    <row r="9" spans="1:21" ht="18" customHeight="1">
      <c r="A9" s="13" t="str" cm="1">
        <f t="array" ref="A9">_xlfn.IFS(高校選手データ貼り付け!B17="","",TRUE,高校選手データ貼り付け!B17)</f>
        <v/>
      </c>
      <c r="B9" s="14" t="str" cm="1">
        <f t="array" ref="B9">_xlfn.IFS(A9="","",COUNTIF(高校選手データ貼り付け!D18," ")&gt;0,LEFT(高校選手データ貼り付け!D18,FIND(" ",高校選手データ貼り付け!D18)-1),TRUE,LEFT(高校選手データ貼り付け!D18,FIND("　",高校選手データ貼り付け!D18)-1))</f>
        <v/>
      </c>
      <c r="C9" s="14" t="str" cm="1">
        <f t="array" ref="C9">_xlfn.IFS(A9="","",COUNTIF(高校選手データ貼り付け!D18," ")&gt;0,RIGHT(高校選手データ貼り付け!D18,LEN(高校選手データ貼り付け!D18)-FIND(" ",高校選手データ貼り付け!D18)),TRUE,RIGHT(高校選手データ貼り付け!D18,LEN(高校選手データ貼り付け!D18)-FIND("　",高校選手データ貼り付け!D18)))</f>
        <v/>
      </c>
      <c r="D9" s="15"/>
      <c r="E9" s="16" t="str" cm="1">
        <f t="array" ref="E9">_xlfn.IFS(A9="","",TRUE,高校選手データ貼り付け!$P$4&amp;"高")</f>
        <v/>
      </c>
      <c r="F9" s="17" t="str" cm="1">
        <f t="array" ref="F9">_xlfn.IFS(A9="","",TRUE,高校選手データ貼り付け!K17)</f>
        <v/>
      </c>
      <c r="G9" s="15"/>
      <c r="H9" s="18"/>
      <c r="I9" s="18"/>
      <c r="J9" s="16" t="str" cm="1">
        <f t="array" ref="J9">_xlfn.IFS(A9="","",COUNTIF(高校選手データ貼り付け!D17," ")&gt;0,ASC(LEFT(高校選手データ貼り付け!D17,FIND(" ",高校選手データ貼り付け!D17)-1)),TRUE,ASC(LEFT(高校選手データ貼り付け!D17,FIND("　",高校選手データ貼り付け!D17)-1)))</f>
        <v/>
      </c>
      <c r="K9" s="18" t="str" cm="1">
        <f t="array" ref="K9">_xlfn.IFS(A9="","",COUNTIF(高校選手データ貼り付け!D17," ")&gt;0,ASC(RIGHT(高校選手データ貼り付け!D17,LEN(高校選手データ貼り付け!D17)-FIND(" ",高校選手データ貼り付け!D17))),TRUE,ASC(RIGHT(高校選手データ貼り付け!D17,LEN(高校選手データ貼り付け!D17)-FIND("　",高校選手データ貼り付け!D17))))</f>
        <v/>
      </c>
      <c r="L9" s="18"/>
      <c r="M9" s="18"/>
      <c r="N9" s="18" t="str" cm="1">
        <f t="array" ref="N9">_xlfn.IFS(A9="","",TRUE,高校選手データ貼り付け!F17&amp;"."&amp;TEXT(高校選手データ貼り付け!H17,"00")&amp;"."&amp;TEXT(高校選手データ貼り付け!J17,"00"))</f>
        <v/>
      </c>
      <c r="O9" s="18" t="str" cm="1">
        <f t="array" ref="O9">_xlfn.IFS(A9="","",TRUE,"JPN")</f>
        <v/>
      </c>
      <c r="P9" s="1" t="e">
        <f t="shared" si="0"/>
        <v>#VALUE!</v>
      </c>
      <c r="Q9" s="1" t="e">
        <f t="shared" si="1"/>
        <v>#VALUE!</v>
      </c>
      <c r="R9" s="1" t="e">
        <f t="shared" si="2"/>
        <v>#VALUE!</v>
      </c>
      <c r="S9" s="1" t="e">
        <f t="shared" si="3"/>
        <v>#VALUE!</v>
      </c>
      <c r="T9" s="1" t="e">
        <f t="shared" si="4"/>
        <v>#VALUE!</v>
      </c>
      <c r="U9" s="1" t="str">
        <f t="shared" si="5"/>
        <v>高</v>
      </c>
    </row>
    <row r="10" spans="1:21" ht="18" customHeight="1">
      <c r="A10" s="13" t="str" cm="1">
        <f t="array" ref="A10">_xlfn.IFS(高校選手データ貼り付け!B18="","",TRUE,高校選手データ貼り付け!B18)</f>
        <v/>
      </c>
      <c r="B10" s="14" t="str" cm="1">
        <f t="array" ref="B10">_xlfn.IFS(A10="","",COUNTIF(高校選手データ貼り付け!D19," ")&gt;0,LEFT(高校選手データ貼り付け!D19,FIND(" ",高校選手データ貼り付け!D19)-1),TRUE,LEFT(高校選手データ貼り付け!D19,FIND("　",高校選手データ貼り付け!D19)-1))</f>
        <v/>
      </c>
      <c r="C10" s="14" t="str" cm="1">
        <f t="array" ref="C10">_xlfn.IFS(A10="","",COUNTIF(高校選手データ貼り付け!D19," ")&gt;0,RIGHT(高校選手データ貼り付け!D19,LEN(高校選手データ貼り付け!D19)-FIND(" ",高校選手データ貼り付け!D19)),TRUE,RIGHT(高校選手データ貼り付け!D19,LEN(高校選手データ貼り付け!D19)-FIND("　",高校選手データ貼り付け!D19)))</f>
        <v/>
      </c>
      <c r="D10" s="15"/>
      <c r="E10" s="16" t="str" cm="1">
        <f t="array" ref="E10">_xlfn.IFS(A10="","",TRUE,高校選手データ貼り付け!$P$4&amp;"高")</f>
        <v/>
      </c>
      <c r="F10" s="17" t="str" cm="1">
        <f t="array" ref="F10">_xlfn.IFS(A10="","",TRUE,高校選手データ貼り付け!K18)</f>
        <v/>
      </c>
      <c r="G10" s="15"/>
      <c r="H10" s="18"/>
      <c r="I10" s="18"/>
      <c r="J10" s="16" t="str" cm="1">
        <f t="array" ref="J10">_xlfn.IFS(A10="","",COUNTIF(高校選手データ貼り付け!D18," ")&gt;0,ASC(LEFT(高校選手データ貼り付け!D18,FIND(" ",高校選手データ貼り付け!D18)-1)),TRUE,ASC(LEFT(高校選手データ貼り付け!D18,FIND("　",高校選手データ貼り付け!D18)-1)))</f>
        <v/>
      </c>
      <c r="K10" s="18" t="str" cm="1">
        <f t="array" ref="K10">_xlfn.IFS(A10="","",COUNTIF(高校選手データ貼り付け!D18," ")&gt;0,ASC(RIGHT(高校選手データ貼り付け!D18,LEN(高校選手データ貼り付け!D18)-FIND(" ",高校選手データ貼り付け!D18))),TRUE,ASC(RIGHT(高校選手データ貼り付け!D18,LEN(高校選手データ貼り付け!D18)-FIND("　",高校選手データ貼り付け!D18))))</f>
        <v/>
      </c>
      <c r="L10" s="18"/>
      <c r="M10" s="18"/>
      <c r="N10" s="18" t="str" cm="1">
        <f t="array" ref="N10">_xlfn.IFS(A10="","",TRUE,高校選手データ貼り付け!F18&amp;"."&amp;TEXT(高校選手データ貼り付け!H18,"00")&amp;"."&amp;TEXT(高校選手データ貼り付け!J18,"00"))</f>
        <v/>
      </c>
      <c r="O10" s="18" t="str" cm="1">
        <f t="array" ref="O10">_xlfn.IFS(A10="","",TRUE,"JPN")</f>
        <v/>
      </c>
      <c r="P10" s="1" t="e">
        <f t="shared" si="0"/>
        <v>#VALUE!</v>
      </c>
      <c r="Q10" s="1" t="e">
        <f t="shared" si="1"/>
        <v>#VALUE!</v>
      </c>
      <c r="R10" s="1" t="e">
        <f t="shared" si="2"/>
        <v>#VALUE!</v>
      </c>
      <c r="S10" s="1" t="e">
        <f t="shared" si="3"/>
        <v>#VALUE!</v>
      </c>
      <c r="T10" s="1" t="e">
        <f t="shared" si="4"/>
        <v>#VALUE!</v>
      </c>
      <c r="U10" s="1" t="str">
        <f t="shared" si="5"/>
        <v>高</v>
      </c>
    </row>
    <row r="11" spans="1:21" ht="18" customHeight="1">
      <c r="A11" s="13" t="str" cm="1">
        <f t="array" ref="A11">_xlfn.IFS(高校選手データ貼り付け!B19="","",TRUE,高校選手データ貼り付け!B19)</f>
        <v/>
      </c>
      <c r="B11" s="14" t="str" cm="1">
        <f t="array" ref="B11">_xlfn.IFS(A11="","",COUNTIF(高校選手データ貼り付け!D20," ")&gt;0,LEFT(高校選手データ貼り付け!D20,FIND(" ",高校選手データ貼り付け!D20)-1),TRUE,LEFT(高校選手データ貼り付け!D20,FIND("　",高校選手データ貼り付け!D20)-1))</f>
        <v/>
      </c>
      <c r="C11" s="14" t="str" cm="1">
        <f t="array" ref="C11">_xlfn.IFS(A11="","",COUNTIF(高校選手データ貼り付け!D20," ")&gt;0,RIGHT(高校選手データ貼り付け!D20,LEN(高校選手データ貼り付け!D20)-FIND(" ",高校選手データ貼り付け!D20)),TRUE,RIGHT(高校選手データ貼り付け!D20,LEN(高校選手データ貼り付け!D20)-FIND("　",高校選手データ貼り付け!D20)))</f>
        <v/>
      </c>
      <c r="D11" s="15"/>
      <c r="E11" s="16" t="str" cm="1">
        <f t="array" ref="E11">_xlfn.IFS(A11="","",TRUE,高校選手データ貼り付け!$P$4&amp;"高")</f>
        <v/>
      </c>
      <c r="F11" s="17" t="str" cm="1">
        <f t="array" ref="F11">_xlfn.IFS(A11="","",TRUE,高校選手データ貼り付け!K19)</f>
        <v/>
      </c>
      <c r="G11" s="15"/>
      <c r="H11" s="18"/>
      <c r="I11" s="18"/>
      <c r="J11" s="16" t="str" cm="1">
        <f t="array" ref="J11">_xlfn.IFS(A11="","",COUNTIF(高校選手データ貼り付け!D19," ")&gt;0,ASC(LEFT(高校選手データ貼り付け!D19,FIND(" ",高校選手データ貼り付け!D19)-1)),TRUE,ASC(LEFT(高校選手データ貼り付け!D19,FIND("　",高校選手データ貼り付け!D19)-1)))</f>
        <v/>
      </c>
      <c r="K11" s="18" t="str" cm="1">
        <f t="array" ref="K11">_xlfn.IFS(A11="","",COUNTIF(高校選手データ貼り付け!D19," ")&gt;0,ASC(RIGHT(高校選手データ貼り付け!D19,LEN(高校選手データ貼り付け!D19)-FIND(" ",高校選手データ貼り付け!D19))),TRUE,ASC(RIGHT(高校選手データ貼り付け!D19,LEN(高校選手データ貼り付け!D19)-FIND("　",高校選手データ貼り付け!D19))))</f>
        <v/>
      </c>
      <c r="L11" s="18"/>
      <c r="M11" s="18"/>
      <c r="N11" s="18" t="str" cm="1">
        <f t="array" ref="N11">_xlfn.IFS(A11="","",TRUE,高校選手データ貼り付け!F19&amp;"."&amp;TEXT(高校選手データ貼り付け!H19,"00")&amp;"."&amp;TEXT(高校選手データ貼り付け!J19,"00"))</f>
        <v/>
      </c>
      <c r="O11" s="18" t="str" cm="1">
        <f t="array" ref="O11">_xlfn.IFS(A11="","",TRUE,"JPN")</f>
        <v/>
      </c>
      <c r="P11" s="1" t="e">
        <f t="shared" si="0"/>
        <v>#VALUE!</v>
      </c>
      <c r="Q11" s="1" t="e">
        <f t="shared" si="1"/>
        <v>#VALUE!</v>
      </c>
      <c r="R11" s="1" t="e">
        <f t="shared" si="2"/>
        <v>#VALUE!</v>
      </c>
      <c r="S11" s="1" t="e">
        <f t="shared" si="3"/>
        <v>#VALUE!</v>
      </c>
      <c r="T11" s="1" t="e">
        <f t="shared" si="4"/>
        <v>#VALUE!</v>
      </c>
      <c r="U11" s="1" t="str">
        <f t="shared" si="5"/>
        <v>高</v>
      </c>
    </row>
    <row r="12" spans="1:21" ht="18" customHeight="1">
      <c r="A12" s="13" t="str" cm="1">
        <f t="array" ref="A12">_xlfn.IFS(高校選手データ貼り付け!B20="","",TRUE,高校選手データ貼り付け!B20)</f>
        <v/>
      </c>
      <c r="B12" s="14" t="str" cm="1">
        <f t="array" ref="B12">_xlfn.IFS(A12="","",COUNTIF(高校選手データ貼り付け!D21," ")&gt;0,LEFT(高校選手データ貼り付け!D21,FIND(" ",高校選手データ貼り付け!D21)-1),TRUE,LEFT(高校選手データ貼り付け!D21,FIND("　",高校選手データ貼り付け!D21)-1))</f>
        <v/>
      </c>
      <c r="C12" s="14" t="str" cm="1">
        <f t="array" ref="C12">_xlfn.IFS(A12="","",COUNTIF(高校選手データ貼り付け!D21," ")&gt;0,RIGHT(高校選手データ貼り付け!D21,LEN(高校選手データ貼り付け!D21)-FIND(" ",高校選手データ貼り付け!D21)),TRUE,RIGHT(高校選手データ貼り付け!D21,LEN(高校選手データ貼り付け!D21)-FIND("　",高校選手データ貼り付け!D21)))</f>
        <v/>
      </c>
      <c r="D12" s="15"/>
      <c r="E12" s="16" t="str" cm="1">
        <f t="array" ref="E12">_xlfn.IFS(A12="","",TRUE,高校選手データ貼り付け!$P$4&amp;"高")</f>
        <v/>
      </c>
      <c r="F12" s="17" t="str" cm="1">
        <f t="array" ref="F12">_xlfn.IFS(A12="","",TRUE,高校選手データ貼り付け!K20)</f>
        <v/>
      </c>
      <c r="G12" s="15"/>
      <c r="H12" s="18"/>
      <c r="I12" s="18"/>
      <c r="J12" s="16" t="str" cm="1">
        <f t="array" ref="J12">_xlfn.IFS(A12="","",COUNTIF(高校選手データ貼り付け!D20," ")&gt;0,ASC(LEFT(高校選手データ貼り付け!D20,FIND(" ",高校選手データ貼り付け!D20)-1)),TRUE,ASC(LEFT(高校選手データ貼り付け!D20,FIND("　",高校選手データ貼り付け!D20)-1)))</f>
        <v/>
      </c>
      <c r="K12" s="18" t="str" cm="1">
        <f t="array" ref="K12">_xlfn.IFS(A12="","",COUNTIF(高校選手データ貼り付け!D20," ")&gt;0,ASC(RIGHT(高校選手データ貼り付け!D20,LEN(高校選手データ貼り付け!D20)-FIND(" ",高校選手データ貼り付け!D20))),TRUE,ASC(RIGHT(高校選手データ貼り付け!D20,LEN(高校選手データ貼り付け!D20)-FIND("　",高校選手データ貼り付け!D20))))</f>
        <v/>
      </c>
      <c r="L12" s="18"/>
      <c r="M12" s="18"/>
      <c r="N12" s="18" t="str" cm="1">
        <f t="array" ref="N12">_xlfn.IFS(A12="","",TRUE,高校選手データ貼り付け!F20&amp;"."&amp;TEXT(高校選手データ貼り付け!H20,"00")&amp;"."&amp;TEXT(高校選手データ貼り付け!J20,"00"))</f>
        <v/>
      </c>
      <c r="O12" s="18" t="str" cm="1">
        <f t="array" ref="O12">_xlfn.IFS(A12="","",TRUE,"JPN")</f>
        <v/>
      </c>
      <c r="P12" s="1" t="e">
        <f t="shared" si="0"/>
        <v>#VALUE!</v>
      </c>
      <c r="Q12" s="1" t="e">
        <f t="shared" si="1"/>
        <v>#VALUE!</v>
      </c>
      <c r="R12" s="1" t="e">
        <f t="shared" si="2"/>
        <v>#VALUE!</v>
      </c>
      <c r="S12" s="1" t="e">
        <f t="shared" si="3"/>
        <v>#VALUE!</v>
      </c>
      <c r="T12" s="1" t="e">
        <f t="shared" si="4"/>
        <v>#VALUE!</v>
      </c>
      <c r="U12" s="1" t="str">
        <f t="shared" si="5"/>
        <v>高</v>
      </c>
    </row>
    <row r="13" spans="1:21" ht="18" customHeight="1">
      <c r="A13" s="13" t="str" cm="1">
        <f t="array" ref="A13">_xlfn.IFS(高校選手データ貼り付け!B21="","",TRUE,高校選手データ貼り付け!B21)</f>
        <v/>
      </c>
      <c r="B13" s="14" t="str" cm="1">
        <f t="array" ref="B13">_xlfn.IFS(A13="","",COUNTIF(高校選手データ貼り付け!D22," ")&gt;0,LEFT(高校選手データ貼り付け!D22,FIND(" ",高校選手データ貼り付け!D22)-1),TRUE,LEFT(高校選手データ貼り付け!D22,FIND("　",高校選手データ貼り付け!D22)-1))</f>
        <v/>
      </c>
      <c r="C13" s="14" t="str" cm="1">
        <f t="array" ref="C13">_xlfn.IFS(A13="","",COUNTIF(高校選手データ貼り付け!D22," ")&gt;0,RIGHT(高校選手データ貼り付け!D22,LEN(高校選手データ貼り付け!D22)-FIND(" ",高校選手データ貼り付け!D22)),TRUE,RIGHT(高校選手データ貼り付け!D22,LEN(高校選手データ貼り付け!D22)-FIND("　",高校選手データ貼り付け!D22)))</f>
        <v/>
      </c>
      <c r="D13" s="15"/>
      <c r="E13" s="16" t="str" cm="1">
        <f t="array" ref="E13">_xlfn.IFS(A13="","",TRUE,高校選手データ貼り付け!$P$4&amp;"高")</f>
        <v/>
      </c>
      <c r="F13" s="17" t="str" cm="1">
        <f t="array" ref="F13">_xlfn.IFS(A13="","",TRUE,高校選手データ貼り付け!K21)</f>
        <v/>
      </c>
      <c r="G13" s="15"/>
      <c r="H13" s="18"/>
      <c r="I13" s="18"/>
      <c r="J13" s="16" t="str" cm="1">
        <f t="array" ref="J13">_xlfn.IFS(A13="","",COUNTIF(高校選手データ貼り付け!D21," ")&gt;0,ASC(LEFT(高校選手データ貼り付け!D21,FIND(" ",高校選手データ貼り付け!D21)-1)),TRUE,ASC(LEFT(高校選手データ貼り付け!D21,FIND("　",高校選手データ貼り付け!D21)-1)))</f>
        <v/>
      </c>
      <c r="K13" s="18" t="str" cm="1">
        <f t="array" ref="K13">_xlfn.IFS(A13="","",COUNTIF(高校選手データ貼り付け!D21," ")&gt;0,ASC(RIGHT(高校選手データ貼り付け!D21,LEN(高校選手データ貼り付け!D21)-FIND(" ",高校選手データ貼り付け!D21))),TRUE,ASC(RIGHT(高校選手データ貼り付け!D21,LEN(高校選手データ貼り付け!D21)-FIND("　",高校選手データ貼り付け!D21))))</f>
        <v/>
      </c>
      <c r="L13" s="18"/>
      <c r="M13" s="18"/>
      <c r="N13" s="18" t="str" cm="1">
        <f t="array" ref="N13">_xlfn.IFS(A13="","",TRUE,高校選手データ貼り付け!F21&amp;"."&amp;TEXT(高校選手データ貼り付け!H21,"00")&amp;"."&amp;TEXT(高校選手データ貼り付け!J21,"00"))</f>
        <v/>
      </c>
      <c r="O13" s="18" t="str" cm="1">
        <f t="array" ref="O13">_xlfn.IFS(A13="","",TRUE,"JPN")</f>
        <v/>
      </c>
      <c r="P13" s="1" t="e">
        <f t="shared" si="0"/>
        <v>#VALUE!</v>
      </c>
      <c r="Q13" s="1" t="e">
        <f t="shared" si="1"/>
        <v>#VALUE!</v>
      </c>
      <c r="R13" s="1" t="e">
        <f t="shared" si="2"/>
        <v>#VALUE!</v>
      </c>
      <c r="S13" s="1" t="e">
        <f t="shared" si="3"/>
        <v>#VALUE!</v>
      </c>
      <c r="T13" s="1" t="e">
        <f t="shared" si="4"/>
        <v>#VALUE!</v>
      </c>
      <c r="U13" s="1" t="str">
        <f t="shared" si="5"/>
        <v>高</v>
      </c>
    </row>
    <row r="14" spans="1:21" ht="18" customHeight="1">
      <c r="A14" s="13" t="str" cm="1">
        <f t="array" ref="A14">_xlfn.IFS(高校選手データ貼り付け!B22="","",TRUE,高校選手データ貼り付け!B22)</f>
        <v/>
      </c>
      <c r="B14" s="14" t="str" cm="1">
        <f t="array" ref="B14">_xlfn.IFS(A14="","",COUNTIF(高校選手データ貼り付け!D23," ")&gt;0,LEFT(高校選手データ貼り付け!D23,FIND(" ",高校選手データ貼り付け!D23)-1),TRUE,LEFT(高校選手データ貼り付け!D23,FIND("　",高校選手データ貼り付け!D23)-1))</f>
        <v/>
      </c>
      <c r="C14" s="14" t="str" cm="1">
        <f t="array" ref="C14">_xlfn.IFS(A14="","",COUNTIF(高校選手データ貼り付け!D23," ")&gt;0,RIGHT(高校選手データ貼り付け!D23,LEN(高校選手データ貼り付け!D23)-FIND(" ",高校選手データ貼り付け!D23)),TRUE,RIGHT(高校選手データ貼り付け!D23,LEN(高校選手データ貼り付け!D23)-FIND("　",高校選手データ貼り付け!D23)))</f>
        <v/>
      </c>
      <c r="D14" s="15"/>
      <c r="E14" s="16" t="str" cm="1">
        <f t="array" ref="E14">_xlfn.IFS(A14="","",TRUE,高校選手データ貼り付け!$P$4&amp;"高")</f>
        <v/>
      </c>
      <c r="F14" s="17" t="str" cm="1">
        <f t="array" ref="F14">_xlfn.IFS(A14="","",TRUE,高校選手データ貼り付け!K22)</f>
        <v/>
      </c>
      <c r="G14" s="15"/>
      <c r="H14" s="18"/>
      <c r="I14" s="18"/>
      <c r="J14" s="16" t="str" cm="1">
        <f t="array" ref="J14">_xlfn.IFS(A14="","",COUNTIF(高校選手データ貼り付け!D22," ")&gt;0,ASC(LEFT(高校選手データ貼り付け!D22,FIND(" ",高校選手データ貼り付け!D22)-1)),TRUE,ASC(LEFT(高校選手データ貼り付け!D22,FIND("　",高校選手データ貼り付け!D22)-1)))</f>
        <v/>
      </c>
      <c r="K14" s="18" t="str" cm="1">
        <f t="array" ref="K14">_xlfn.IFS(A14="","",COUNTIF(高校選手データ貼り付け!D22," ")&gt;0,ASC(RIGHT(高校選手データ貼り付け!D22,LEN(高校選手データ貼り付け!D22)-FIND(" ",高校選手データ貼り付け!D22))),TRUE,ASC(RIGHT(高校選手データ貼り付け!D22,LEN(高校選手データ貼り付け!D22)-FIND("　",高校選手データ貼り付け!D22))))</f>
        <v/>
      </c>
      <c r="L14" s="18"/>
      <c r="M14" s="18"/>
      <c r="N14" s="18" t="str" cm="1">
        <f t="array" ref="N14">_xlfn.IFS(A14="","",TRUE,高校選手データ貼り付け!F22&amp;"."&amp;TEXT(高校選手データ貼り付け!H22,"00")&amp;"."&amp;TEXT(高校選手データ貼り付け!J22,"00"))</f>
        <v/>
      </c>
      <c r="O14" s="18" t="str" cm="1">
        <f t="array" ref="O14">_xlfn.IFS(A14="","",TRUE,"JPN")</f>
        <v/>
      </c>
      <c r="P14" s="1" t="e">
        <f t="shared" si="0"/>
        <v>#VALUE!</v>
      </c>
      <c r="Q14" s="1" t="e">
        <f t="shared" si="1"/>
        <v>#VALUE!</v>
      </c>
      <c r="R14" s="1" t="e">
        <f t="shared" si="2"/>
        <v>#VALUE!</v>
      </c>
      <c r="S14" s="1" t="e">
        <f t="shared" si="3"/>
        <v>#VALUE!</v>
      </c>
      <c r="T14" s="1" t="e">
        <f t="shared" si="4"/>
        <v>#VALUE!</v>
      </c>
      <c r="U14" s="1" t="str">
        <f t="shared" si="5"/>
        <v>高</v>
      </c>
    </row>
    <row r="15" spans="1:21" ht="18" customHeight="1">
      <c r="A15" s="13" t="str" cm="1">
        <f t="array" ref="A15">_xlfn.IFS(高校選手データ貼り付け!B23="","",TRUE,高校選手データ貼り付け!B23)</f>
        <v/>
      </c>
      <c r="B15" s="14" t="str" cm="1">
        <f t="array" ref="B15">_xlfn.IFS(A15="","",COUNTIF(高校選手データ貼り付け!D24," ")&gt;0,LEFT(高校選手データ貼り付け!D24,FIND(" ",高校選手データ貼り付け!D24)-1),TRUE,LEFT(高校選手データ貼り付け!D24,FIND("　",高校選手データ貼り付け!D24)-1))</f>
        <v/>
      </c>
      <c r="C15" s="14" t="str" cm="1">
        <f t="array" ref="C15">_xlfn.IFS(A15="","",COUNTIF(高校選手データ貼り付け!D24," ")&gt;0,RIGHT(高校選手データ貼り付け!D24,LEN(高校選手データ貼り付け!D24)-FIND(" ",高校選手データ貼り付け!D24)),TRUE,RIGHT(高校選手データ貼り付け!D24,LEN(高校選手データ貼り付け!D24)-FIND("　",高校選手データ貼り付け!D24)))</f>
        <v/>
      </c>
      <c r="D15" s="15"/>
      <c r="E15" s="16" t="str" cm="1">
        <f t="array" ref="E15">_xlfn.IFS(A15="","",TRUE,高校選手データ貼り付け!$P$4&amp;"高")</f>
        <v/>
      </c>
      <c r="F15" s="17" t="str" cm="1">
        <f t="array" ref="F15">_xlfn.IFS(A15="","",TRUE,高校選手データ貼り付け!K23)</f>
        <v/>
      </c>
      <c r="G15" s="15"/>
      <c r="H15" s="18"/>
      <c r="I15" s="18"/>
      <c r="J15" s="16" t="str" cm="1">
        <f t="array" ref="J15">_xlfn.IFS(A15="","",COUNTIF(高校選手データ貼り付け!D23," ")&gt;0,ASC(LEFT(高校選手データ貼り付け!D23,FIND(" ",高校選手データ貼り付け!D23)-1)),TRUE,ASC(LEFT(高校選手データ貼り付け!D23,FIND("　",高校選手データ貼り付け!D23)-1)))</f>
        <v/>
      </c>
      <c r="K15" s="18" t="str" cm="1">
        <f t="array" ref="K15">_xlfn.IFS(A15="","",COUNTIF(高校選手データ貼り付け!D23," ")&gt;0,ASC(RIGHT(高校選手データ貼り付け!D23,LEN(高校選手データ貼り付け!D23)-FIND(" ",高校選手データ貼り付け!D23))),TRUE,ASC(RIGHT(高校選手データ貼り付け!D23,LEN(高校選手データ貼り付け!D23)-FIND("　",高校選手データ貼り付け!D23))))</f>
        <v/>
      </c>
      <c r="L15" s="18"/>
      <c r="M15" s="18"/>
      <c r="N15" s="18" t="str" cm="1">
        <f t="array" ref="N15">_xlfn.IFS(A15="","",TRUE,高校選手データ貼り付け!F23&amp;"."&amp;TEXT(高校選手データ貼り付け!H23,"00")&amp;"."&amp;TEXT(高校選手データ貼り付け!J23,"00"))</f>
        <v/>
      </c>
      <c r="O15" s="18" t="str" cm="1">
        <f t="array" ref="O15">_xlfn.IFS(A15="","",TRUE,"JPN")</f>
        <v/>
      </c>
      <c r="P15" s="1" t="e">
        <f t="shared" si="0"/>
        <v>#VALUE!</v>
      </c>
      <c r="Q15" s="1" t="e">
        <f t="shared" si="1"/>
        <v>#VALUE!</v>
      </c>
      <c r="R15" s="1" t="e">
        <f t="shared" si="2"/>
        <v>#VALUE!</v>
      </c>
      <c r="S15" s="1" t="e">
        <f t="shared" si="3"/>
        <v>#VALUE!</v>
      </c>
      <c r="T15" s="1" t="e">
        <f t="shared" si="4"/>
        <v>#VALUE!</v>
      </c>
      <c r="U15" s="1" t="str">
        <f t="shared" si="5"/>
        <v>高</v>
      </c>
    </row>
    <row r="16" spans="1:21" ht="18" customHeight="1">
      <c r="A16" s="13" t="str" cm="1">
        <f t="array" ref="A16">_xlfn.IFS(高校選手データ貼り付け!B24="","",TRUE,高校選手データ貼り付け!B24)</f>
        <v/>
      </c>
      <c r="B16" s="14" t="str" cm="1">
        <f t="array" ref="B16">_xlfn.IFS(A16="","",COUNTIF(高校選手データ貼り付け!D25," ")&gt;0,LEFT(高校選手データ貼り付け!D25,FIND(" ",高校選手データ貼り付け!D25)-1),TRUE,LEFT(高校選手データ貼り付け!D25,FIND("　",高校選手データ貼り付け!D25)-1))</f>
        <v/>
      </c>
      <c r="C16" s="14" t="str" cm="1">
        <f t="array" ref="C16">_xlfn.IFS(A16="","",COUNTIF(高校選手データ貼り付け!D25," ")&gt;0,RIGHT(高校選手データ貼り付け!D25,LEN(高校選手データ貼り付け!D25)-FIND(" ",高校選手データ貼り付け!D25)),TRUE,RIGHT(高校選手データ貼り付け!D25,LEN(高校選手データ貼り付け!D25)-FIND("　",高校選手データ貼り付け!D25)))</f>
        <v/>
      </c>
      <c r="D16" s="15"/>
      <c r="E16" s="16" t="str" cm="1">
        <f t="array" ref="E16">_xlfn.IFS(A16="","",TRUE,高校選手データ貼り付け!$P$4&amp;"高")</f>
        <v/>
      </c>
      <c r="F16" s="17" t="str" cm="1">
        <f t="array" ref="F16">_xlfn.IFS(A16="","",TRUE,高校選手データ貼り付け!K24)</f>
        <v/>
      </c>
      <c r="G16" s="15"/>
      <c r="H16" s="18"/>
      <c r="I16" s="18"/>
      <c r="J16" s="16" t="str" cm="1">
        <f t="array" ref="J16">_xlfn.IFS(A16="","",COUNTIF(高校選手データ貼り付け!D24," ")&gt;0,ASC(LEFT(高校選手データ貼り付け!D24,FIND(" ",高校選手データ貼り付け!D24)-1)),TRUE,ASC(LEFT(高校選手データ貼り付け!D24,FIND("　",高校選手データ貼り付け!D24)-1)))</f>
        <v/>
      </c>
      <c r="K16" s="18" t="str" cm="1">
        <f t="array" ref="K16">_xlfn.IFS(A16="","",COUNTIF(高校選手データ貼り付け!D24," ")&gt;0,ASC(RIGHT(高校選手データ貼り付け!D24,LEN(高校選手データ貼り付け!D24)-FIND(" ",高校選手データ貼り付け!D24))),TRUE,ASC(RIGHT(高校選手データ貼り付け!D24,LEN(高校選手データ貼り付け!D24)-FIND("　",高校選手データ貼り付け!D24))))</f>
        <v/>
      </c>
      <c r="L16" s="18"/>
      <c r="M16" s="18"/>
      <c r="N16" s="18" t="str" cm="1">
        <f t="array" ref="N16">_xlfn.IFS(A16="","",TRUE,高校選手データ貼り付け!F24&amp;"."&amp;TEXT(高校選手データ貼り付け!H24,"00")&amp;"."&amp;TEXT(高校選手データ貼り付け!J24,"00"))</f>
        <v/>
      </c>
      <c r="O16" s="18" t="str" cm="1">
        <f t="array" ref="O16">_xlfn.IFS(A16="","",TRUE,"JPN")</f>
        <v/>
      </c>
      <c r="P16" s="1" t="e">
        <f t="shared" si="0"/>
        <v>#VALUE!</v>
      </c>
      <c r="Q16" s="1" t="e">
        <f t="shared" si="1"/>
        <v>#VALUE!</v>
      </c>
      <c r="R16" s="1" t="e">
        <f t="shared" si="2"/>
        <v>#VALUE!</v>
      </c>
      <c r="S16" s="1" t="e">
        <f t="shared" si="3"/>
        <v>#VALUE!</v>
      </c>
      <c r="T16" s="1" t="e">
        <f t="shared" si="4"/>
        <v>#VALUE!</v>
      </c>
      <c r="U16" s="1" t="str">
        <f t="shared" si="5"/>
        <v>高</v>
      </c>
    </row>
    <row r="17" spans="1:21" ht="18" customHeight="1">
      <c r="A17" s="13" t="str" cm="1">
        <f t="array" ref="A17">_xlfn.IFS(高校選手データ貼り付け!B25="","",TRUE,高校選手データ貼り付け!B25)</f>
        <v/>
      </c>
      <c r="B17" s="14" t="str" cm="1">
        <f t="array" ref="B17">_xlfn.IFS(A17="","",COUNTIF(高校選手データ貼り付け!D26," ")&gt;0,LEFT(高校選手データ貼り付け!D26,FIND(" ",高校選手データ貼り付け!D26)-1),TRUE,LEFT(高校選手データ貼り付け!D26,FIND("　",高校選手データ貼り付け!D26)-1))</f>
        <v/>
      </c>
      <c r="C17" s="14" t="str" cm="1">
        <f t="array" ref="C17">_xlfn.IFS(A17="","",COUNTIF(高校選手データ貼り付け!D26," ")&gt;0,RIGHT(高校選手データ貼り付け!D26,LEN(高校選手データ貼り付け!D26)-FIND(" ",高校選手データ貼り付け!D26)),TRUE,RIGHT(高校選手データ貼り付け!D26,LEN(高校選手データ貼り付け!D26)-FIND("　",高校選手データ貼り付け!D26)))</f>
        <v/>
      </c>
      <c r="D17" s="15"/>
      <c r="E17" s="16" t="str" cm="1">
        <f t="array" ref="E17">_xlfn.IFS(A17="","",TRUE,高校選手データ貼り付け!$P$4&amp;"高")</f>
        <v/>
      </c>
      <c r="F17" s="17" t="str" cm="1">
        <f t="array" ref="F17">_xlfn.IFS(A17="","",TRUE,高校選手データ貼り付け!K25)</f>
        <v/>
      </c>
      <c r="G17" s="15"/>
      <c r="H17" s="18"/>
      <c r="I17" s="18"/>
      <c r="J17" s="16" t="str" cm="1">
        <f t="array" ref="J17">_xlfn.IFS(A17="","",COUNTIF(高校選手データ貼り付け!D25," ")&gt;0,ASC(LEFT(高校選手データ貼り付け!D25,FIND(" ",高校選手データ貼り付け!D25)-1)),TRUE,ASC(LEFT(高校選手データ貼り付け!D25,FIND("　",高校選手データ貼り付け!D25)-1)))</f>
        <v/>
      </c>
      <c r="K17" s="18" t="str" cm="1">
        <f t="array" ref="K17">_xlfn.IFS(A17="","",COUNTIF(高校選手データ貼り付け!D25," ")&gt;0,ASC(RIGHT(高校選手データ貼り付け!D25,LEN(高校選手データ貼り付け!D25)-FIND(" ",高校選手データ貼り付け!D25))),TRUE,ASC(RIGHT(高校選手データ貼り付け!D25,LEN(高校選手データ貼り付け!D25)-FIND("　",高校選手データ貼り付け!D25))))</f>
        <v/>
      </c>
      <c r="L17" s="18"/>
      <c r="M17" s="18"/>
      <c r="N17" s="18" t="str" cm="1">
        <f t="array" ref="N17">_xlfn.IFS(A17="","",TRUE,高校選手データ貼り付け!F25&amp;"."&amp;TEXT(高校選手データ貼り付け!H25,"00")&amp;"."&amp;TEXT(高校選手データ貼り付け!J25,"00"))</f>
        <v/>
      </c>
      <c r="O17" s="18" t="str" cm="1">
        <f t="array" ref="O17">_xlfn.IFS(A17="","",TRUE,"JPN")</f>
        <v/>
      </c>
      <c r="P17" s="1" t="e">
        <f t="shared" si="0"/>
        <v>#VALUE!</v>
      </c>
      <c r="Q17" s="1" t="e">
        <f t="shared" si="1"/>
        <v>#VALUE!</v>
      </c>
      <c r="R17" s="1" t="e">
        <f t="shared" si="2"/>
        <v>#VALUE!</v>
      </c>
      <c r="S17" s="1" t="e">
        <f t="shared" si="3"/>
        <v>#VALUE!</v>
      </c>
      <c r="T17" s="1" t="e">
        <f t="shared" si="4"/>
        <v>#VALUE!</v>
      </c>
      <c r="U17" s="1" t="str">
        <f t="shared" si="5"/>
        <v>高</v>
      </c>
    </row>
    <row r="18" spans="1:21" ht="18" customHeight="1">
      <c r="A18" s="13" t="str" cm="1">
        <f t="array" ref="A18">_xlfn.IFS(高校選手データ貼り付け!B26="","",TRUE,高校選手データ貼り付け!B26)</f>
        <v/>
      </c>
      <c r="B18" s="14" t="str" cm="1">
        <f t="array" ref="B18">_xlfn.IFS(A18="","",COUNTIF(高校選手データ貼り付け!D27," ")&gt;0,LEFT(高校選手データ貼り付け!D27,FIND(" ",高校選手データ貼り付け!D27)-1),TRUE,LEFT(高校選手データ貼り付け!D27,FIND("　",高校選手データ貼り付け!D27)-1))</f>
        <v/>
      </c>
      <c r="C18" s="14" t="str" cm="1">
        <f t="array" ref="C18">_xlfn.IFS(A18="","",COUNTIF(高校選手データ貼り付け!D27," ")&gt;0,RIGHT(高校選手データ貼り付け!D27,LEN(高校選手データ貼り付け!D27)-FIND(" ",高校選手データ貼り付け!D27)),TRUE,RIGHT(高校選手データ貼り付け!D27,LEN(高校選手データ貼り付け!D27)-FIND("　",高校選手データ貼り付け!D27)))</f>
        <v/>
      </c>
      <c r="D18" s="15"/>
      <c r="E18" s="16" t="str" cm="1">
        <f t="array" ref="E18">_xlfn.IFS(A18="","",TRUE,高校選手データ貼り付け!$P$4&amp;"高")</f>
        <v/>
      </c>
      <c r="F18" s="17" t="str" cm="1">
        <f t="array" ref="F18">_xlfn.IFS(A18="","",TRUE,高校選手データ貼り付け!K26)</f>
        <v/>
      </c>
      <c r="G18" s="15"/>
      <c r="H18" s="18"/>
      <c r="I18" s="18"/>
      <c r="J18" s="16" t="str" cm="1">
        <f t="array" ref="J18">_xlfn.IFS(A18="","",COUNTIF(高校選手データ貼り付け!D26," ")&gt;0,ASC(LEFT(高校選手データ貼り付け!D26,FIND(" ",高校選手データ貼り付け!D26)-1)),TRUE,ASC(LEFT(高校選手データ貼り付け!D26,FIND("　",高校選手データ貼り付け!D26)-1)))</f>
        <v/>
      </c>
      <c r="K18" s="18" t="str" cm="1">
        <f t="array" ref="K18">_xlfn.IFS(A18="","",COUNTIF(高校選手データ貼り付け!D26," ")&gt;0,ASC(RIGHT(高校選手データ貼り付け!D26,LEN(高校選手データ貼り付け!D26)-FIND(" ",高校選手データ貼り付け!D26))),TRUE,ASC(RIGHT(高校選手データ貼り付け!D26,LEN(高校選手データ貼り付け!D26)-FIND("　",高校選手データ貼り付け!D26))))</f>
        <v/>
      </c>
      <c r="L18" s="18"/>
      <c r="M18" s="18"/>
      <c r="N18" s="18" t="str" cm="1">
        <f t="array" ref="N18">_xlfn.IFS(A18="","",TRUE,高校選手データ貼り付け!F26&amp;"."&amp;TEXT(高校選手データ貼り付け!H26,"00")&amp;"."&amp;TEXT(高校選手データ貼り付け!J26,"00"))</f>
        <v/>
      </c>
      <c r="O18" s="18" t="str" cm="1">
        <f t="array" ref="O18">_xlfn.IFS(A18="","",TRUE,"JPN")</f>
        <v/>
      </c>
      <c r="P18" s="1" t="e">
        <f t="shared" si="0"/>
        <v>#VALUE!</v>
      </c>
      <c r="Q18" s="1" t="e">
        <f t="shared" si="1"/>
        <v>#VALUE!</v>
      </c>
      <c r="R18" s="1" t="e">
        <f t="shared" si="2"/>
        <v>#VALUE!</v>
      </c>
      <c r="S18" s="1" t="e">
        <f t="shared" si="3"/>
        <v>#VALUE!</v>
      </c>
      <c r="T18" s="1" t="e">
        <f t="shared" si="4"/>
        <v>#VALUE!</v>
      </c>
      <c r="U18" s="1" t="str">
        <f t="shared" si="5"/>
        <v>高</v>
      </c>
    </row>
    <row r="19" spans="1:21" ht="18" customHeight="1">
      <c r="A19" s="13" t="str" cm="1">
        <f t="array" ref="A19">_xlfn.IFS(高校選手データ貼り付け!B27="","",TRUE,高校選手データ貼り付け!B27)</f>
        <v/>
      </c>
      <c r="B19" s="14" t="str" cm="1">
        <f t="array" ref="B19">_xlfn.IFS(A19="","",COUNTIF(高校選手データ貼り付け!D28," ")&gt;0,LEFT(高校選手データ貼り付け!D28,FIND(" ",高校選手データ貼り付け!D28)-1),TRUE,LEFT(高校選手データ貼り付け!D28,FIND("　",高校選手データ貼り付け!D28)-1))</f>
        <v/>
      </c>
      <c r="C19" s="14" t="str" cm="1">
        <f t="array" ref="C19">_xlfn.IFS(A19="","",COUNTIF(高校選手データ貼り付け!D28," ")&gt;0,RIGHT(高校選手データ貼り付け!D28,LEN(高校選手データ貼り付け!D28)-FIND(" ",高校選手データ貼り付け!D28)),TRUE,RIGHT(高校選手データ貼り付け!D28,LEN(高校選手データ貼り付け!D28)-FIND("　",高校選手データ貼り付け!D28)))</f>
        <v/>
      </c>
      <c r="D19" s="15"/>
      <c r="E19" s="16" t="str" cm="1">
        <f t="array" ref="E19">_xlfn.IFS(A19="","",TRUE,高校選手データ貼り付け!$P$4&amp;"高")</f>
        <v/>
      </c>
      <c r="F19" s="17" t="str" cm="1">
        <f t="array" ref="F19">_xlfn.IFS(A19="","",TRUE,高校選手データ貼り付け!K27)</f>
        <v/>
      </c>
      <c r="G19" s="15"/>
      <c r="H19" s="18"/>
      <c r="I19" s="18"/>
      <c r="J19" s="16" t="str" cm="1">
        <f t="array" ref="J19">_xlfn.IFS(A19="","",COUNTIF(高校選手データ貼り付け!D27," ")&gt;0,ASC(LEFT(高校選手データ貼り付け!D27,FIND(" ",高校選手データ貼り付け!D27)-1)),TRUE,ASC(LEFT(高校選手データ貼り付け!D27,FIND("　",高校選手データ貼り付け!D27)-1)))</f>
        <v/>
      </c>
      <c r="K19" s="18" t="str" cm="1">
        <f t="array" ref="K19">_xlfn.IFS(A19="","",COUNTIF(高校選手データ貼り付け!D27," ")&gt;0,ASC(RIGHT(高校選手データ貼り付け!D27,LEN(高校選手データ貼り付け!D27)-FIND(" ",高校選手データ貼り付け!D27))),TRUE,ASC(RIGHT(高校選手データ貼り付け!D27,LEN(高校選手データ貼り付け!D27)-FIND("　",高校選手データ貼り付け!D27))))</f>
        <v/>
      </c>
      <c r="L19" s="18"/>
      <c r="M19" s="18"/>
      <c r="N19" s="18" t="str" cm="1">
        <f t="array" ref="N19">_xlfn.IFS(A19="","",TRUE,高校選手データ貼り付け!F27&amp;"."&amp;TEXT(高校選手データ貼り付け!H27,"00")&amp;"."&amp;TEXT(高校選手データ貼り付け!J27,"00"))</f>
        <v/>
      </c>
      <c r="O19" s="18" t="str" cm="1">
        <f t="array" ref="O19">_xlfn.IFS(A19="","",TRUE,"JPN")</f>
        <v/>
      </c>
      <c r="P19" s="1" t="e">
        <f t="shared" si="0"/>
        <v>#VALUE!</v>
      </c>
      <c r="Q19" s="1" t="e">
        <f t="shared" si="1"/>
        <v>#VALUE!</v>
      </c>
      <c r="R19" s="1" t="e">
        <f t="shared" si="2"/>
        <v>#VALUE!</v>
      </c>
      <c r="S19" s="1" t="e">
        <f t="shared" si="3"/>
        <v>#VALUE!</v>
      </c>
      <c r="T19" s="1" t="e">
        <f t="shared" si="4"/>
        <v>#VALUE!</v>
      </c>
      <c r="U19" s="1" t="str">
        <f t="shared" si="5"/>
        <v>高</v>
      </c>
    </row>
    <row r="20" spans="1:21" ht="18" customHeight="1">
      <c r="A20" s="13" t="str" cm="1">
        <f t="array" ref="A20">_xlfn.IFS(高校選手データ貼り付け!B28="","",TRUE,高校選手データ貼り付け!B28)</f>
        <v/>
      </c>
      <c r="B20" s="14" t="str" cm="1">
        <f t="array" ref="B20">_xlfn.IFS(A20="","",COUNTIF(高校選手データ貼り付け!D29," ")&gt;0,LEFT(高校選手データ貼り付け!D29,FIND(" ",高校選手データ貼り付け!D29)-1),TRUE,LEFT(高校選手データ貼り付け!D29,FIND("　",高校選手データ貼り付け!D29)-1))</f>
        <v/>
      </c>
      <c r="C20" s="14" t="str" cm="1">
        <f t="array" ref="C20">_xlfn.IFS(A20="","",COUNTIF(高校選手データ貼り付け!D29," ")&gt;0,RIGHT(高校選手データ貼り付け!D29,LEN(高校選手データ貼り付け!D29)-FIND(" ",高校選手データ貼り付け!D29)),TRUE,RIGHT(高校選手データ貼り付け!D29,LEN(高校選手データ貼り付け!D29)-FIND("　",高校選手データ貼り付け!D29)))</f>
        <v/>
      </c>
      <c r="D20" s="15"/>
      <c r="E20" s="16" t="str" cm="1">
        <f t="array" ref="E20">_xlfn.IFS(A20="","",TRUE,高校選手データ貼り付け!$P$4&amp;"高")</f>
        <v/>
      </c>
      <c r="F20" s="17" t="str" cm="1">
        <f t="array" ref="F20">_xlfn.IFS(A20="","",TRUE,高校選手データ貼り付け!K28)</f>
        <v/>
      </c>
      <c r="G20" s="15"/>
      <c r="H20" s="18"/>
      <c r="I20" s="18"/>
      <c r="J20" s="16" t="str" cm="1">
        <f t="array" ref="J20">_xlfn.IFS(A20="","",COUNTIF(高校選手データ貼り付け!D28," ")&gt;0,ASC(LEFT(高校選手データ貼り付け!D28,FIND(" ",高校選手データ貼り付け!D28)-1)),TRUE,ASC(LEFT(高校選手データ貼り付け!D28,FIND("　",高校選手データ貼り付け!D28)-1)))</f>
        <v/>
      </c>
      <c r="K20" s="18" t="str" cm="1">
        <f t="array" ref="K20">_xlfn.IFS(A20="","",COUNTIF(高校選手データ貼り付け!D28," ")&gt;0,ASC(RIGHT(高校選手データ貼り付け!D28,LEN(高校選手データ貼り付け!D28)-FIND(" ",高校選手データ貼り付け!D28))),TRUE,ASC(RIGHT(高校選手データ貼り付け!D28,LEN(高校選手データ貼り付け!D28)-FIND("　",高校選手データ貼り付け!D28))))</f>
        <v/>
      </c>
      <c r="L20" s="18"/>
      <c r="M20" s="18"/>
      <c r="N20" s="18" t="str" cm="1">
        <f t="array" ref="N20">_xlfn.IFS(A20="","",TRUE,高校選手データ貼り付け!F28&amp;"."&amp;TEXT(高校選手データ貼り付け!H28,"00")&amp;"."&amp;TEXT(高校選手データ貼り付け!J28,"00"))</f>
        <v/>
      </c>
      <c r="O20" s="18" t="str" cm="1">
        <f t="array" ref="O20">_xlfn.IFS(A20="","",TRUE,"JPN")</f>
        <v/>
      </c>
      <c r="P20" s="1" t="e">
        <f t="shared" si="0"/>
        <v>#VALUE!</v>
      </c>
      <c r="Q20" s="1" t="e">
        <f t="shared" si="1"/>
        <v>#VALUE!</v>
      </c>
      <c r="R20" s="1" t="e">
        <f t="shared" si="2"/>
        <v>#VALUE!</v>
      </c>
      <c r="S20" s="1" t="e">
        <f t="shared" si="3"/>
        <v>#VALUE!</v>
      </c>
      <c r="T20" s="1" t="e">
        <f t="shared" si="4"/>
        <v>#VALUE!</v>
      </c>
      <c r="U20" s="1" t="str">
        <f t="shared" si="5"/>
        <v>高</v>
      </c>
    </row>
    <row r="21" spans="1:21" ht="18" customHeight="1">
      <c r="A21" s="13" t="str" cm="1">
        <f t="array" ref="A21">_xlfn.IFS(高校選手データ貼り付け!B29="","",TRUE,高校選手データ貼り付け!B29)</f>
        <v/>
      </c>
      <c r="B21" s="14" t="str" cm="1">
        <f t="array" ref="B21">_xlfn.IFS(A21="","",COUNTIF(高校選手データ貼り付け!D30," ")&gt;0,LEFT(高校選手データ貼り付け!D30,FIND(" ",高校選手データ貼り付け!D30)-1),TRUE,LEFT(高校選手データ貼り付け!D30,FIND("　",高校選手データ貼り付け!D30)-1))</f>
        <v/>
      </c>
      <c r="C21" s="14" t="str" cm="1">
        <f t="array" ref="C21">_xlfn.IFS(A21="","",COUNTIF(高校選手データ貼り付け!D30," ")&gt;0,RIGHT(高校選手データ貼り付け!D30,LEN(高校選手データ貼り付け!D30)-FIND(" ",高校選手データ貼り付け!D30)),TRUE,RIGHT(高校選手データ貼り付け!D30,LEN(高校選手データ貼り付け!D30)-FIND("　",高校選手データ貼り付け!D30)))</f>
        <v/>
      </c>
      <c r="D21" s="15"/>
      <c r="E21" s="16" t="str" cm="1">
        <f t="array" ref="E21">_xlfn.IFS(A21="","",TRUE,高校選手データ貼り付け!$P$4&amp;"高")</f>
        <v/>
      </c>
      <c r="F21" s="17" t="str" cm="1">
        <f t="array" ref="F21">_xlfn.IFS(A21="","",TRUE,高校選手データ貼り付け!K29)</f>
        <v/>
      </c>
      <c r="G21" s="15"/>
      <c r="H21" s="18"/>
      <c r="I21" s="18"/>
      <c r="J21" s="16" t="str" cm="1">
        <f t="array" ref="J21">_xlfn.IFS(A21="","",COUNTIF(高校選手データ貼り付け!D29," ")&gt;0,ASC(LEFT(高校選手データ貼り付け!D29,FIND(" ",高校選手データ貼り付け!D29)-1)),TRUE,ASC(LEFT(高校選手データ貼り付け!D29,FIND("　",高校選手データ貼り付け!D29)-1)))</f>
        <v/>
      </c>
      <c r="K21" s="18" t="str" cm="1">
        <f t="array" ref="K21">_xlfn.IFS(A21="","",COUNTIF(高校選手データ貼り付け!D29," ")&gt;0,ASC(RIGHT(高校選手データ貼り付け!D29,LEN(高校選手データ貼り付け!D29)-FIND(" ",高校選手データ貼り付け!D29))),TRUE,ASC(RIGHT(高校選手データ貼り付け!D29,LEN(高校選手データ貼り付け!D29)-FIND("　",高校選手データ貼り付け!D29))))</f>
        <v/>
      </c>
      <c r="L21" s="18"/>
      <c r="M21" s="18"/>
      <c r="N21" s="18" t="str" cm="1">
        <f t="array" ref="N21">_xlfn.IFS(A21="","",TRUE,高校選手データ貼り付け!F29&amp;"."&amp;TEXT(高校選手データ貼り付け!H29,"00")&amp;"."&amp;TEXT(高校選手データ貼り付け!J29,"00"))</f>
        <v/>
      </c>
      <c r="O21" s="18" t="str" cm="1">
        <f t="array" ref="O21">_xlfn.IFS(A21="","",TRUE,"JPN")</f>
        <v/>
      </c>
      <c r="P21" s="1" t="e">
        <f t="shared" si="0"/>
        <v>#VALUE!</v>
      </c>
      <c r="Q21" s="1" t="e">
        <f t="shared" si="1"/>
        <v>#VALUE!</v>
      </c>
      <c r="R21" s="1" t="e">
        <f t="shared" si="2"/>
        <v>#VALUE!</v>
      </c>
      <c r="S21" s="1" t="e">
        <f t="shared" si="3"/>
        <v>#VALUE!</v>
      </c>
      <c r="T21" s="1" t="e">
        <f t="shared" si="4"/>
        <v>#VALUE!</v>
      </c>
      <c r="U21" s="1" t="str">
        <f t="shared" si="5"/>
        <v>高</v>
      </c>
    </row>
    <row r="22" spans="1:21" ht="18" customHeight="1">
      <c r="A22" s="13" t="str" cm="1">
        <f t="array" ref="A22">_xlfn.IFS(高校選手データ貼り付け!B30="","",TRUE,高校選手データ貼り付け!B30)</f>
        <v/>
      </c>
      <c r="B22" s="14" t="str" cm="1">
        <f t="array" ref="B22">_xlfn.IFS(A22="","",COUNTIF(高校選手データ貼り付け!D31," ")&gt;0,LEFT(高校選手データ貼り付け!D31,FIND(" ",高校選手データ貼り付け!D31)-1),TRUE,LEFT(高校選手データ貼り付け!D31,FIND("　",高校選手データ貼り付け!D31)-1))</f>
        <v/>
      </c>
      <c r="C22" s="14" t="str" cm="1">
        <f t="array" ref="C22">_xlfn.IFS(A22="","",COUNTIF(高校選手データ貼り付け!D31," ")&gt;0,RIGHT(高校選手データ貼り付け!D31,LEN(高校選手データ貼り付け!D31)-FIND(" ",高校選手データ貼り付け!D31)),TRUE,RIGHT(高校選手データ貼り付け!D31,LEN(高校選手データ貼り付け!D31)-FIND("　",高校選手データ貼り付け!D31)))</f>
        <v/>
      </c>
      <c r="D22" s="15"/>
      <c r="E22" s="16" t="str" cm="1">
        <f t="array" ref="E22">_xlfn.IFS(A22="","",TRUE,高校選手データ貼り付け!$P$4&amp;"高")</f>
        <v/>
      </c>
      <c r="F22" s="17" t="str" cm="1">
        <f t="array" ref="F22">_xlfn.IFS(A22="","",TRUE,高校選手データ貼り付け!K30)</f>
        <v/>
      </c>
      <c r="G22" s="15"/>
      <c r="H22" s="18"/>
      <c r="I22" s="18"/>
      <c r="J22" s="16" t="str" cm="1">
        <f t="array" ref="J22">_xlfn.IFS(A22="","",COUNTIF(高校選手データ貼り付け!D30," ")&gt;0,ASC(LEFT(高校選手データ貼り付け!D30,FIND(" ",高校選手データ貼り付け!D30)-1)),TRUE,ASC(LEFT(高校選手データ貼り付け!D30,FIND("　",高校選手データ貼り付け!D30)-1)))</f>
        <v/>
      </c>
      <c r="K22" s="18" t="str" cm="1">
        <f t="array" ref="K22">_xlfn.IFS(A22="","",COUNTIF(高校選手データ貼り付け!D30," ")&gt;0,ASC(RIGHT(高校選手データ貼り付け!D30,LEN(高校選手データ貼り付け!D30)-FIND(" ",高校選手データ貼り付け!D30))),TRUE,ASC(RIGHT(高校選手データ貼り付け!D30,LEN(高校選手データ貼り付け!D30)-FIND("　",高校選手データ貼り付け!D30))))</f>
        <v/>
      </c>
      <c r="L22" s="18"/>
      <c r="M22" s="18"/>
      <c r="N22" s="18" t="str" cm="1">
        <f t="array" ref="N22">_xlfn.IFS(A22="","",TRUE,高校選手データ貼り付け!F30&amp;"."&amp;TEXT(高校選手データ貼り付け!H30,"00")&amp;"."&amp;TEXT(高校選手データ貼り付け!J30,"00"))</f>
        <v/>
      </c>
      <c r="O22" s="18" t="str" cm="1">
        <f t="array" ref="O22">_xlfn.IFS(A22="","",TRUE,"JPN")</f>
        <v/>
      </c>
      <c r="P22" s="1" t="e">
        <f t="shared" si="0"/>
        <v>#VALUE!</v>
      </c>
      <c r="Q22" s="1" t="e">
        <f t="shared" si="1"/>
        <v>#VALUE!</v>
      </c>
      <c r="R22" s="1" t="e">
        <f t="shared" si="2"/>
        <v>#VALUE!</v>
      </c>
      <c r="S22" s="1" t="e">
        <f t="shared" si="3"/>
        <v>#VALUE!</v>
      </c>
      <c r="T22" s="1" t="e">
        <f t="shared" si="4"/>
        <v>#VALUE!</v>
      </c>
      <c r="U22" s="1" t="str">
        <f t="shared" si="5"/>
        <v>高</v>
      </c>
    </row>
    <row r="23" spans="1:21" ht="18" customHeight="1">
      <c r="A23" s="13" t="str" cm="1">
        <f t="array" ref="A23">_xlfn.IFS(高校選手データ貼り付け!B31="","",TRUE,高校選手データ貼り付け!B31)</f>
        <v/>
      </c>
      <c r="B23" s="14" t="str" cm="1">
        <f t="array" ref="B23">_xlfn.IFS(A23="","",COUNTIF(高校選手データ貼り付け!D32," ")&gt;0,LEFT(高校選手データ貼り付け!D32,FIND(" ",高校選手データ貼り付け!D32)-1),TRUE,LEFT(高校選手データ貼り付け!D32,FIND("　",高校選手データ貼り付け!D32)-1))</f>
        <v/>
      </c>
      <c r="C23" s="14" t="str" cm="1">
        <f t="array" ref="C23">_xlfn.IFS(A23="","",COUNTIF(高校選手データ貼り付け!D32," ")&gt;0,RIGHT(高校選手データ貼り付け!D32,LEN(高校選手データ貼り付け!D32)-FIND(" ",高校選手データ貼り付け!D32)),TRUE,RIGHT(高校選手データ貼り付け!D32,LEN(高校選手データ貼り付け!D32)-FIND("　",高校選手データ貼り付け!D32)))</f>
        <v/>
      </c>
      <c r="D23" s="15"/>
      <c r="E23" s="16" t="str" cm="1">
        <f t="array" ref="E23">_xlfn.IFS(A23="","",TRUE,高校選手データ貼り付け!$P$4&amp;"高")</f>
        <v/>
      </c>
      <c r="F23" s="17" t="str" cm="1">
        <f t="array" ref="F23">_xlfn.IFS(A23="","",TRUE,高校選手データ貼り付け!K31)</f>
        <v/>
      </c>
      <c r="G23" s="15"/>
      <c r="H23" s="18"/>
      <c r="I23" s="18"/>
      <c r="J23" s="16" t="str" cm="1">
        <f t="array" ref="J23">_xlfn.IFS(A23="","",COUNTIF(高校選手データ貼り付け!D31," ")&gt;0,ASC(LEFT(高校選手データ貼り付け!D31,FIND(" ",高校選手データ貼り付け!D31)-1)),TRUE,ASC(LEFT(高校選手データ貼り付け!D31,FIND("　",高校選手データ貼り付け!D31)-1)))</f>
        <v/>
      </c>
      <c r="K23" s="18" t="str" cm="1">
        <f t="array" ref="K23">_xlfn.IFS(A23="","",COUNTIF(高校選手データ貼り付け!D31," ")&gt;0,ASC(RIGHT(高校選手データ貼り付け!D31,LEN(高校選手データ貼り付け!D31)-FIND(" ",高校選手データ貼り付け!D31))),TRUE,ASC(RIGHT(高校選手データ貼り付け!D31,LEN(高校選手データ貼り付け!D31)-FIND("　",高校選手データ貼り付け!D31))))</f>
        <v/>
      </c>
      <c r="L23" s="18"/>
      <c r="M23" s="18"/>
      <c r="N23" s="18" t="str" cm="1">
        <f t="array" ref="N23">_xlfn.IFS(A23="","",TRUE,高校選手データ貼り付け!F31&amp;"."&amp;TEXT(高校選手データ貼り付け!H31,"00")&amp;"."&amp;TEXT(高校選手データ貼り付け!J31,"00"))</f>
        <v/>
      </c>
      <c r="O23" s="18" t="str" cm="1">
        <f t="array" ref="O23">_xlfn.IFS(A23="","",TRUE,"JPN")</f>
        <v/>
      </c>
      <c r="P23" s="1" t="e">
        <f t="shared" si="0"/>
        <v>#VALUE!</v>
      </c>
      <c r="Q23" s="1" t="e">
        <f t="shared" si="1"/>
        <v>#VALUE!</v>
      </c>
      <c r="R23" s="1" t="e">
        <f t="shared" si="2"/>
        <v>#VALUE!</v>
      </c>
      <c r="S23" s="1" t="e">
        <f t="shared" si="3"/>
        <v>#VALUE!</v>
      </c>
      <c r="T23" s="1" t="e">
        <f t="shared" si="4"/>
        <v>#VALUE!</v>
      </c>
      <c r="U23" s="1" t="str">
        <f t="shared" si="5"/>
        <v>高</v>
      </c>
    </row>
    <row r="24" spans="1:21" ht="18" customHeight="1">
      <c r="A24" s="13" t="str" cm="1">
        <f t="array" ref="A24">_xlfn.IFS(高校選手データ貼り付け!B32="","",TRUE,高校選手データ貼り付け!B32)</f>
        <v/>
      </c>
      <c r="B24" s="14" t="str" cm="1">
        <f t="array" ref="B24">_xlfn.IFS(A24="","",COUNTIF(高校選手データ貼り付け!D33," ")&gt;0,LEFT(高校選手データ貼り付け!D33,FIND(" ",高校選手データ貼り付け!D33)-1),TRUE,LEFT(高校選手データ貼り付け!D33,FIND("　",高校選手データ貼り付け!D33)-1))</f>
        <v/>
      </c>
      <c r="C24" s="14" t="str" cm="1">
        <f t="array" ref="C24">_xlfn.IFS(A24="","",COUNTIF(高校選手データ貼り付け!D33," ")&gt;0,RIGHT(高校選手データ貼り付け!D33,LEN(高校選手データ貼り付け!D33)-FIND(" ",高校選手データ貼り付け!D33)),TRUE,RIGHT(高校選手データ貼り付け!D33,LEN(高校選手データ貼り付け!D33)-FIND("　",高校選手データ貼り付け!D33)))</f>
        <v/>
      </c>
      <c r="D24" s="15"/>
      <c r="E24" s="16" t="str" cm="1">
        <f t="array" ref="E24">_xlfn.IFS(A24="","",TRUE,高校選手データ貼り付け!$P$4&amp;"高")</f>
        <v/>
      </c>
      <c r="F24" s="17" t="str" cm="1">
        <f t="array" ref="F24">_xlfn.IFS(A24="","",TRUE,高校選手データ貼り付け!K32)</f>
        <v/>
      </c>
      <c r="G24" s="15"/>
      <c r="H24" s="18"/>
      <c r="I24" s="18"/>
      <c r="J24" s="16" t="str" cm="1">
        <f t="array" ref="J24">_xlfn.IFS(A24="","",COUNTIF(高校選手データ貼り付け!D32," ")&gt;0,ASC(LEFT(高校選手データ貼り付け!D32,FIND(" ",高校選手データ貼り付け!D32)-1)),TRUE,ASC(LEFT(高校選手データ貼り付け!D32,FIND("　",高校選手データ貼り付け!D32)-1)))</f>
        <v/>
      </c>
      <c r="K24" s="18" t="str" cm="1">
        <f t="array" ref="K24">_xlfn.IFS(A24="","",COUNTIF(高校選手データ貼り付け!D32," ")&gt;0,ASC(RIGHT(高校選手データ貼り付け!D32,LEN(高校選手データ貼り付け!D32)-FIND(" ",高校選手データ貼り付け!D32))),TRUE,ASC(RIGHT(高校選手データ貼り付け!D32,LEN(高校選手データ貼り付け!D32)-FIND("　",高校選手データ貼り付け!D32))))</f>
        <v/>
      </c>
      <c r="L24" s="18"/>
      <c r="M24" s="18"/>
      <c r="N24" s="18" t="str" cm="1">
        <f t="array" ref="N24">_xlfn.IFS(A24="","",TRUE,高校選手データ貼り付け!F32&amp;"."&amp;TEXT(高校選手データ貼り付け!H32,"00")&amp;"."&amp;TEXT(高校選手データ貼り付け!J32,"00"))</f>
        <v/>
      </c>
      <c r="O24" s="18" t="str" cm="1">
        <f t="array" ref="O24">_xlfn.IFS(A24="","",TRUE,"JPN")</f>
        <v/>
      </c>
      <c r="P24" s="1" t="e">
        <f t="shared" si="0"/>
        <v>#VALUE!</v>
      </c>
      <c r="Q24" s="1" t="e">
        <f t="shared" si="1"/>
        <v>#VALUE!</v>
      </c>
      <c r="R24" s="1" t="e">
        <f t="shared" si="2"/>
        <v>#VALUE!</v>
      </c>
      <c r="S24" s="1" t="e">
        <f t="shared" si="3"/>
        <v>#VALUE!</v>
      </c>
      <c r="T24" s="1" t="e">
        <f t="shared" si="4"/>
        <v>#VALUE!</v>
      </c>
      <c r="U24" s="1" t="str">
        <f t="shared" si="5"/>
        <v>高</v>
      </c>
    </row>
    <row r="25" spans="1:21" ht="18" customHeight="1">
      <c r="A25" s="13" t="str" cm="1">
        <f t="array" ref="A25">_xlfn.IFS(高校選手データ貼り付け!B33="","",TRUE,高校選手データ貼り付け!B33)</f>
        <v/>
      </c>
      <c r="B25" s="14" t="str" cm="1">
        <f t="array" ref="B25">_xlfn.IFS(A25="","",COUNTIF(高校選手データ貼り付け!D34," ")&gt;0,LEFT(高校選手データ貼り付け!D34,FIND(" ",高校選手データ貼り付け!D34)-1),TRUE,LEFT(高校選手データ貼り付け!D34,FIND("　",高校選手データ貼り付け!D34)-1))</f>
        <v/>
      </c>
      <c r="C25" s="14" t="str" cm="1">
        <f t="array" ref="C25">_xlfn.IFS(A25="","",COUNTIF(高校選手データ貼り付け!D34," ")&gt;0,RIGHT(高校選手データ貼り付け!D34,LEN(高校選手データ貼り付け!D34)-FIND(" ",高校選手データ貼り付け!D34)),TRUE,RIGHT(高校選手データ貼り付け!D34,LEN(高校選手データ貼り付け!D34)-FIND("　",高校選手データ貼り付け!D34)))</f>
        <v/>
      </c>
      <c r="D25" s="15"/>
      <c r="E25" s="16" t="str" cm="1">
        <f t="array" ref="E25">_xlfn.IFS(A25="","",TRUE,高校選手データ貼り付け!$P$4&amp;"高")</f>
        <v/>
      </c>
      <c r="F25" s="17" t="str" cm="1">
        <f t="array" ref="F25">_xlfn.IFS(A25="","",TRUE,高校選手データ貼り付け!K33)</f>
        <v/>
      </c>
      <c r="G25" s="15"/>
      <c r="H25" s="18"/>
      <c r="I25" s="18"/>
      <c r="J25" s="16" t="str" cm="1">
        <f t="array" ref="J25">_xlfn.IFS(A25="","",COUNTIF(高校選手データ貼り付け!D33," ")&gt;0,ASC(LEFT(高校選手データ貼り付け!D33,FIND(" ",高校選手データ貼り付け!D33)-1)),TRUE,ASC(LEFT(高校選手データ貼り付け!D33,FIND("　",高校選手データ貼り付け!D33)-1)))</f>
        <v/>
      </c>
      <c r="K25" s="18" t="str" cm="1">
        <f t="array" ref="K25">_xlfn.IFS(A25="","",COUNTIF(高校選手データ貼り付け!D33," ")&gt;0,ASC(RIGHT(高校選手データ貼り付け!D33,LEN(高校選手データ貼り付け!D33)-FIND(" ",高校選手データ貼り付け!D33))),TRUE,ASC(RIGHT(高校選手データ貼り付け!D33,LEN(高校選手データ貼り付け!D33)-FIND("　",高校選手データ貼り付け!D33))))</f>
        <v/>
      </c>
      <c r="L25" s="18"/>
      <c r="M25" s="18"/>
      <c r="N25" s="18" t="str" cm="1">
        <f t="array" ref="N25">_xlfn.IFS(A25="","",TRUE,高校選手データ貼り付け!F33&amp;"."&amp;TEXT(高校選手データ貼り付け!H33,"00")&amp;"."&amp;TEXT(高校選手データ貼り付け!J33,"00"))</f>
        <v/>
      </c>
      <c r="O25" s="18" t="str" cm="1">
        <f t="array" ref="O25">_xlfn.IFS(A25="","",TRUE,"JPN")</f>
        <v/>
      </c>
      <c r="P25" s="1" t="e">
        <f t="shared" si="0"/>
        <v>#VALUE!</v>
      </c>
      <c r="Q25" s="1" t="e">
        <f t="shared" si="1"/>
        <v>#VALUE!</v>
      </c>
      <c r="R25" s="1" t="e">
        <f t="shared" si="2"/>
        <v>#VALUE!</v>
      </c>
      <c r="S25" s="1" t="e">
        <f t="shared" si="3"/>
        <v>#VALUE!</v>
      </c>
      <c r="T25" s="1" t="e">
        <f t="shared" si="4"/>
        <v>#VALUE!</v>
      </c>
      <c r="U25" s="1" t="str">
        <f t="shared" si="5"/>
        <v>高</v>
      </c>
    </row>
    <row r="26" spans="1:21" ht="18" customHeight="1">
      <c r="A26" s="13" t="str" cm="1">
        <f t="array" ref="A26">_xlfn.IFS(高校選手データ貼り付け!B34="","",TRUE,高校選手データ貼り付け!B34)</f>
        <v/>
      </c>
      <c r="B26" s="14" t="str" cm="1">
        <f t="array" ref="B26">_xlfn.IFS(A26="","",COUNTIF(高校選手データ貼り付け!D35," ")&gt;0,LEFT(高校選手データ貼り付け!D35,FIND(" ",高校選手データ貼り付け!D35)-1),TRUE,LEFT(高校選手データ貼り付け!D35,FIND("　",高校選手データ貼り付け!D35)-1))</f>
        <v/>
      </c>
      <c r="C26" s="14" t="str" cm="1">
        <f t="array" ref="C26">_xlfn.IFS(A26="","",COUNTIF(高校選手データ貼り付け!D35," ")&gt;0,RIGHT(高校選手データ貼り付け!D35,LEN(高校選手データ貼り付け!D35)-FIND(" ",高校選手データ貼り付け!D35)),TRUE,RIGHT(高校選手データ貼り付け!D35,LEN(高校選手データ貼り付け!D35)-FIND("　",高校選手データ貼り付け!D35)))</f>
        <v/>
      </c>
      <c r="D26" s="15"/>
      <c r="E26" s="16" t="str" cm="1">
        <f t="array" ref="E26">_xlfn.IFS(A26="","",TRUE,高校選手データ貼り付け!$P$4&amp;"高")</f>
        <v/>
      </c>
      <c r="F26" s="17" t="str" cm="1">
        <f t="array" ref="F26">_xlfn.IFS(A26="","",TRUE,高校選手データ貼り付け!K34)</f>
        <v/>
      </c>
      <c r="G26" s="15"/>
      <c r="H26" s="18"/>
      <c r="I26" s="18"/>
      <c r="J26" s="16" t="str" cm="1">
        <f t="array" ref="J26">_xlfn.IFS(A26="","",COUNTIF(高校選手データ貼り付け!D34," ")&gt;0,ASC(LEFT(高校選手データ貼り付け!D34,FIND(" ",高校選手データ貼り付け!D34)-1)),TRUE,ASC(LEFT(高校選手データ貼り付け!D34,FIND("　",高校選手データ貼り付け!D34)-1)))</f>
        <v/>
      </c>
      <c r="K26" s="18" t="str" cm="1">
        <f t="array" ref="K26">_xlfn.IFS(A26="","",COUNTIF(高校選手データ貼り付け!D34," ")&gt;0,ASC(RIGHT(高校選手データ貼り付け!D34,LEN(高校選手データ貼り付け!D34)-FIND(" ",高校選手データ貼り付け!D34))),TRUE,ASC(RIGHT(高校選手データ貼り付け!D34,LEN(高校選手データ貼り付け!D34)-FIND("　",高校選手データ貼り付け!D34))))</f>
        <v/>
      </c>
      <c r="L26" s="18"/>
      <c r="M26" s="18"/>
      <c r="N26" s="18" t="str" cm="1">
        <f t="array" ref="N26">_xlfn.IFS(A26="","",TRUE,高校選手データ貼り付け!F34&amp;"."&amp;TEXT(高校選手データ貼り付け!H34,"00")&amp;"."&amp;TEXT(高校選手データ貼り付け!J34,"00"))</f>
        <v/>
      </c>
      <c r="O26" s="18" t="str" cm="1">
        <f t="array" ref="O26">_xlfn.IFS(A26="","",TRUE,"JPN")</f>
        <v/>
      </c>
      <c r="P26" s="1" t="e">
        <f t="shared" si="0"/>
        <v>#VALUE!</v>
      </c>
      <c r="Q26" s="1" t="e">
        <f t="shared" si="1"/>
        <v>#VALUE!</v>
      </c>
      <c r="R26" s="1" t="e">
        <f t="shared" si="2"/>
        <v>#VALUE!</v>
      </c>
      <c r="S26" s="1" t="e">
        <f t="shared" si="3"/>
        <v>#VALUE!</v>
      </c>
      <c r="T26" s="1" t="e">
        <f t="shared" si="4"/>
        <v>#VALUE!</v>
      </c>
      <c r="U26" s="1" t="str">
        <f t="shared" si="5"/>
        <v>高</v>
      </c>
    </row>
    <row r="27" spans="1:21" ht="18" customHeight="1">
      <c r="A27" s="13" t="str" cm="1">
        <f t="array" ref="A27">_xlfn.IFS(高校選手データ貼り付け!B35="","",TRUE,高校選手データ貼り付け!B35)</f>
        <v/>
      </c>
      <c r="B27" s="14" t="str" cm="1">
        <f t="array" ref="B27">_xlfn.IFS(A27="","",COUNTIF(高校選手データ貼り付け!D36," ")&gt;0,LEFT(高校選手データ貼り付け!D36,FIND(" ",高校選手データ貼り付け!D36)-1),TRUE,LEFT(高校選手データ貼り付け!D36,FIND("　",高校選手データ貼り付け!D36)-1))</f>
        <v/>
      </c>
      <c r="C27" s="14" t="str" cm="1">
        <f t="array" ref="C27">_xlfn.IFS(A27="","",COUNTIF(高校選手データ貼り付け!D36," ")&gt;0,RIGHT(高校選手データ貼り付け!D36,LEN(高校選手データ貼り付け!D36)-FIND(" ",高校選手データ貼り付け!D36)),TRUE,RIGHT(高校選手データ貼り付け!D36,LEN(高校選手データ貼り付け!D36)-FIND("　",高校選手データ貼り付け!D36)))</f>
        <v/>
      </c>
      <c r="D27" s="15"/>
      <c r="E27" s="16" t="str" cm="1">
        <f t="array" ref="E27">_xlfn.IFS(A27="","",TRUE,高校選手データ貼り付け!$P$4&amp;"高")</f>
        <v/>
      </c>
      <c r="F27" s="17" t="str" cm="1">
        <f t="array" ref="F27">_xlfn.IFS(A27="","",TRUE,高校選手データ貼り付け!K35)</f>
        <v/>
      </c>
      <c r="G27" s="15"/>
      <c r="H27" s="18"/>
      <c r="I27" s="18"/>
      <c r="J27" s="16" t="str" cm="1">
        <f t="array" ref="J27">_xlfn.IFS(A27="","",COUNTIF(高校選手データ貼り付け!D35," ")&gt;0,ASC(LEFT(高校選手データ貼り付け!D35,FIND(" ",高校選手データ貼り付け!D35)-1)),TRUE,ASC(LEFT(高校選手データ貼り付け!D35,FIND("　",高校選手データ貼り付け!D35)-1)))</f>
        <v/>
      </c>
      <c r="K27" s="18" t="str" cm="1">
        <f t="array" ref="K27">_xlfn.IFS(A27="","",COUNTIF(高校選手データ貼り付け!D35," ")&gt;0,ASC(RIGHT(高校選手データ貼り付け!D35,LEN(高校選手データ貼り付け!D35)-FIND(" ",高校選手データ貼り付け!D35))),TRUE,ASC(RIGHT(高校選手データ貼り付け!D35,LEN(高校選手データ貼り付け!D35)-FIND("　",高校選手データ貼り付け!D35))))</f>
        <v/>
      </c>
      <c r="L27" s="18"/>
      <c r="M27" s="18"/>
      <c r="N27" s="18" t="str" cm="1">
        <f t="array" ref="N27">_xlfn.IFS(A27="","",TRUE,高校選手データ貼り付け!F35&amp;"."&amp;TEXT(高校選手データ貼り付け!H35,"00")&amp;"."&amp;TEXT(高校選手データ貼り付け!J35,"00"))</f>
        <v/>
      </c>
      <c r="O27" s="18" t="str" cm="1">
        <f t="array" ref="O27">_xlfn.IFS(A27="","",TRUE,"JPN")</f>
        <v/>
      </c>
      <c r="P27" s="1" t="e">
        <f t="shared" si="0"/>
        <v>#VALUE!</v>
      </c>
      <c r="Q27" s="1" t="e">
        <f t="shared" si="1"/>
        <v>#VALUE!</v>
      </c>
      <c r="R27" s="1" t="e">
        <f t="shared" si="2"/>
        <v>#VALUE!</v>
      </c>
      <c r="S27" s="1" t="e">
        <f t="shared" si="3"/>
        <v>#VALUE!</v>
      </c>
      <c r="T27" s="1" t="e">
        <f t="shared" si="4"/>
        <v>#VALUE!</v>
      </c>
      <c r="U27" s="1" t="str">
        <f t="shared" si="5"/>
        <v>高</v>
      </c>
    </row>
    <row r="28" spans="1:21" ht="18" customHeight="1">
      <c r="A28" s="13" t="str" cm="1">
        <f t="array" ref="A28">_xlfn.IFS(高校選手データ貼り付け!B36="","",TRUE,高校選手データ貼り付け!B36)</f>
        <v/>
      </c>
      <c r="B28" s="14" t="str" cm="1">
        <f t="array" ref="B28">_xlfn.IFS(A28="","",COUNTIF(高校選手データ貼り付け!D37," ")&gt;0,LEFT(高校選手データ貼り付け!D37,FIND(" ",高校選手データ貼り付け!D37)-1),TRUE,LEFT(高校選手データ貼り付け!D37,FIND("　",高校選手データ貼り付け!D37)-1))</f>
        <v/>
      </c>
      <c r="C28" s="14" t="str" cm="1">
        <f t="array" ref="C28">_xlfn.IFS(A28="","",COUNTIF(高校選手データ貼り付け!D37," ")&gt;0,RIGHT(高校選手データ貼り付け!D37,LEN(高校選手データ貼り付け!D37)-FIND(" ",高校選手データ貼り付け!D37)),TRUE,RIGHT(高校選手データ貼り付け!D37,LEN(高校選手データ貼り付け!D37)-FIND("　",高校選手データ貼り付け!D37)))</f>
        <v/>
      </c>
      <c r="D28" s="15"/>
      <c r="E28" s="16" t="str" cm="1">
        <f t="array" ref="E28">_xlfn.IFS(A28="","",TRUE,高校選手データ貼り付け!$P$4&amp;"高")</f>
        <v/>
      </c>
      <c r="F28" s="17" t="str" cm="1">
        <f t="array" ref="F28">_xlfn.IFS(A28="","",TRUE,高校選手データ貼り付け!K36)</f>
        <v/>
      </c>
      <c r="G28" s="15"/>
      <c r="H28" s="18"/>
      <c r="I28" s="18"/>
      <c r="J28" s="16" t="str" cm="1">
        <f t="array" ref="J28">_xlfn.IFS(A28="","",COUNTIF(高校選手データ貼り付け!D36," ")&gt;0,ASC(LEFT(高校選手データ貼り付け!D36,FIND(" ",高校選手データ貼り付け!D36)-1)),TRUE,ASC(LEFT(高校選手データ貼り付け!D36,FIND("　",高校選手データ貼り付け!D36)-1)))</f>
        <v/>
      </c>
      <c r="K28" s="18" t="str" cm="1">
        <f t="array" ref="K28">_xlfn.IFS(A28="","",COUNTIF(高校選手データ貼り付け!D36," ")&gt;0,ASC(RIGHT(高校選手データ貼り付け!D36,LEN(高校選手データ貼り付け!D36)-FIND(" ",高校選手データ貼り付け!D36))),TRUE,ASC(RIGHT(高校選手データ貼り付け!D36,LEN(高校選手データ貼り付け!D36)-FIND("　",高校選手データ貼り付け!D36))))</f>
        <v/>
      </c>
      <c r="L28" s="18"/>
      <c r="M28" s="18"/>
      <c r="N28" s="18" t="str" cm="1">
        <f t="array" ref="N28">_xlfn.IFS(A28="","",TRUE,高校選手データ貼り付け!F36&amp;"."&amp;TEXT(高校選手データ貼り付け!H36,"00")&amp;"."&amp;TEXT(高校選手データ貼り付け!J36,"00"))</f>
        <v/>
      </c>
      <c r="O28" s="18" t="str" cm="1">
        <f t="array" ref="O28">_xlfn.IFS(A28="","",TRUE,"JPN")</f>
        <v/>
      </c>
      <c r="P28" s="1" t="e">
        <f t="shared" si="0"/>
        <v>#VALUE!</v>
      </c>
      <c r="Q28" s="1" t="e">
        <f t="shared" si="1"/>
        <v>#VALUE!</v>
      </c>
      <c r="R28" s="1" t="e">
        <f t="shared" si="2"/>
        <v>#VALUE!</v>
      </c>
      <c r="S28" s="1" t="e">
        <f t="shared" si="3"/>
        <v>#VALUE!</v>
      </c>
      <c r="T28" s="1" t="e">
        <f t="shared" si="4"/>
        <v>#VALUE!</v>
      </c>
      <c r="U28" s="1" t="str">
        <f t="shared" si="5"/>
        <v>高</v>
      </c>
    </row>
    <row r="29" spans="1:21" ht="18" customHeight="1">
      <c r="A29" s="13" t="str" cm="1">
        <f t="array" ref="A29">_xlfn.IFS(高校選手データ貼り付け!B37="","",TRUE,高校選手データ貼り付け!B37)</f>
        <v/>
      </c>
      <c r="B29" s="14" t="str" cm="1">
        <f t="array" ref="B29">_xlfn.IFS(A29="","",COUNTIF(高校選手データ貼り付け!D38," ")&gt;0,LEFT(高校選手データ貼り付け!D38,FIND(" ",高校選手データ貼り付け!D38)-1),TRUE,LEFT(高校選手データ貼り付け!D38,FIND("　",高校選手データ貼り付け!D38)-1))</f>
        <v/>
      </c>
      <c r="C29" s="14" t="str" cm="1">
        <f t="array" ref="C29">_xlfn.IFS(A29="","",COUNTIF(高校選手データ貼り付け!D38," ")&gt;0,RIGHT(高校選手データ貼り付け!D38,LEN(高校選手データ貼り付け!D38)-FIND(" ",高校選手データ貼り付け!D38)),TRUE,RIGHT(高校選手データ貼り付け!D38,LEN(高校選手データ貼り付け!D38)-FIND("　",高校選手データ貼り付け!D38)))</f>
        <v/>
      </c>
      <c r="D29" s="15"/>
      <c r="E29" s="16" t="str" cm="1">
        <f t="array" ref="E29">_xlfn.IFS(A29="","",TRUE,高校選手データ貼り付け!$P$4&amp;"高")</f>
        <v/>
      </c>
      <c r="F29" s="17" t="str" cm="1">
        <f t="array" ref="F29">_xlfn.IFS(A29="","",TRUE,高校選手データ貼り付け!K37)</f>
        <v/>
      </c>
      <c r="G29" s="15"/>
      <c r="H29" s="18"/>
      <c r="I29" s="18"/>
      <c r="J29" s="16" t="str" cm="1">
        <f t="array" ref="J29">_xlfn.IFS(A29="","",COUNTIF(高校選手データ貼り付け!D37," ")&gt;0,ASC(LEFT(高校選手データ貼り付け!D37,FIND(" ",高校選手データ貼り付け!D37)-1)),TRUE,ASC(LEFT(高校選手データ貼り付け!D37,FIND("　",高校選手データ貼り付け!D37)-1)))</f>
        <v/>
      </c>
      <c r="K29" s="18" t="str" cm="1">
        <f t="array" ref="K29">_xlfn.IFS(A29="","",COUNTIF(高校選手データ貼り付け!D37," ")&gt;0,ASC(RIGHT(高校選手データ貼り付け!D37,LEN(高校選手データ貼り付け!D37)-FIND(" ",高校選手データ貼り付け!D37))),TRUE,ASC(RIGHT(高校選手データ貼り付け!D37,LEN(高校選手データ貼り付け!D37)-FIND("　",高校選手データ貼り付け!D37))))</f>
        <v/>
      </c>
      <c r="L29" s="18"/>
      <c r="M29" s="18"/>
      <c r="N29" s="18" t="str" cm="1">
        <f t="array" ref="N29">_xlfn.IFS(A29="","",TRUE,高校選手データ貼り付け!F37&amp;"."&amp;TEXT(高校選手データ貼り付け!H37,"00")&amp;"."&amp;TEXT(高校選手データ貼り付け!J37,"00"))</f>
        <v/>
      </c>
      <c r="O29" s="18" t="str" cm="1">
        <f t="array" ref="O29">_xlfn.IFS(A29="","",TRUE,"JPN")</f>
        <v/>
      </c>
      <c r="P29" s="1" t="e">
        <f t="shared" si="0"/>
        <v>#VALUE!</v>
      </c>
      <c r="Q29" s="1" t="e">
        <f t="shared" si="1"/>
        <v>#VALUE!</v>
      </c>
      <c r="R29" s="1" t="e">
        <f t="shared" si="2"/>
        <v>#VALUE!</v>
      </c>
      <c r="S29" s="1" t="e">
        <f t="shared" si="3"/>
        <v>#VALUE!</v>
      </c>
      <c r="T29" s="1" t="e">
        <f t="shared" si="4"/>
        <v>#VALUE!</v>
      </c>
      <c r="U29" s="1" t="str">
        <f t="shared" si="5"/>
        <v>高</v>
      </c>
    </row>
    <row r="30" spans="1:21" ht="18" customHeight="1">
      <c r="A30" s="13" t="str" cm="1">
        <f t="array" ref="A30">_xlfn.IFS(高校選手データ貼り付け!B38="","",TRUE,高校選手データ貼り付け!B38)</f>
        <v/>
      </c>
      <c r="B30" s="14" t="str" cm="1">
        <f t="array" ref="B30">_xlfn.IFS(A30="","",COUNTIF(高校選手データ貼り付け!D39," ")&gt;0,LEFT(高校選手データ貼り付け!D39,FIND(" ",高校選手データ貼り付け!D39)-1),TRUE,LEFT(高校選手データ貼り付け!D39,FIND("　",高校選手データ貼り付け!D39)-1))</f>
        <v/>
      </c>
      <c r="C30" s="14" t="str" cm="1">
        <f t="array" ref="C30">_xlfn.IFS(A30="","",COUNTIF(高校選手データ貼り付け!D39," ")&gt;0,RIGHT(高校選手データ貼り付け!D39,LEN(高校選手データ貼り付け!D39)-FIND(" ",高校選手データ貼り付け!D39)),TRUE,RIGHT(高校選手データ貼り付け!D39,LEN(高校選手データ貼り付け!D39)-FIND("　",高校選手データ貼り付け!D39)))</f>
        <v/>
      </c>
      <c r="D30" s="15"/>
      <c r="E30" s="16" t="str" cm="1">
        <f t="array" ref="E30">_xlfn.IFS(A30="","",TRUE,高校選手データ貼り付け!$P$4&amp;"高")</f>
        <v/>
      </c>
      <c r="F30" s="17" t="str" cm="1">
        <f t="array" ref="F30">_xlfn.IFS(A30="","",TRUE,高校選手データ貼り付け!K38)</f>
        <v/>
      </c>
      <c r="G30" s="15"/>
      <c r="H30" s="18"/>
      <c r="I30" s="18"/>
      <c r="J30" s="16" t="str" cm="1">
        <f t="array" ref="J30">_xlfn.IFS(A30="","",COUNTIF(高校選手データ貼り付け!D38," ")&gt;0,ASC(LEFT(高校選手データ貼り付け!D38,FIND(" ",高校選手データ貼り付け!D38)-1)),TRUE,ASC(LEFT(高校選手データ貼り付け!D38,FIND("　",高校選手データ貼り付け!D38)-1)))</f>
        <v/>
      </c>
      <c r="K30" s="18" t="str" cm="1">
        <f t="array" ref="K30">_xlfn.IFS(A30="","",COUNTIF(高校選手データ貼り付け!D38," ")&gt;0,ASC(RIGHT(高校選手データ貼り付け!D38,LEN(高校選手データ貼り付け!D38)-FIND(" ",高校選手データ貼り付け!D38))),TRUE,ASC(RIGHT(高校選手データ貼り付け!D38,LEN(高校選手データ貼り付け!D38)-FIND("　",高校選手データ貼り付け!D38))))</f>
        <v/>
      </c>
      <c r="L30" s="18"/>
      <c r="M30" s="18"/>
      <c r="N30" s="18" t="str" cm="1">
        <f t="array" ref="N30">_xlfn.IFS(A30="","",TRUE,高校選手データ貼り付け!F38&amp;"."&amp;TEXT(高校選手データ貼り付け!H38,"00")&amp;"."&amp;TEXT(高校選手データ貼り付け!J38,"00"))</f>
        <v/>
      </c>
      <c r="O30" s="18" t="str" cm="1">
        <f t="array" ref="O30">_xlfn.IFS(A30="","",TRUE,"JPN")</f>
        <v/>
      </c>
      <c r="P30" s="1" t="e">
        <f t="shared" si="0"/>
        <v>#VALUE!</v>
      </c>
      <c r="Q30" s="1" t="e">
        <f t="shared" si="1"/>
        <v>#VALUE!</v>
      </c>
      <c r="R30" s="1" t="e">
        <f t="shared" si="2"/>
        <v>#VALUE!</v>
      </c>
      <c r="S30" s="1" t="e">
        <f t="shared" si="3"/>
        <v>#VALUE!</v>
      </c>
      <c r="T30" s="1" t="e">
        <f t="shared" si="4"/>
        <v>#VALUE!</v>
      </c>
      <c r="U30" s="1" t="str">
        <f t="shared" si="5"/>
        <v>高</v>
      </c>
    </row>
    <row r="31" spans="1:21" ht="18" customHeight="1">
      <c r="A31" s="13" t="str" cm="1">
        <f t="array" ref="A31">_xlfn.IFS(高校選手データ貼り付け!B39="","",TRUE,高校選手データ貼り付け!B39)</f>
        <v/>
      </c>
      <c r="B31" s="14" t="str" cm="1">
        <f t="array" ref="B31">_xlfn.IFS(A31="","",COUNTIF(高校選手データ貼り付け!D40," ")&gt;0,LEFT(高校選手データ貼り付け!D40,FIND(" ",高校選手データ貼り付け!D40)-1),TRUE,LEFT(高校選手データ貼り付け!D40,FIND("　",高校選手データ貼り付け!D40)-1))</f>
        <v/>
      </c>
      <c r="C31" s="14" t="str" cm="1">
        <f t="array" ref="C31">_xlfn.IFS(A31="","",COUNTIF(高校選手データ貼り付け!D40," ")&gt;0,RIGHT(高校選手データ貼り付け!D40,LEN(高校選手データ貼り付け!D40)-FIND(" ",高校選手データ貼り付け!D40)),TRUE,RIGHT(高校選手データ貼り付け!D40,LEN(高校選手データ貼り付け!D40)-FIND("　",高校選手データ貼り付け!D40)))</f>
        <v/>
      </c>
      <c r="D31" s="15"/>
      <c r="E31" s="16" t="str" cm="1">
        <f t="array" ref="E31">_xlfn.IFS(A31="","",TRUE,高校選手データ貼り付け!$P$4&amp;"高")</f>
        <v/>
      </c>
      <c r="F31" s="17" t="str" cm="1">
        <f t="array" ref="F31">_xlfn.IFS(A31="","",TRUE,高校選手データ貼り付け!K39)</f>
        <v/>
      </c>
      <c r="G31" s="15"/>
      <c r="H31" s="18"/>
      <c r="I31" s="18"/>
      <c r="J31" s="16" t="str" cm="1">
        <f t="array" ref="J31">_xlfn.IFS(A31="","",COUNTIF(高校選手データ貼り付け!D39," ")&gt;0,ASC(LEFT(高校選手データ貼り付け!D39,FIND(" ",高校選手データ貼り付け!D39)-1)),TRUE,ASC(LEFT(高校選手データ貼り付け!D39,FIND("　",高校選手データ貼り付け!D39)-1)))</f>
        <v/>
      </c>
      <c r="K31" s="18" t="str" cm="1">
        <f t="array" ref="K31">_xlfn.IFS(A31="","",COUNTIF(高校選手データ貼り付け!D39," ")&gt;0,ASC(RIGHT(高校選手データ貼り付け!D39,LEN(高校選手データ貼り付け!D39)-FIND(" ",高校選手データ貼り付け!D39))),TRUE,ASC(RIGHT(高校選手データ貼り付け!D39,LEN(高校選手データ貼り付け!D39)-FIND("　",高校選手データ貼り付け!D39))))</f>
        <v/>
      </c>
      <c r="L31" s="18"/>
      <c r="M31" s="18"/>
      <c r="N31" s="18" t="str" cm="1">
        <f t="array" ref="N31">_xlfn.IFS(A31="","",TRUE,高校選手データ貼り付け!F39&amp;"."&amp;TEXT(高校選手データ貼り付け!H39,"00")&amp;"."&amp;TEXT(高校選手データ貼り付け!J39,"00"))</f>
        <v/>
      </c>
      <c r="O31" s="18" t="str" cm="1">
        <f t="array" ref="O31">_xlfn.IFS(A31="","",TRUE,"JPN")</f>
        <v/>
      </c>
      <c r="P31" s="1" t="e">
        <f t="shared" si="0"/>
        <v>#VALUE!</v>
      </c>
      <c r="Q31" s="1" t="e">
        <f t="shared" si="1"/>
        <v>#VALUE!</v>
      </c>
      <c r="R31" s="1" t="e">
        <f t="shared" si="2"/>
        <v>#VALUE!</v>
      </c>
      <c r="S31" s="1" t="e">
        <f t="shared" si="3"/>
        <v>#VALUE!</v>
      </c>
      <c r="T31" s="1" t="e">
        <f t="shared" si="4"/>
        <v>#VALUE!</v>
      </c>
      <c r="U31" s="1" t="str">
        <f t="shared" si="5"/>
        <v>高</v>
      </c>
    </row>
    <row r="32" spans="1:21" ht="18" customHeight="1">
      <c r="A32" s="13" t="str" cm="1">
        <f t="array" ref="A32">_xlfn.IFS(高校選手データ貼り付け!B40="","",TRUE,高校選手データ貼り付け!B40)</f>
        <v/>
      </c>
      <c r="B32" s="14" t="str" cm="1">
        <f t="array" ref="B32">_xlfn.IFS(A32="","",COUNTIF(高校選手データ貼り付け!D41," ")&gt;0,LEFT(高校選手データ貼り付け!D41,FIND(" ",高校選手データ貼り付け!D41)-1),TRUE,LEFT(高校選手データ貼り付け!D41,FIND("　",高校選手データ貼り付け!D41)-1))</f>
        <v/>
      </c>
      <c r="C32" s="14" t="str" cm="1">
        <f t="array" ref="C32">_xlfn.IFS(A32="","",COUNTIF(高校選手データ貼り付け!D41," ")&gt;0,RIGHT(高校選手データ貼り付け!D41,LEN(高校選手データ貼り付け!D41)-FIND(" ",高校選手データ貼り付け!D41)),TRUE,RIGHT(高校選手データ貼り付け!D41,LEN(高校選手データ貼り付け!D41)-FIND("　",高校選手データ貼り付け!D41)))</f>
        <v/>
      </c>
      <c r="D32" s="15"/>
      <c r="E32" s="16" t="str" cm="1">
        <f t="array" ref="E32">_xlfn.IFS(A32="","",TRUE,高校選手データ貼り付け!$P$4&amp;"高")</f>
        <v/>
      </c>
      <c r="F32" s="17" t="str" cm="1">
        <f t="array" ref="F32">_xlfn.IFS(A32="","",TRUE,高校選手データ貼り付け!K40)</f>
        <v/>
      </c>
      <c r="G32" s="15"/>
      <c r="H32" s="18"/>
      <c r="I32" s="18"/>
      <c r="J32" s="16" t="str" cm="1">
        <f t="array" ref="J32">_xlfn.IFS(A32="","",COUNTIF(高校選手データ貼り付け!D40," ")&gt;0,ASC(LEFT(高校選手データ貼り付け!D40,FIND(" ",高校選手データ貼り付け!D40)-1)),TRUE,ASC(LEFT(高校選手データ貼り付け!D40,FIND("　",高校選手データ貼り付け!D40)-1)))</f>
        <v/>
      </c>
      <c r="K32" s="18" t="str" cm="1">
        <f t="array" ref="K32">_xlfn.IFS(A32="","",COUNTIF(高校選手データ貼り付け!D40," ")&gt;0,ASC(RIGHT(高校選手データ貼り付け!D40,LEN(高校選手データ貼り付け!D40)-FIND(" ",高校選手データ貼り付け!D40))),TRUE,ASC(RIGHT(高校選手データ貼り付け!D40,LEN(高校選手データ貼り付け!D40)-FIND("　",高校選手データ貼り付け!D40))))</f>
        <v/>
      </c>
      <c r="L32" s="18"/>
      <c r="M32" s="18"/>
      <c r="N32" s="18" t="str" cm="1">
        <f t="array" ref="N32">_xlfn.IFS(A32="","",TRUE,高校選手データ貼り付け!F40&amp;"."&amp;TEXT(高校選手データ貼り付け!H40,"00")&amp;"."&amp;TEXT(高校選手データ貼り付け!J40,"00"))</f>
        <v/>
      </c>
      <c r="O32" s="18" t="str" cm="1">
        <f t="array" ref="O32">_xlfn.IFS(A32="","",TRUE,"JPN")</f>
        <v/>
      </c>
      <c r="P32" s="1" t="e">
        <f t="shared" si="0"/>
        <v>#VALUE!</v>
      </c>
      <c r="Q32" s="1" t="e">
        <f t="shared" si="1"/>
        <v>#VALUE!</v>
      </c>
      <c r="R32" s="1" t="e">
        <f t="shared" si="2"/>
        <v>#VALUE!</v>
      </c>
      <c r="S32" s="1" t="e">
        <f t="shared" si="3"/>
        <v>#VALUE!</v>
      </c>
      <c r="T32" s="1" t="e">
        <f t="shared" si="4"/>
        <v>#VALUE!</v>
      </c>
      <c r="U32" s="1" t="str">
        <f t="shared" si="5"/>
        <v>高</v>
      </c>
    </row>
    <row r="33" spans="1:21" ht="18" customHeight="1">
      <c r="A33" s="13" t="str" cm="1">
        <f t="array" ref="A33">_xlfn.IFS(高校選手データ貼り付け!B41="","",TRUE,高校選手データ貼り付け!B41)</f>
        <v/>
      </c>
      <c r="B33" s="14" t="str" cm="1">
        <f t="array" ref="B33">_xlfn.IFS(A33="","",COUNTIF(高校選手データ貼り付け!D42," ")&gt;0,LEFT(高校選手データ貼り付け!D42,FIND(" ",高校選手データ貼り付け!D42)-1),TRUE,LEFT(高校選手データ貼り付け!D42,FIND("　",高校選手データ貼り付け!D42)-1))</f>
        <v/>
      </c>
      <c r="C33" s="14" t="str" cm="1">
        <f t="array" ref="C33">_xlfn.IFS(A33="","",COUNTIF(高校選手データ貼り付け!D42," ")&gt;0,RIGHT(高校選手データ貼り付け!D42,LEN(高校選手データ貼り付け!D42)-FIND(" ",高校選手データ貼り付け!D42)),TRUE,RIGHT(高校選手データ貼り付け!D42,LEN(高校選手データ貼り付け!D42)-FIND("　",高校選手データ貼り付け!D42)))</f>
        <v/>
      </c>
      <c r="D33" s="15"/>
      <c r="E33" s="16" t="str" cm="1">
        <f t="array" ref="E33">_xlfn.IFS(A33="","",TRUE,高校選手データ貼り付け!$P$4&amp;"高")</f>
        <v/>
      </c>
      <c r="F33" s="17" t="str" cm="1">
        <f t="array" ref="F33">_xlfn.IFS(A33="","",TRUE,高校選手データ貼り付け!K41)</f>
        <v/>
      </c>
      <c r="G33" s="15"/>
      <c r="H33" s="18"/>
      <c r="I33" s="18"/>
      <c r="J33" s="16" t="str" cm="1">
        <f t="array" ref="J33">_xlfn.IFS(A33="","",COUNTIF(高校選手データ貼り付け!D41," ")&gt;0,ASC(LEFT(高校選手データ貼り付け!D41,FIND(" ",高校選手データ貼り付け!D41)-1)),TRUE,ASC(LEFT(高校選手データ貼り付け!D41,FIND("　",高校選手データ貼り付け!D41)-1)))</f>
        <v/>
      </c>
      <c r="K33" s="18" t="str" cm="1">
        <f t="array" ref="K33">_xlfn.IFS(A33="","",COUNTIF(高校選手データ貼り付け!D41," ")&gt;0,ASC(RIGHT(高校選手データ貼り付け!D41,LEN(高校選手データ貼り付け!D41)-FIND(" ",高校選手データ貼り付け!D41))),TRUE,ASC(RIGHT(高校選手データ貼り付け!D41,LEN(高校選手データ貼り付け!D41)-FIND("　",高校選手データ貼り付け!D41))))</f>
        <v/>
      </c>
      <c r="L33" s="18"/>
      <c r="M33" s="18"/>
      <c r="N33" s="18" t="str" cm="1">
        <f t="array" ref="N33">_xlfn.IFS(A33="","",TRUE,高校選手データ貼り付け!F41&amp;"."&amp;TEXT(高校選手データ貼り付け!H41,"00")&amp;"."&amp;TEXT(高校選手データ貼り付け!J41,"00"))</f>
        <v/>
      </c>
      <c r="O33" s="18" t="str" cm="1">
        <f t="array" ref="O33">_xlfn.IFS(A33="","",TRUE,"JPN")</f>
        <v/>
      </c>
      <c r="P33" s="1" t="e">
        <f t="shared" si="0"/>
        <v>#VALUE!</v>
      </c>
      <c r="Q33" s="1" t="e">
        <f t="shared" si="1"/>
        <v>#VALUE!</v>
      </c>
      <c r="R33" s="1" t="e">
        <f t="shared" si="2"/>
        <v>#VALUE!</v>
      </c>
      <c r="S33" s="1" t="e">
        <f t="shared" si="3"/>
        <v>#VALUE!</v>
      </c>
      <c r="T33" s="1" t="e">
        <f t="shared" si="4"/>
        <v>#VALUE!</v>
      </c>
      <c r="U33" s="1" t="str">
        <f t="shared" si="5"/>
        <v>高</v>
      </c>
    </row>
    <row r="34" spans="1:21" ht="18" customHeight="1">
      <c r="A34" s="13" t="str" cm="1">
        <f t="array" ref="A34">_xlfn.IFS(高校選手データ貼り付け!B42="","",TRUE,高校選手データ貼り付け!B42)</f>
        <v/>
      </c>
      <c r="B34" s="14" t="str" cm="1">
        <f t="array" ref="B34">_xlfn.IFS(A34="","",COUNTIF(高校選手データ貼り付け!D43," ")&gt;0,LEFT(高校選手データ貼り付け!D43,FIND(" ",高校選手データ貼り付け!D43)-1),TRUE,LEFT(高校選手データ貼り付け!D43,FIND("　",高校選手データ貼り付け!D43)-1))</f>
        <v/>
      </c>
      <c r="C34" s="14" t="str" cm="1">
        <f t="array" ref="C34">_xlfn.IFS(A34="","",COUNTIF(高校選手データ貼り付け!D43," ")&gt;0,RIGHT(高校選手データ貼り付け!D43,LEN(高校選手データ貼り付け!D43)-FIND(" ",高校選手データ貼り付け!D43)),TRUE,RIGHT(高校選手データ貼り付け!D43,LEN(高校選手データ貼り付け!D43)-FIND("　",高校選手データ貼り付け!D43)))</f>
        <v/>
      </c>
      <c r="D34" s="15"/>
      <c r="E34" s="16" t="str" cm="1">
        <f t="array" ref="E34">_xlfn.IFS(A34="","",TRUE,高校選手データ貼り付け!$P$4&amp;"高")</f>
        <v/>
      </c>
      <c r="F34" s="17" t="str" cm="1">
        <f t="array" ref="F34">_xlfn.IFS(A34="","",TRUE,高校選手データ貼り付け!K42)</f>
        <v/>
      </c>
      <c r="G34" s="15"/>
      <c r="H34" s="18"/>
      <c r="I34" s="18"/>
      <c r="J34" s="16" t="str" cm="1">
        <f t="array" ref="J34">_xlfn.IFS(A34="","",COUNTIF(高校選手データ貼り付け!D42," ")&gt;0,ASC(LEFT(高校選手データ貼り付け!D42,FIND(" ",高校選手データ貼り付け!D42)-1)),TRUE,ASC(LEFT(高校選手データ貼り付け!D42,FIND("　",高校選手データ貼り付け!D42)-1)))</f>
        <v/>
      </c>
      <c r="K34" s="18" t="str" cm="1">
        <f t="array" ref="K34">_xlfn.IFS(A34="","",COUNTIF(高校選手データ貼り付け!D42," ")&gt;0,ASC(RIGHT(高校選手データ貼り付け!D42,LEN(高校選手データ貼り付け!D42)-FIND(" ",高校選手データ貼り付け!D42))),TRUE,ASC(RIGHT(高校選手データ貼り付け!D42,LEN(高校選手データ貼り付け!D42)-FIND("　",高校選手データ貼り付け!D42))))</f>
        <v/>
      </c>
      <c r="L34" s="18"/>
      <c r="M34" s="18"/>
      <c r="N34" s="18" t="str" cm="1">
        <f t="array" ref="N34">_xlfn.IFS(A34="","",TRUE,高校選手データ貼り付け!F42&amp;"."&amp;TEXT(高校選手データ貼り付け!H42,"00")&amp;"."&amp;TEXT(高校選手データ貼り付け!J42,"00"))</f>
        <v/>
      </c>
      <c r="O34" s="18" t="str" cm="1">
        <f t="array" ref="O34">_xlfn.IFS(A34="","",TRUE,"JPN")</f>
        <v/>
      </c>
      <c r="P34" s="1" t="e">
        <f t="shared" si="0"/>
        <v>#VALUE!</v>
      </c>
      <c r="Q34" s="1" t="e">
        <f t="shared" si="1"/>
        <v>#VALUE!</v>
      </c>
      <c r="R34" s="1" t="e">
        <f t="shared" si="2"/>
        <v>#VALUE!</v>
      </c>
      <c r="S34" s="1" t="e">
        <f t="shared" si="3"/>
        <v>#VALUE!</v>
      </c>
      <c r="T34" s="1" t="e">
        <f t="shared" si="4"/>
        <v>#VALUE!</v>
      </c>
      <c r="U34" s="1" t="str">
        <f t="shared" si="5"/>
        <v>高</v>
      </c>
    </row>
    <row r="35" spans="1:21" ht="18" customHeight="1">
      <c r="A35" s="13" t="str" cm="1">
        <f t="array" ref="A35">_xlfn.IFS(高校選手データ貼り付け!B43="","",TRUE,高校選手データ貼り付け!B43)</f>
        <v/>
      </c>
      <c r="B35" s="14" t="str" cm="1">
        <f t="array" ref="B35">_xlfn.IFS(A35="","",COUNTIF(高校選手データ貼り付け!D44," ")&gt;0,LEFT(高校選手データ貼り付け!D44,FIND(" ",高校選手データ貼り付け!D44)-1),TRUE,LEFT(高校選手データ貼り付け!D44,FIND("　",高校選手データ貼り付け!D44)-1))</f>
        <v/>
      </c>
      <c r="C35" s="14" t="str" cm="1">
        <f t="array" ref="C35">_xlfn.IFS(A35="","",COUNTIF(高校選手データ貼り付け!D44," ")&gt;0,RIGHT(高校選手データ貼り付け!D44,LEN(高校選手データ貼り付け!D44)-FIND(" ",高校選手データ貼り付け!D44)),TRUE,RIGHT(高校選手データ貼り付け!D44,LEN(高校選手データ貼り付け!D44)-FIND("　",高校選手データ貼り付け!D44)))</f>
        <v/>
      </c>
      <c r="D35" s="15"/>
      <c r="E35" s="16" t="str" cm="1">
        <f t="array" ref="E35">_xlfn.IFS(A35="","",TRUE,高校選手データ貼り付け!$P$4&amp;"高")</f>
        <v/>
      </c>
      <c r="F35" s="17" t="str" cm="1">
        <f t="array" ref="F35">_xlfn.IFS(A35="","",TRUE,高校選手データ貼り付け!K43)</f>
        <v/>
      </c>
      <c r="G35" s="15"/>
      <c r="H35" s="18"/>
      <c r="I35" s="18"/>
      <c r="J35" s="16" t="str" cm="1">
        <f t="array" ref="J35">_xlfn.IFS(A35="","",COUNTIF(高校選手データ貼り付け!D43," ")&gt;0,ASC(LEFT(高校選手データ貼り付け!D43,FIND(" ",高校選手データ貼り付け!D43)-1)),TRUE,ASC(LEFT(高校選手データ貼り付け!D43,FIND("　",高校選手データ貼り付け!D43)-1)))</f>
        <v/>
      </c>
      <c r="K35" s="18" t="str" cm="1">
        <f t="array" ref="K35">_xlfn.IFS(A35="","",COUNTIF(高校選手データ貼り付け!D43," ")&gt;0,ASC(RIGHT(高校選手データ貼り付け!D43,LEN(高校選手データ貼り付け!D43)-FIND(" ",高校選手データ貼り付け!D43))),TRUE,ASC(RIGHT(高校選手データ貼り付け!D43,LEN(高校選手データ貼り付け!D43)-FIND("　",高校選手データ貼り付け!D43))))</f>
        <v/>
      </c>
      <c r="L35" s="18"/>
      <c r="M35" s="18"/>
      <c r="N35" s="18" t="str" cm="1">
        <f t="array" ref="N35">_xlfn.IFS(A35="","",TRUE,高校選手データ貼り付け!F43&amp;"."&amp;TEXT(高校選手データ貼り付け!H43,"00")&amp;"."&amp;TEXT(高校選手データ貼り付け!J43,"00"))</f>
        <v/>
      </c>
      <c r="O35" s="18" t="str" cm="1">
        <f t="array" ref="O35">_xlfn.IFS(A35="","",TRUE,"JPN")</f>
        <v/>
      </c>
      <c r="P35" s="1" t="e">
        <f t="shared" si="0"/>
        <v>#VALUE!</v>
      </c>
      <c r="Q35" s="1" t="e">
        <f t="shared" si="1"/>
        <v>#VALUE!</v>
      </c>
      <c r="R35" s="1" t="e">
        <f t="shared" si="2"/>
        <v>#VALUE!</v>
      </c>
      <c r="S35" s="1" t="e">
        <f t="shared" si="3"/>
        <v>#VALUE!</v>
      </c>
      <c r="T35" s="1" t="e">
        <f t="shared" si="4"/>
        <v>#VALUE!</v>
      </c>
      <c r="U35" s="1" t="str">
        <f t="shared" si="5"/>
        <v>高</v>
      </c>
    </row>
    <row r="36" spans="1:21" ht="18" customHeight="1">
      <c r="A36" s="13" t="str" cm="1">
        <f t="array" ref="A36">_xlfn.IFS(高校選手データ貼り付け!B44="","",TRUE,高校選手データ貼り付け!B44)</f>
        <v/>
      </c>
      <c r="B36" s="14" t="str" cm="1">
        <f t="array" ref="B36">_xlfn.IFS(A36="","",COUNTIF(高校選手データ貼り付け!D45," ")&gt;0,LEFT(高校選手データ貼り付け!D45,FIND(" ",高校選手データ貼り付け!D45)-1),TRUE,LEFT(高校選手データ貼り付け!D45,FIND("　",高校選手データ貼り付け!D45)-1))</f>
        <v/>
      </c>
      <c r="C36" s="14" t="str" cm="1">
        <f t="array" ref="C36">_xlfn.IFS(A36="","",COUNTIF(高校選手データ貼り付け!D45," ")&gt;0,RIGHT(高校選手データ貼り付け!D45,LEN(高校選手データ貼り付け!D45)-FIND(" ",高校選手データ貼り付け!D45)),TRUE,RIGHT(高校選手データ貼り付け!D45,LEN(高校選手データ貼り付け!D45)-FIND("　",高校選手データ貼り付け!D45)))</f>
        <v/>
      </c>
      <c r="D36" s="15"/>
      <c r="E36" s="16" t="str" cm="1">
        <f t="array" ref="E36">_xlfn.IFS(A36="","",TRUE,高校選手データ貼り付け!$P$4&amp;"高")</f>
        <v/>
      </c>
      <c r="F36" s="17" t="str" cm="1">
        <f t="array" ref="F36">_xlfn.IFS(A36="","",TRUE,高校選手データ貼り付け!K44)</f>
        <v/>
      </c>
      <c r="G36" s="15"/>
      <c r="H36" s="18"/>
      <c r="I36" s="18"/>
      <c r="J36" s="16" t="str" cm="1">
        <f t="array" ref="J36">_xlfn.IFS(A36="","",COUNTIF(高校選手データ貼り付け!D44," ")&gt;0,ASC(LEFT(高校選手データ貼り付け!D44,FIND(" ",高校選手データ貼り付け!D44)-1)),TRUE,ASC(LEFT(高校選手データ貼り付け!D44,FIND("　",高校選手データ貼り付け!D44)-1)))</f>
        <v/>
      </c>
      <c r="K36" s="18" t="str" cm="1">
        <f t="array" ref="K36">_xlfn.IFS(A36="","",COUNTIF(高校選手データ貼り付け!D44," ")&gt;0,ASC(RIGHT(高校選手データ貼り付け!D44,LEN(高校選手データ貼り付け!D44)-FIND(" ",高校選手データ貼り付け!D44))),TRUE,ASC(RIGHT(高校選手データ貼り付け!D44,LEN(高校選手データ貼り付け!D44)-FIND("　",高校選手データ貼り付け!D44))))</f>
        <v/>
      </c>
      <c r="L36" s="18"/>
      <c r="M36" s="18"/>
      <c r="N36" s="18" t="str" cm="1">
        <f t="array" ref="N36">_xlfn.IFS(A36="","",TRUE,高校選手データ貼り付け!F44&amp;"."&amp;TEXT(高校選手データ貼り付け!H44,"00")&amp;"."&amp;TEXT(高校選手データ貼り付け!J44,"00"))</f>
        <v/>
      </c>
      <c r="O36" s="18" t="str" cm="1">
        <f t="array" ref="O36">_xlfn.IFS(A36="","",TRUE,"JPN")</f>
        <v/>
      </c>
      <c r="P36" s="1" t="e">
        <f t="shared" si="0"/>
        <v>#VALUE!</v>
      </c>
      <c r="Q36" s="1" t="e">
        <f t="shared" si="1"/>
        <v>#VALUE!</v>
      </c>
      <c r="R36" s="1" t="e">
        <f t="shared" si="2"/>
        <v>#VALUE!</v>
      </c>
      <c r="S36" s="1" t="e">
        <f t="shared" si="3"/>
        <v>#VALUE!</v>
      </c>
      <c r="T36" s="1" t="e">
        <f t="shared" si="4"/>
        <v>#VALUE!</v>
      </c>
      <c r="U36" s="1" t="str">
        <f t="shared" si="5"/>
        <v>高</v>
      </c>
    </row>
    <row r="37" spans="1:21" ht="18" customHeight="1">
      <c r="A37" s="13" t="str" cm="1">
        <f t="array" ref="A37">_xlfn.IFS(高校選手データ貼り付け!B45="","",TRUE,高校選手データ貼り付け!B45)</f>
        <v/>
      </c>
      <c r="B37" s="14" t="str" cm="1">
        <f t="array" ref="B37">_xlfn.IFS(A37="","",COUNTIF(高校選手データ貼り付け!D46," ")&gt;0,LEFT(高校選手データ貼り付け!D46,FIND(" ",高校選手データ貼り付け!D46)-1),TRUE,LEFT(高校選手データ貼り付け!D46,FIND("　",高校選手データ貼り付け!D46)-1))</f>
        <v/>
      </c>
      <c r="C37" s="14" t="str" cm="1">
        <f t="array" ref="C37">_xlfn.IFS(A37="","",COUNTIF(高校選手データ貼り付け!D46," ")&gt;0,RIGHT(高校選手データ貼り付け!D46,LEN(高校選手データ貼り付け!D46)-FIND(" ",高校選手データ貼り付け!D46)),TRUE,RIGHT(高校選手データ貼り付け!D46,LEN(高校選手データ貼り付け!D46)-FIND("　",高校選手データ貼り付け!D46)))</f>
        <v/>
      </c>
      <c r="D37" s="15"/>
      <c r="E37" s="16" t="str" cm="1">
        <f t="array" ref="E37">_xlfn.IFS(A37="","",TRUE,高校選手データ貼り付け!$P$4&amp;"高")</f>
        <v/>
      </c>
      <c r="F37" s="17" t="str" cm="1">
        <f t="array" ref="F37">_xlfn.IFS(A37="","",TRUE,高校選手データ貼り付け!K45)</f>
        <v/>
      </c>
      <c r="G37" s="15"/>
      <c r="H37" s="18"/>
      <c r="I37" s="18"/>
      <c r="J37" s="16" t="str" cm="1">
        <f t="array" ref="J37">_xlfn.IFS(A37="","",COUNTIF(高校選手データ貼り付け!D45," ")&gt;0,ASC(LEFT(高校選手データ貼り付け!D45,FIND(" ",高校選手データ貼り付け!D45)-1)),TRUE,ASC(LEFT(高校選手データ貼り付け!D45,FIND("　",高校選手データ貼り付け!D45)-1)))</f>
        <v/>
      </c>
      <c r="K37" s="18" t="str" cm="1">
        <f t="array" ref="K37">_xlfn.IFS(A37="","",COUNTIF(高校選手データ貼り付け!D45," ")&gt;0,ASC(RIGHT(高校選手データ貼り付け!D45,LEN(高校選手データ貼り付け!D45)-FIND(" ",高校選手データ貼り付け!D45))),TRUE,ASC(RIGHT(高校選手データ貼り付け!D45,LEN(高校選手データ貼り付け!D45)-FIND("　",高校選手データ貼り付け!D45))))</f>
        <v/>
      </c>
      <c r="L37" s="18"/>
      <c r="M37" s="18"/>
      <c r="N37" s="18" t="str" cm="1">
        <f t="array" ref="N37">_xlfn.IFS(A37="","",TRUE,高校選手データ貼り付け!F45&amp;"."&amp;TEXT(高校選手データ貼り付け!H45,"00")&amp;"."&amp;TEXT(高校選手データ貼り付け!J45,"00"))</f>
        <v/>
      </c>
      <c r="O37" s="18" t="str" cm="1">
        <f t="array" ref="O37">_xlfn.IFS(A37="","",TRUE,"JPN")</f>
        <v/>
      </c>
      <c r="P37" s="1" t="e">
        <f t="shared" si="0"/>
        <v>#VALUE!</v>
      </c>
      <c r="Q37" s="1" t="e">
        <f t="shared" si="1"/>
        <v>#VALUE!</v>
      </c>
      <c r="R37" s="1" t="e">
        <f t="shared" si="2"/>
        <v>#VALUE!</v>
      </c>
      <c r="S37" s="1" t="e">
        <f t="shared" si="3"/>
        <v>#VALUE!</v>
      </c>
      <c r="T37" s="1" t="e">
        <f t="shared" si="4"/>
        <v>#VALUE!</v>
      </c>
      <c r="U37" s="1" t="str">
        <f t="shared" si="5"/>
        <v>高</v>
      </c>
    </row>
    <row r="38" spans="1:21" ht="18" customHeight="1">
      <c r="A38" s="13" t="str" cm="1">
        <f t="array" ref="A38">_xlfn.IFS(高校選手データ貼り付け!B46="","",TRUE,高校選手データ貼り付け!B46)</f>
        <v/>
      </c>
      <c r="B38" s="14" t="str" cm="1">
        <f t="array" ref="B38">_xlfn.IFS(A38="","",COUNTIF(高校選手データ貼り付け!D47," ")&gt;0,LEFT(高校選手データ貼り付け!D47,FIND(" ",高校選手データ貼り付け!D47)-1),TRUE,LEFT(高校選手データ貼り付け!D47,FIND("　",高校選手データ貼り付け!D47)-1))</f>
        <v/>
      </c>
      <c r="C38" s="14" t="str" cm="1">
        <f t="array" ref="C38">_xlfn.IFS(A38="","",COUNTIF(高校選手データ貼り付け!D47," ")&gt;0,RIGHT(高校選手データ貼り付け!D47,LEN(高校選手データ貼り付け!D47)-FIND(" ",高校選手データ貼り付け!D47)),TRUE,RIGHT(高校選手データ貼り付け!D47,LEN(高校選手データ貼り付け!D47)-FIND("　",高校選手データ貼り付け!D47)))</f>
        <v/>
      </c>
      <c r="D38" s="15"/>
      <c r="E38" s="16" t="str" cm="1">
        <f t="array" ref="E38">_xlfn.IFS(A38="","",TRUE,高校選手データ貼り付け!$P$4&amp;"高")</f>
        <v/>
      </c>
      <c r="F38" s="17" t="str" cm="1">
        <f t="array" ref="F38">_xlfn.IFS(A38="","",TRUE,高校選手データ貼り付け!K46)</f>
        <v/>
      </c>
      <c r="G38" s="15"/>
      <c r="H38" s="18"/>
      <c r="I38" s="18"/>
      <c r="J38" s="16" t="str" cm="1">
        <f t="array" ref="J38">_xlfn.IFS(A38="","",COUNTIF(高校選手データ貼り付け!D46," ")&gt;0,ASC(LEFT(高校選手データ貼り付け!D46,FIND(" ",高校選手データ貼り付け!D46)-1)),TRUE,ASC(LEFT(高校選手データ貼り付け!D46,FIND("　",高校選手データ貼り付け!D46)-1)))</f>
        <v/>
      </c>
      <c r="K38" s="18" t="str" cm="1">
        <f t="array" ref="K38">_xlfn.IFS(A38="","",COUNTIF(高校選手データ貼り付け!D46," ")&gt;0,ASC(RIGHT(高校選手データ貼り付け!D46,LEN(高校選手データ貼り付け!D46)-FIND(" ",高校選手データ貼り付け!D46))),TRUE,ASC(RIGHT(高校選手データ貼り付け!D46,LEN(高校選手データ貼り付け!D46)-FIND("　",高校選手データ貼り付け!D46))))</f>
        <v/>
      </c>
      <c r="L38" s="18"/>
      <c r="M38" s="18"/>
      <c r="N38" s="18" t="str" cm="1">
        <f t="array" ref="N38">_xlfn.IFS(A38="","",TRUE,高校選手データ貼り付け!F46&amp;"."&amp;TEXT(高校選手データ貼り付け!H46,"00")&amp;"."&amp;TEXT(高校選手データ貼り付け!J46,"00"))</f>
        <v/>
      </c>
      <c r="O38" s="18" t="str" cm="1">
        <f t="array" ref="O38">_xlfn.IFS(A38="","",TRUE,"JPN")</f>
        <v/>
      </c>
      <c r="P38" s="1" t="e">
        <f t="shared" si="0"/>
        <v>#VALUE!</v>
      </c>
      <c r="Q38" s="1" t="e">
        <f t="shared" si="1"/>
        <v>#VALUE!</v>
      </c>
      <c r="R38" s="1" t="e">
        <f t="shared" si="2"/>
        <v>#VALUE!</v>
      </c>
      <c r="S38" s="1" t="e">
        <f t="shared" si="3"/>
        <v>#VALUE!</v>
      </c>
      <c r="T38" s="1" t="e">
        <f t="shared" si="4"/>
        <v>#VALUE!</v>
      </c>
      <c r="U38" s="1" t="str">
        <f t="shared" si="5"/>
        <v>高</v>
      </c>
    </row>
    <row r="39" spans="1:21" ht="18" customHeight="1">
      <c r="A39" s="13" t="str" cm="1">
        <f t="array" ref="A39">_xlfn.IFS(高校選手データ貼り付け!B47="","",TRUE,高校選手データ貼り付け!B47)</f>
        <v/>
      </c>
      <c r="B39" s="14" t="str" cm="1">
        <f t="array" ref="B39">_xlfn.IFS(A39="","",COUNTIF(高校選手データ貼り付け!D48," ")&gt;0,LEFT(高校選手データ貼り付け!D48,FIND(" ",高校選手データ貼り付け!D48)-1),TRUE,LEFT(高校選手データ貼り付け!D48,FIND("　",高校選手データ貼り付け!D48)-1))</f>
        <v/>
      </c>
      <c r="C39" s="14" t="str" cm="1">
        <f t="array" ref="C39">_xlfn.IFS(A39="","",COUNTIF(高校選手データ貼り付け!D48," ")&gt;0,RIGHT(高校選手データ貼り付け!D48,LEN(高校選手データ貼り付け!D48)-FIND(" ",高校選手データ貼り付け!D48)),TRUE,RIGHT(高校選手データ貼り付け!D48,LEN(高校選手データ貼り付け!D48)-FIND("　",高校選手データ貼り付け!D48)))</f>
        <v/>
      </c>
      <c r="D39" s="15"/>
      <c r="E39" s="16" t="str" cm="1">
        <f t="array" ref="E39">_xlfn.IFS(A39="","",TRUE,高校選手データ貼り付け!$P$4&amp;"高")</f>
        <v/>
      </c>
      <c r="F39" s="17" t="str" cm="1">
        <f t="array" ref="F39">_xlfn.IFS(A39="","",TRUE,高校選手データ貼り付け!K47)</f>
        <v/>
      </c>
      <c r="G39" s="15"/>
      <c r="H39" s="18"/>
      <c r="I39" s="18"/>
      <c r="J39" s="16" t="str" cm="1">
        <f t="array" ref="J39">_xlfn.IFS(A39="","",COUNTIF(高校選手データ貼り付け!D47," ")&gt;0,ASC(LEFT(高校選手データ貼り付け!D47,FIND(" ",高校選手データ貼り付け!D47)-1)),TRUE,ASC(LEFT(高校選手データ貼り付け!D47,FIND("　",高校選手データ貼り付け!D47)-1)))</f>
        <v/>
      </c>
      <c r="K39" s="18" t="str" cm="1">
        <f t="array" ref="K39">_xlfn.IFS(A39="","",COUNTIF(高校選手データ貼り付け!D47," ")&gt;0,ASC(RIGHT(高校選手データ貼り付け!D47,LEN(高校選手データ貼り付け!D47)-FIND(" ",高校選手データ貼り付け!D47))),TRUE,ASC(RIGHT(高校選手データ貼り付け!D47,LEN(高校選手データ貼り付け!D47)-FIND("　",高校選手データ貼り付け!D47))))</f>
        <v/>
      </c>
      <c r="L39" s="18"/>
      <c r="M39" s="18"/>
      <c r="N39" s="18" t="str" cm="1">
        <f t="array" ref="N39">_xlfn.IFS(A39="","",TRUE,高校選手データ貼り付け!F47&amp;"."&amp;TEXT(高校選手データ貼り付け!H47,"00")&amp;"."&amp;TEXT(高校選手データ貼り付け!J47,"00"))</f>
        <v/>
      </c>
      <c r="O39" s="18" t="str" cm="1">
        <f t="array" ref="O39">_xlfn.IFS(A39="","",TRUE,"JPN")</f>
        <v/>
      </c>
      <c r="P39" s="1" t="e">
        <f t="shared" si="0"/>
        <v>#VALUE!</v>
      </c>
      <c r="Q39" s="1" t="e">
        <f t="shared" si="1"/>
        <v>#VALUE!</v>
      </c>
      <c r="R39" s="1" t="e">
        <f t="shared" si="2"/>
        <v>#VALUE!</v>
      </c>
      <c r="S39" s="1" t="e">
        <f t="shared" si="3"/>
        <v>#VALUE!</v>
      </c>
      <c r="T39" s="1" t="e">
        <f t="shared" si="4"/>
        <v>#VALUE!</v>
      </c>
      <c r="U39" s="1" t="str">
        <f t="shared" si="5"/>
        <v>高</v>
      </c>
    </row>
    <row r="40" spans="1:21" ht="18" customHeight="1">
      <c r="A40" s="13" t="str" cm="1">
        <f t="array" ref="A40">_xlfn.IFS(高校選手データ貼り付け!B48="","",TRUE,高校選手データ貼り付け!B48)</f>
        <v/>
      </c>
      <c r="B40" s="14" t="str" cm="1">
        <f t="array" ref="B40">_xlfn.IFS(A40="","",COUNTIF(高校選手データ貼り付け!D49," ")&gt;0,LEFT(高校選手データ貼り付け!D49,FIND(" ",高校選手データ貼り付け!D49)-1),TRUE,LEFT(高校選手データ貼り付け!D49,FIND("　",高校選手データ貼り付け!D49)-1))</f>
        <v/>
      </c>
      <c r="C40" s="14" t="str" cm="1">
        <f t="array" ref="C40">_xlfn.IFS(A40="","",COUNTIF(高校選手データ貼り付け!D49," ")&gt;0,RIGHT(高校選手データ貼り付け!D49,LEN(高校選手データ貼り付け!D49)-FIND(" ",高校選手データ貼り付け!D49)),TRUE,RIGHT(高校選手データ貼り付け!D49,LEN(高校選手データ貼り付け!D49)-FIND("　",高校選手データ貼り付け!D49)))</f>
        <v/>
      </c>
      <c r="D40" s="15"/>
      <c r="E40" s="16" t="str" cm="1">
        <f t="array" ref="E40">_xlfn.IFS(A40="","",TRUE,高校選手データ貼り付け!$P$4&amp;"高")</f>
        <v/>
      </c>
      <c r="F40" s="17" t="str" cm="1">
        <f t="array" ref="F40">_xlfn.IFS(A40="","",TRUE,高校選手データ貼り付け!K48)</f>
        <v/>
      </c>
      <c r="G40" s="15"/>
      <c r="H40" s="18"/>
      <c r="I40" s="18"/>
      <c r="J40" s="16" t="str" cm="1">
        <f t="array" ref="J40">_xlfn.IFS(A40="","",COUNTIF(高校選手データ貼り付け!D48," ")&gt;0,ASC(LEFT(高校選手データ貼り付け!D48,FIND(" ",高校選手データ貼り付け!D48)-1)),TRUE,ASC(LEFT(高校選手データ貼り付け!D48,FIND("　",高校選手データ貼り付け!D48)-1)))</f>
        <v/>
      </c>
      <c r="K40" s="18" t="str" cm="1">
        <f t="array" ref="K40">_xlfn.IFS(A40="","",COUNTIF(高校選手データ貼り付け!D48," ")&gt;0,ASC(RIGHT(高校選手データ貼り付け!D48,LEN(高校選手データ貼り付け!D48)-FIND(" ",高校選手データ貼り付け!D48))),TRUE,ASC(RIGHT(高校選手データ貼り付け!D48,LEN(高校選手データ貼り付け!D48)-FIND("　",高校選手データ貼り付け!D48))))</f>
        <v/>
      </c>
      <c r="L40" s="18"/>
      <c r="M40" s="18"/>
      <c r="N40" s="18" t="str" cm="1">
        <f t="array" ref="N40">_xlfn.IFS(A40="","",TRUE,高校選手データ貼り付け!F48&amp;"."&amp;TEXT(高校選手データ貼り付け!H48,"00")&amp;"."&amp;TEXT(高校選手データ貼り付け!J48,"00"))</f>
        <v/>
      </c>
      <c r="O40" s="18" t="str" cm="1">
        <f t="array" ref="O40">_xlfn.IFS(A40="","",TRUE,"JPN")</f>
        <v/>
      </c>
      <c r="P40" s="1" t="e">
        <f t="shared" si="0"/>
        <v>#VALUE!</v>
      </c>
      <c r="Q40" s="1" t="e">
        <f t="shared" si="1"/>
        <v>#VALUE!</v>
      </c>
      <c r="R40" s="1" t="e">
        <f t="shared" si="2"/>
        <v>#VALUE!</v>
      </c>
      <c r="S40" s="1" t="e">
        <f t="shared" si="3"/>
        <v>#VALUE!</v>
      </c>
      <c r="T40" s="1" t="e">
        <f t="shared" si="4"/>
        <v>#VALUE!</v>
      </c>
      <c r="U40" s="1" t="str">
        <f t="shared" si="5"/>
        <v>高</v>
      </c>
    </row>
    <row r="41" spans="1:21" ht="18" customHeight="1">
      <c r="A41" s="13" t="str" cm="1">
        <f t="array" ref="A41">_xlfn.IFS(高校選手データ貼り付け!B49="","",TRUE,高校選手データ貼り付け!B49)</f>
        <v/>
      </c>
      <c r="B41" s="14" t="str" cm="1">
        <f t="array" ref="B41">_xlfn.IFS(A41="","",COUNTIF(高校選手データ貼り付け!D50," ")&gt;0,LEFT(高校選手データ貼り付け!D50,FIND(" ",高校選手データ貼り付け!D50)-1),TRUE,LEFT(高校選手データ貼り付け!D50,FIND("　",高校選手データ貼り付け!D50)-1))</f>
        <v/>
      </c>
      <c r="C41" s="14" t="str" cm="1">
        <f t="array" ref="C41">_xlfn.IFS(A41="","",COUNTIF(高校選手データ貼り付け!D50," ")&gt;0,RIGHT(高校選手データ貼り付け!D50,LEN(高校選手データ貼り付け!D50)-FIND(" ",高校選手データ貼り付け!D50)),TRUE,RIGHT(高校選手データ貼り付け!D50,LEN(高校選手データ貼り付け!D50)-FIND("　",高校選手データ貼り付け!D50)))</f>
        <v/>
      </c>
      <c r="D41" s="15"/>
      <c r="E41" s="16" t="str" cm="1">
        <f t="array" ref="E41">_xlfn.IFS(A41="","",TRUE,高校選手データ貼り付け!$P$4&amp;"高")</f>
        <v/>
      </c>
      <c r="F41" s="17" t="str" cm="1">
        <f t="array" ref="F41">_xlfn.IFS(A41="","",TRUE,高校選手データ貼り付け!K49)</f>
        <v/>
      </c>
      <c r="G41" s="15"/>
      <c r="H41" s="18"/>
      <c r="I41" s="18"/>
      <c r="J41" s="16" t="str" cm="1">
        <f t="array" ref="J41">_xlfn.IFS(A41="","",COUNTIF(高校選手データ貼り付け!D49," ")&gt;0,ASC(LEFT(高校選手データ貼り付け!D49,FIND(" ",高校選手データ貼り付け!D49)-1)),TRUE,ASC(LEFT(高校選手データ貼り付け!D49,FIND("　",高校選手データ貼り付け!D49)-1)))</f>
        <v/>
      </c>
      <c r="K41" s="18" t="str" cm="1">
        <f t="array" ref="K41">_xlfn.IFS(A41="","",COUNTIF(高校選手データ貼り付け!D49," ")&gt;0,ASC(RIGHT(高校選手データ貼り付け!D49,LEN(高校選手データ貼り付け!D49)-FIND(" ",高校選手データ貼り付け!D49))),TRUE,ASC(RIGHT(高校選手データ貼り付け!D49,LEN(高校選手データ貼り付け!D49)-FIND("　",高校選手データ貼り付け!D49))))</f>
        <v/>
      </c>
      <c r="L41" s="18"/>
      <c r="M41" s="18"/>
      <c r="N41" s="18" t="str" cm="1">
        <f t="array" ref="N41">_xlfn.IFS(A41="","",TRUE,高校選手データ貼り付け!F49&amp;"."&amp;TEXT(高校選手データ貼り付け!H49,"00")&amp;"."&amp;TEXT(高校選手データ貼り付け!J49,"00"))</f>
        <v/>
      </c>
      <c r="O41" s="18" t="str" cm="1">
        <f t="array" ref="O41">_xlfn.IFS(A41="","",TRUE,"JPN")</f>
        <v/>
      </c>
      <c r="P41" s="1" t="e">
        <f t="shared" si="0"/>
        <v>#VALUE!</v>
      </c>
      <c r="Q41" s="1" t="e">
        <f t="shared" si="1"/>
        <v>#VALUE!</v>
      </c>
      <c r="R41" s="1" t="e">
        <f t="shared" si="2"/>
        <v>#VALUE!</v>
      </c>
      <c r="S41" s="1" t="e">
        <f t="shared" si="3"/>
        <v>#VALUE!</v>
      </c>
      <c r="T41" s="1" t="e">
        <f t="shared" si="4"/>
        <v>#VALUE!</v>
      </c>
      <c r="U41" s="1" t="str">
        <f t="shared" si="5"/>
        <v>高</v>
      </c>
    </row>
    <row r="42" spans="1:21" ht="18" customHeight="1">
      <c r="A42" s="13" t="str" cm="1">
        <f t="array" ref="A42">_xlfn.IFS(高校選手データ貼り付け!B50="","",TRUE,高校選手データ貼り付け!B50)</f>
        <v/>
      </c>
      <c r="B42" s="14" t="str" cm="1">
        <f t="array" ref="B42">_xlfn.IFS(A42="","",COUNTIF(高校選手データ貼り付け!D51," ")&gt;0,LEFT(高校選手データ貼り付け!D51,FIND(" ",高校選手データ貼り付け!D51)-1),TRUE,LEFT(高校選手データ貼り付け!D51,FIND("　",高校選手データ貼り付け!D51)-1))</f>
        <v/>
      </c>
      <c r="C42" s="14" t="str" cm="1">
        <f t="array" ref="C42">_xlfn.IFS(A42="","",COUNTIF(高校選手データ貼り付け!D51," ")&gt;0,RIGHT(高校選手データ貼り付け!D51,LEN(高校選手データ貼り付け!D51)-FIND(" ",高校選手データ貼り付け!D51)),TRUE,RIGHT(高校選手データ貼り付け!D51,LEN(高校選手データ貼り付け!D51)-FIND("　",高校選手データ貼り付け!D51)))</f>
        <v/>
      </c>
      <c r="D42" s="15"/>
      <c r="E42" s="16" t="str" cm="1">
        <f t="array" ref="E42">_xlfn.IFS(A42="","",TRUE,高校選手データ貼り付け!$P$4&amp;"高")</f>
        <v/>
      </c>
      <c r="F42" s="17" t="str" cm="1">
        <f t="array" ref="F42">_xlfn.IFS(A42="","",TRUE,高校選手データ貼り付け!K50)</f>
        <v/>
      </c>
      <c r="G42" s="15"/>
      <c r="H42" s="18"/>
      <c r="I42" s="18"/>
      <c r="J42" s="16" t="str" cm="1">
        <f t="array" ref="J42">_xlfn.IFS(A42="","",COUNTIF(高校選手データ貼り付け!D50," ")&gt;0,ASC(LEFT(高校選手データ貼り付け!D50,FIND(" ",高校選手データ貼り付け!D50)-1)),TRUE,ASC(LEFT(高校選手データ貼り付け!D50,FIND("　",高校選手データ貼り付け!D50)-1)))</f>
        <v/>
      </c>
      <c r="K42" s="18" t="str" cm="1">
        <f t="array" ref="K42">_xlfn.IFS(A42="","",COUNTIF(高校選手データ貼り付け!D50," ")&gt;0,ASC(RIGHT(高校選手データ貼り付け!D50,LEN(高校選手データ貼り付け!D50)-FIND(" ",高校選手データ貼り付け!D50))),TRUE,ASC(RIGHT(高校選手データ貼り付け!D50,LEN(高校選手データ貼り付け!D50)-FIND("　",高校選手データ貼り付け!D50))))</f>
        <v/>
      </c>
      <c r="L42" s="18"/>
      <c r="M42" s="18"/>
      <c r="N42" s="18" t="str" cm="1">
        <f t="array" ref="N42">_xlfn.IFS(A42="","",TRUE,高校選手データ貼り付け!F50&amp;"."&amp;TEXT(高校選手データ貼り付け!H50,"00")&amp;"."&amp;TEXT(高校選手データ貼り付け!J50,"00"))</f>
        <v/>
      </c>
      <c r="O42" s="18" t="str" cm="1">
        <f t="array" ref="O42">_xlfn.IFS(A42="","",TRUE,"JPN")</f>
        <v/>
      </c>
      <c r="P42" s="1" t="e">
        <f t="shared" si="0"/>
        <v>#VALUE!</v>
      </c>
      <c r="Q42" s="1" t="e">
        <f t="shared" si="1"/>
        <v>#VALUE!</v>
      </c>
      <c r="R42" s="1" t="e">
        <f t="shared" si="2"/>
        <v>#VALUE!</v>
      </c>
      <c r="S42" s="1" t="e">
        <f t="shared" si="3"/>
        <v>#VALUE!</v>
      </c>
      <c r="T42" s="1" t="e">
        <f t="shared" si="4"/>
        <v>#VALUE!</v>
      </c>
      <c r="U42" s="1" t="str">
        <f t="shared" si="5"/>
        <v>高</v>
      </c>
    </row>
    <row r="43" spans="1:21" ht="18" customHeight="1">
      <c r="A43" s="13" t="str" cm="1">
        <f t="array" ref="A43">_xlfn.IFS(高校選手データ貼り付け!B51="","",TRUE,高校選手データ貼り付け!B51)</f>
        <v/>
      </c>
      <c r="B43" s="14" t="str" cm="1">
        <f t="array" ref="B43">_xlfn.IFS(A43="","",COUNTIF(高校選手データ貼り付け!D52," ")&gt;0,LEFT(高校選手データ貼り付け!D52,FIND(" ",高校選手データ貼り付け!D52)-1),TRUE,LEFT(高校選手データ貼り付け!D52,FIND("　",高校選手データ貼り付け!D52)-1))</f>
        <v/>
      </c>
      <c r="C43" s="14" t="str" cm="1">
        <f t="array" ref="C43">_xlfn.IFS(A43="","",COUNTIF(高校選手データ貼り付け!D52," ")&gt;0,RIGHT(高校選手データ貼り付け!D52,LEN(高校選手データ貼り付け!D52)-FIND(" ",高校選手データ貼り付け!D52)),TRUE,RIGHT(高校選手データ貼り付け!D52,LEN(高校選手データ貼り付け!D52)-FIND("　",高校選手データ貼り付け!D52)))</f>
        <v/>
      </c>
      <c r="D43" s="15"/>
      <c r="E43" s="16" t="str" cm="1">
        <f t="array" ref="E43">_xlfn.IFS(A43="","",TRUE,高校選手データ貼り付け!$P$4&amp;"高")</f>
        <v/>
      </c>
      <c r="F43" s="17" t="str" cm="1">
        <f t="array" ref="F43">_xlfn.IFS(A43="","",TRUE,高校選手データ貼り付け!K51)</f>
        <v/>
      </c>
      <c r="G43" s="15"/>
      <c r="H43" s="18"/>
      <c r="I43" s="18"/>
      <c r="J43" s="16" t="str" cm="1">
        <f t="array" ref="J43">_xlfn.IFS(A43="","",COUNTIF(高校選手データ貼り付け!D51," ")&gt;0,ASC(LEFT(高校選手データ貼り付け!D51,FIND(" ",高校選手データ貼り付け!D51)-1)),TRUE,ASC(LEFT(高校選手データ貼り付け!D51,FIND("　",高校選手データ貼り付け!D51)-1)))</f>
        <v/>
      </c>
      <c r="K43" s="18" t="str" cm="1">
        <f t="array" ref="K43">_xlfn.IFS(A43="","",COUNTIF(高校選手データ貼り付け!D51," ")&gt;0,ASC(RIGHT(高校選手データ貼り付け!D51,LEN(高校選手データ貼り付け!D51)-FIND(" ",高校選手データ貼り付け!D51))),TRUE,ASC(RIGHT(高校選手データ貼り付け!D51,LEN(高校選手データ貼り付け!D51)-FIND("　",高校選手データ貼り付け!D51))))</f>
        <v/>
      </c>
      <c r="L43" s="18"/>
      <c r="M43" s="18"/>
      <c r="N43" s="18" t="str" cm="1">
        <f t="array" ref="N43">_xlfn.IFS(A43="","",TRUE,高校選手データ貼り付け!F51&amp;"."&amp;TEXT(高校選手データ貼り付け!H51,"00")&amp;"."&amp;TEXT(高校選手データ貼り付け!J51,"00"))</f>
        <v/>
      </c>
      <c r="O43" s="18" t="str" cm="1">
        <f t="array" ref="O43">_xlfn.IFS(A43="","",TRUE,"JPN")</f>
        <v/>
      </c>
      <c r="P43" s="1" t="e">
        <f t="shared" si="0"/>
        <v>#VALUE!</v>
      </c>
      <c r="Q43" s="1" t="e">
        <f t="shared" si="1"/>
        <v>#VALUE!</v>
      </c>
      <c r="R43" s="1" t="e">
        <f t="shared" si="2"/>
        <v>#VALUE!</v>
      </c>
      <c r="S43" s="1" t="e">
        <f t="shared" si="3"/>
        <v>#VALUE!</v>
      </c>
      <c r="T43" s="1" t="e">
        <f t="shared" si="4"/>
        <v>#VALUE!</v>
      </c>
      <c r="U43" s="1" t="str">
        <f t="shared" si="5"/>
        <v>高</v>
      </c>
    </row>
    <row r="44" spans="1:21" ht="18" customHeight="1">
      <c r="A44" s="13" t="str" cm="1">
        <f t="array" ref="A44">_xlfn.IFS(高校選手データ貼り付け!B52="","",TRUE,高校選手データ貼り付け!B52)</f>
        <v/>
      </c>
      <c r="B44" s="14" t="str" cm="1">
        <f t="array" ref="B44">_xlfn.IFS(A44="","",COUNTIF(高校選手データ貼り付け!D53," ")&gt;0,LEFT(高校選手データ貼り付け!D53,FIND(" ",高校選手データ貼り付け!D53)-1),TRUE,LEFT(高校選手データ貼り付け!D53,FIND("　",高校選手データ貼り付け!D53)-1))</f>
        <v/>
      </c>
      <c r="C44" s="14" t="str" cm="1">
        <f t="array" ref="C44">_xlfn.IFS(A44="","",COUNTIF(高校選手データ貼り付け!D53," ")&gt;0,RIGHT(高校選手データ貼り付け!D53,LEN(高校選手データ貼り付け!D53)-FIND(" ",高校選手データ貼り付け!D53)),TRUE,RIGHT(高校選手データ貼り付け!D53,LEN(高校選手データ貼り付け!D53)-FIND("　",高校選手データ貼り付け!D53)))</f>
        <v/>
      </c>
      <c r="D44" s="15"/>
      <c r="E44" s="16" t="str" cm="1">
        <f t="array" ref="E44">_xlfn.IFS(A44="","",TRUE,高校選手データ貼り付け!$P$4&amp;"高")</f>
        <v/>
      </c>
      <c r="F44" s="17" t="str" cm="1">
        <f t="array" ref="F44">_xlfn.IFS(A44="","",TRUE,高校選手データ貼り付け!K52)</f>
        <v/>
      </c>
      <c r="G44" s="15"/>
      <c r="H44" s="18"/>
      <c r="I44" s="18"/>
      <c r="J44" s="16" t="str" cm="1">
        <f t="array" ref="J44">_xlfn.IFS(A44="","",COUNTIF(高校選手データ貼り付け!D52," ")&gt;0,ASC(LEFT(高校選手データ貼り付け!D52,FIND(" ",高校選手データ貼り付け!D52)-1)),TRUE,ASC(LEFT(高校選手データ貼り付け!D52,FIND("　",高校選手データ貼り付け!D52)-1)))</f>
        <v/>
      </c>
      <c r="K44" s="18" t="str" cm="1">
        <f t="array" ref="K44">_xlfn.IFS(A44="","",COUNTIF(高校選手データ貼り付け!D52," ")&gt;0,ASC(RIGHT(高校選手データ貼り付け!D52,LEN(高校選手データ貼り付け!D52)-FIND(" ",高校選手データ貼り付け!D52))),TRUE,ASC(RIGHT(高校選手データ貼り付け!D52,LEN(高校選手データ貼り付け!D52)-FIND("　",高校選手データ貼り付け!D52))))</f>
        <v/>
      </c>
      <c r="L44" s="18"/>
      <c r="M44" s="18"/>
      <c r="N44" s="18" t="str" cm="1">
        <f t="array" ref="N44">_xlfn.IFS(A44="","",TRUE,高校選手データ貼り付け!F52&amp;"."&amp;TEXT(高校選手データ貼り付け!H52,"00")&amp;"."&amp;TEXT(高校選手データ貼り付け!J52,"00"))</f>
        <v/>
      </c>
      <c r="O44" s="18" t="str" cm="1">
        <f t="array" ref="O44">_xlfn.IFS(A44="","",TRUE,"JPN")</f>
        <v/>
      </c>
      <c r="P44" s="1" t="e">
        <f t="shared" si="0"/>
        <v>#VALUE!</v>
      </c>
      <c r="Q44" s="1" t="e">
        <f t="shared" si="1"/>
        <v>#VALUE!</v>
      </c>
      <c r="R44" s="1" t="e">
        <f t="shared" si="2"/>
        <v>#VALUE!</v>
      </c>
      <c r="S44" s="1" t="e">
        <f t="shared" si="3"/>
        <v>#VALUE!</v>
      </c>
      <c r="T44" s="1" t="e">
        <f t="shared" si="4"/>
        <v>#VALUE!</v>
      </c>
      <c r="U44" s="1" t="str">
        <f t="shared" si="5"/>
        <v>高</v>
      </c>
    </row>
    <row r="45" spans="1:21" ht="18" customHeight="1">
      <c r="A45" s="13" t="str" cm="1">
        <f t="array" ref="A45">_xlfn.IFS(高校選手データ貼り付け!B53="","",TRUE,高校選手データ貼り付け!B53)</f>
        <v/>
      </c>
      <c r="B45" s="14" t="str" cm="1">
        <f t="array" ref="B45">_xlfn.IFS(A45="","",COUNTIF(高校選手データ貼り付け!D54," ")&gt;0,LEFT(高校選手データ貼り付け!D54,FIND(" ",高校選手データ貼り付け!D54)-1),TRUE,LEFT(高校選手データ貼り付け!D54,FIND("　",高校選手データ貼り付け!D54)-1))</f>
        <v/>
      </c>
      <c r="C45" s="14" t="str" cm="1">
        <f t="array" ref="C45">_xlfn.IFS(A45="","",COUNTIF(高校選手データ貼り付け!D54," ")&gt;0,RIGHT(高校選手データ貼り付け!D54,LEN(高校選手データ貼り付け!D54)-FIND(" ",高校選手データ貼り付け!D54)),TRUE,RIGHT(高校選手データ貼り付け!D54,LEN(高校選手データ貼り付け!D54)-FIND("　",高校選手データ貼り付け!D54)))</f>
        <v/>
      </c>
      <c r="D45" s="15"/>
      <c r="E45" s="16" t="str" cm="1">
        <f t="array" ref="E45">_xlfn.IFS(A45="","",TRUE,高校選手データ貼り付け!$P$4&amp;"高")</f>
        <v/>
      </c>
      <c r="F45" s="17" t="str" cm="1">
        <f t="array" ref="F45">_xlfn.IFS(A45="","",TRUE,高校選手データ貼り付け!K53)</f>
        <v/>
      </c>
      <c r="G45" s="15"/>
      <c r="H45" s="18"/>
      <c r="I45" s="18"/>
      <c r="J45" s="16" t="str" cm="1">
        <f t="array" ref="J45">_xlfn.IFS(A45="","",COUNTIF(高校選手データ貼り付け!D53," ")&gt;0,ASC(LEFT(高校選手データ貼り付け!D53,FIND(" ",高校選手データ貼り付け!D53)-1)),TRUE,ASC(LEFT(高校選手データ貼り付け!D53,FIND("　",高校選手データ貼り付け!D53)-1)))</f>
        <v/>
      </c>
      <c r="K45" s="18" t="str" cm="1">
        <f t="array" ref="K45">_xlfn.IFS(A45="","",COUNTIF(高校選手データ貼り付け!D53," ")&gt;0,ASC(RIGHT(高校選手データ貼り付け!D53,LEN(高校選手データ貼り付け!D53)-FIND(" ",高校選手データ貼り付け!D53))),TRUE,ASC(RIGHT(高校選手データ貼り付け!D53,LEN(高校選手データ貼り付け!D53)-FIND("　",高校選手データ貼り付け!D53))))</f>
        <v/>
      </c>
      <c r="L45" s="18"/>
      <c r="M45" s="18"/>
      <c r="N45" s="18" t="str" cm="1">
        <f t="array" ref="N45">_xlfn.IFS(A45="","",TRUE,高校選手データ貼り付け!F53&amp;"."&amp;TEXT(高校選手データ貼り付け!H53,"00")&amp;"."&amp;TEXT(高校選手データ貼り付け!J53,"00"))</f>
        <v/>
      </c>
      <c r="O45" s="18" t="str" cm="1">
        <f t="array" ref="O45">_xlfn.IFS(A45="","",TRUE,"JPN")</f>
        <v/>
      </c>
      <c r="P45" s="1" t="e">
        <f t="shared" si="0"/>
        <v>#VALUE!</v>
      </c>
      <c r="Q45" s="1" t="e">
        <f t="shared" si="1"/>
        <v>#VALUE!</v>
      </c>
      <c r="R45" s="1" t="e">
        <f t="shared" si="2"/>
        <v>#VALUE!</v>
      </c>
      <c r="S45" s="1" t="e">
        <f t="shared" si="3"/>
        <v>#VALUE!</v>
      </c>
      <c r="T45" s="1" t="e">
        <f t="shared" si="4"/>
        <v>#VALUE!</v>
      </c>
      <c r="U45" s="1" t="str">
        <f t="shared" si="5"/>
        <v>高</v>
      </c>
    </row>
    <row r="46" spans="1:21" ht="18" customHeight="1">
      <c r="A46" s="13" t="str" cm="1">
        <f t="array" ref="A46">_xlfn.IFS(高校選手データ貼り付け!B54="","",TRUE,高校選手データ貼り付け!B54)</f>
        <v/>
      </c>
      <c r="B46" s="14" t="str" cm="1">
        <f t="array" ref="B46">_xlfn.IFS(A46="","",COUNTIF(高校選手データ貼り付け!D55," ")&gt;0,LEFT(高校選手データ貼り付け!D55,FIND(" ",高校選手データ貼り付け!D55)-1),TRUE,LEFT(高校選手データ貼り付け!D55,FIND("　",高校選手データ貼り付け!D55)-1))</f>
        <v/>
      </c>
      <c r="C46" s="14" t="str" cm="1">
        <f t="array" ref="C46">_xlfn.IFS(A46="","",COUNTIF(高校選手データ貼り付け!D55," ")&gt;0,RIGHT(高校選手データ貼り付け!D55,LEN(高校選手データ貼り付け!D55)-FIND(" ",高校選手データ貼り付け!D55)),TRUE,RIGHT(高校選手データ貼り付け!D55,LEN(高校選手データ貼り付け!D55)-FIND("　",高校選手データ貼り付け!D55)))</f>
        <v/>
      </c>
      <c r="D46" s="15"/>
      <c r="E46" s="16" t="str" cm="1">
        <f t="array" ref="E46">_xlfn.IFS(A46="","",TRUE,高校選手データ貼り付け!$P$4&amp;"高")</f>
        <v/>
      </c>
      <c r="F46" s="17" t="str" cm="1">
        <f t="array" ref="F46">_xlfn.IFS(A46="","",TRUE,高校選手データ貼り付け!K54)</f>
        <v/>
      </c>
      <c r="G46" s="15"/>
      <c r="H46" s="18"/>
      <c r="I46" s="18"/>
      <c r="J46" s="16" t="str" cm="1">
        <f t="array" ref="J46">_xlfn.IFS(A46="","",COUNTIF(高校選手データ貼り付け!D54," ")&gt;0,ASC(LEFT(高校選手データ貼り付け!D54,FIND(" ",高校選手データ貼り付け!D54)-1)),TRUE,ASC(LEFT(高校選手データ貼り付け!D54,FIND("　",高校選手データ貼り付け!D54)-1)))</f>
        <v/>
      </c>
      <c r="K46" s="18" t="str" cm="1">
        <f t="array" ref="K46">_xlfn.IFS(A46="","",COUNTIF(高校選手データ貼り付け!D54," ")&gt;0,ASC(RIGHT(高校選手データ貼り付け!D54,LEN(高校選手データ貼り付け!D54)-FIND(" ",高校選手データ貼り付け!D54))),TRUE,ASC(RIGHT(高校選手データ貼り付け!D54,LEN(高校選手データ貼り付け!D54)-FIND("　",高校選手データ貼り付け!D54))))</f>
        <v/>
      </c>
      <c r="L46" s="18"/>
      <c r="M46" s="18"/>
      <c r="N46" s="18" t="str" cm="1">
        <f t="array" ref="N46">_xlfn.IFS(A46="","",TRUE,高校選手データ貼り付け!F54&amp;"."&amp;TEXT(高校選手データ貼り付け!H54,"00")&amp;"."&amp;TEXT(高校選手データ貼り付け!J54,"00"))</f>
        <v/>
      </c>
      <c r="O46" s="18" t="str" cm="1">
        <f t="array" ref="O46">_xlfn.IFS(A46="","",TRUE,"JPN")</f>
        <v/>
      </c>
      <c r="P46" s="1" t="e">
        <f t="shared" si="0"/>
        <v>#VALUE!</v>
      </c>
      <c r="Q46" s="1" t="e">
        <f t="shared" si="1"/>
        <v>#VALUE!</v>
      </c>
      <c r="R46" s="1" t="e">
        <f t="shared" si="2"/>
        <v>#VALUE!</v>
      </c>
      <c r="S46" s="1" t="e">
        <f t="shared" si="3"/>
        <v>#VALUE!</v>
      </c>
      <c r="T46" s="1" t="e">
        <f t="shared" si="4"/>
        <v>#VALUE!</v>
      </c>
      <c r="U46" s="1" t="str">
        <f t="shared" si="5"/>
        <v>高</v>
      </c>
    </row>
    <row r="47" spans="1:21" ht="18" customHeight="1">
      <c r="A47" s="13" t="str" cm="1">
        <f t="array" ref="A47">_xlfn.IFS(高校選手データ貼り付け!B55="","",TRUE,高校選手データ貼り付け!B55)</f>
        <v/>
      </c>
      <c r="B47" s="14" t="str" cm="1">
        <f t="array" ref="B47">_xlfn.IFS(A47="","",COUNTIF(高校選手データ貼り付け!D56," ")&gt;0,LEFT(高校選手データ貼り付け!D56,FIND(" ",高校選手データ貼り付け!D56)-1),TRUE,LEFT(高校選手データ貼り付け!D56,FIND("　",高校選手データ貼り付け!D56)-1))</f>
        <v/>
      </c>
      <c r="C47" s="14" t="str" cm="1">
        <f t="array" ref="C47">_xlfn.IFS(A47="","",COUNTIF(高校選手データ貼り付け!D56," ")&gt;0,RIGHT(高校選手データ貼り付け!D56,LEN(高校選手データ貼り付け!D56)-FIND(" ",高校選手データ貼り付け!D56)),TRUE,RIGHT(高校選手データ貼り付け!D56,LEN(高校選手データ貼り付け!D56)-FIND("　",高校選手データ貼り付け!D56)))</f>
        <v/>
      </c>
      <c r="D47" s="15"/>
      <c r="E47" s="16" t="str" cm="1">
        <f t="array" ref="E47">_xlfn.IFS(A47="","",TRUE,高校選手データ貼り付け!$P$4&amp;"高")</f>
        <v/>
      </c>
      <c r="F47" s="17" t="str" cm="1">
        <f t="array" ref="F47">_xlfn.IFS(A47="","",TRUE,高校選手データ貼り付け!K55)</f>
        <v/>
      </c>
      <c r="G47" s="15"/>
      <c r="H47" s="18"/>
      <c r="I47" s="18"/>
      <c r="J47" s="16" t="str" cm="1">
        <f t="array" ref="J47">_xlfn.IFS(A47="","",COUNTIF(高校選手データ貼り付け!D55," ")&gt;0,ASC(LEFT(高校選手データ貼り付け!D55,FIND(" ",高校選手データ貼り付け!D55)-1)),TRUE,ASC(LEFT(高校選手データ貼り付け!D55,FIND("　",高校選手データ貼り付け!D55)-1)))</f>
        <v/>
      </c>
      <c r="K47" s="18" t="str" cm="1">
        <f t="array" ref="K47">_xlfn.IFS(A47="","",COUNTIF(高校選手データ貼り付け!D55," ")&gt;0,ASC(RIGHT(高校選手データ貼り付け!D55,LEN(高校選手データ貼り付け!D55)-FIND(" ",高校選手データ貼り付け!D55))),TRUE,ASC(RIGHT(高校選手データ貼り付け!D55,LEN(高校選手データ貼り付け!D55)-FIND("　",高校選手データ貼り付け!D55))))</f>
        <v/>
      </c>
      <c r="L47" s="18"/>
      <c r="M47" s="18"/>
      <c r="N47" s="18" t="str" cm="1">
        <f t="array" ref="N47">_xlfn.IFS(A47="","",TRUE,高校選手データ貼り付け!F55&amp;"."&amp;TEXT(高校選手データ貼り付け!H55,"00")&amp;"."&amp;TEXT(高校選手データ貼り付け!J55,"00"))</f>
        <v/>
      </c>
      <c r="O47" s="18" t="str" cm="1">
        <f t="array" ref="O47">_xlfn.IFS(A47="","",TRUE,"JPN")</f>
        <v/>
      </c>
      <c r="P47" s="1" t="e">
        <f t="shared" si="0"/>
        <v>#VALUE!</v>
      </c>
      <c r="Q47" s="1" t="e">
        <f t="shared" si="1"/>
        <v>#VALUE!</v>
      </c>
      <c r="R47" s="1" t="e">
        <f t="shared" si="2"/>
        <v>#VALUE!</v>
      </c>
      <c r="S47" s="1" t="e">
        <f t="shared" si="3"/>
        <v>#VALUE!</v>
      </c>
      <c r="T47" s="1" t="e">
        <f t="shared" si="4"/>
        <v>#VALUE!</v>
      </c>
      <c r="U47" s="1" t="str">
        <f t="shared" si="5"/>
        <v>高</v>
      </c>
    </row>
    <row r="48" spans="1:21" ht="18" customHeight="1">
      <c r="A48" s="13" t="str" cm="1">
        <f t="array" ref="A48">_xlfn.IFS(高校選手データ貼り付け!B56="","",TRUE,高校選手データ貼り付け!B56)</f>
        <v/>
      </c>
      <c r="B48" s="14" t="str" cm="1">
        <f t="array" ref="B48">_xlfn.IFS(A48="","",COUNTIF(高校選手データ貼り付け!D57," ")&gt;0,LEFT(高校選手データ貼り付け!D57,FIND(" ",高校選手データ貼り付け!D57)-1),TRUE,LEFT(高校選手データ貼り付け!D57,FIND("　",高校選手データ貼り付け!D57)-1))</f>
        <v/>
      </c>
      <c r="C48" s="14" t="str" cm="1">
        <f t="array" ref="C48">_xlfn.IFS(A48="","",COUNTIF(高校選手データ貼り付け!D57," ")&gt;0,RIGHT(高校選手データ貼り付け!D57,LEN(高校選手データ貼り付け!D57)-FIND(" ",高校選手データ貼り付け!D57)),TRUE,RIGHT(高校選手データ貼り付け!D57,LEN(高校選手データ貼り付け!D57)-FIND("　",高校選手データ貼り付け!D57)))</f>
        <v/>
      </c>
      <c r="D48" s="15"/>
      <c r="E48" s="16" t="str" cm="1">
        <f t="array" ref="E48">_xlfn.IFS(A48="","",TRUE,高校選手データ貼り付け!$P$4&amp;"高")</f>
        <v/>
      </c>
      <c r="F48" s="17" t="str" cm="1">
        <f t="array" ref="F48">_xlfn.IFS(A48="","",TRUE,高校選手データ貼り付け!K56)</f>
        <v/>
      </c>
      <c r="G48" s="15"/>
      <c r="H48" s="18"/>
      <c r="I48" s="18"/>
      <c r="J48" s="16" t="str" cm="1">
        <f t="array" ref="J48">_xlfn.IFS(A48="","",COUNTIF(高校選手データ貼り付け!D56," ")&gt;0,ASC(LEFT(高校選手データ貼り付け!D56,FIND(" ",高校選手データ貼り付け!D56)-1)),TRUE,ASC(LEFT(高校選手データ貼り付け!D56,FIND("　",高校選手データ貼り付け!D56)-1)))</f>
        <v/>
      </c>
      <c r="K48" s="18" t="str" cm="1">
        <f t="array" ref="K48">_xlfn.IFS(A48="","",COUNTIF(高校選手データ貼り付け!D56," ")&gt;0,ASC(RIGHT(高校選手データ貼り付け!D56,LEN(高校選手データ貼り付け!D56)-FIND(" ",高校選手データ貼り付け!D56))),TRUE,ASC(RIGHT(高校選手データ貼り付け!D56,LEN(高校選手データ貼り付け!D56)-FIND("　",高校選手データ貼り付け!D56))))</f>
        <v/>
      </c>
      <c r="L48" s="18"/>
      <c r="M48" s="18"/>
      <c r="N48" s="18" t="str" cm="1">
        <f t="array" ref="N48">_xlfn.IFS(A48="","",TRUE,高校選手データ貼り付け!F56&amp;"."&amp;TEXT(高校選手データ貼り付け!H56,"00")&amp;"."&amp;TEXT(高校選手データ貼り付け!J56,"00"))</f>
        <v/>
      </c>
      <c r="O48" s="18" t="str" cm="1">
        <f t="array" ref="O48">_xlfn.IFS(A48="","",TRUE,"JPN")</f>
        <v/>
      </c>
      <c r="P48" s="1" t="e">
        <f t="shared" si="0"/>
        <v>#VALUE!</v>
      </c>
      <c r="Q48" s="1" t="e">
        <f t="shared" si="1"/>
        <v>#VALUE!</v>
      </c>
      <c r="R48" s="1" t="e">
        <f t="shared" si="2"/>
        <v>#VALUE!</v>
      </c>
      <c r="S48" s="1" t="e">
        <f t="shared" si="3"/>
        <v>#VALUE!</v>
      </c>
      <c r="T48" s="1" t="e">
        <f t="shared" si="4"/>
        <v>#VALUE!</v>
      </c>
      <c r="U48" s="1" t="str">
        <f t="shared" si="5"/>
        <v>高</v>
      </c>
    </row>
    <row r="49" spans="1:21" ht="18" customHeight="1">
      <c r="A49" s="13" t="str" cm="1">
        <f t="array" ref="A49">_xlfn.IFS(高校選手データ貼り付け!B57="","",TRUE,高校選手データ貼り付け!B57)</f>
        <v/>
      </c>
      <c r="B49" s="14" t="str" cm="1">
        <f t="array" ref="B49">_xlfn.IFS(A49="","",COUNTIF(高校選手データ貼り付け!D58," ")&gt;0,LEFT(高校選手データ貼り付け!D58,FIND(" ",高校選手データ貼り付け!D58)-1),TRUE,LEFT(高校選手データ貼り付け!D58,FIND("　",高校選手データ貼り付け!D58)-1))</f>
        <v/>
      </c>
      <c r="C49" s="14" t="str" cm="1">
        <f t="array" ref="C49">_xlfn.IFS(A49="","",COUNTIF(高校選手データ貼り付け!D58," ")&gt;0,RIGHT(高校選手データ貼り付け!D58,LEN(高校選手データ貼り付け!D58)-FIND(" ",高校選手データ貼り付け!D58)),TRUE,RIGHT(高校選手データ貼り付け!D58,LEN(高校選手データ貼り付け!D58)-FIND("　",高校選手データ貼り付け!D58)))</f>
        <v/>
      </c>
      <c r="D49" s="15"/>
      <c r="E49" s="16" t="str" cm="1">
        <f t="array" ref="E49">_xlfn.IFS(A49="","",TRUE,高校選手データ貼り付け!$P$4&amp;"高")</f>
        <v/>
      </c>
      <c r="F49" s="17" t="str" cm="1">
        <f t="array" ref="F49">_xlfn.IFS(A49="","",TRUE,高校選手データ貼り付け!K57)</f>
        <v/>
      </c>
      <c r="G49" s="15"/>
      <c r="H49" s="18"/>
      <c r="I49" s="18"/>
      <c r="J49" s="16" t="str" cm="1">
        <f t="array" ref="J49">_xlfn.IFS(A49="","",COUNTIF(高校選手データ貼り付け!D57," ")&gt;0,ASC(LEFT(高校選手データ貼り付け!D57,FIND(" ",高校選手データ貼り付け!D57)-1)),TRUE,ASC(LEFT(高校選手データ貼り付け!D57,FIND("　",高校選手データ貼り付け!D57)-1)))</f>
        <v/>
      </c>
      <c r="K49" s="18" t="str" cm="1">
        <f t="array" ref="K49">_xlfn.IFS(A49="","",COUNTIF(高校選手データ貼り付け!D57," ")&gt;0,ASC(RIGHT(高校選手データ貼り付け!D57,LEN(高校選手データ貼り付け!D57)-FIND(" ",高校選手データ貼り付け!D57))),TRUE,ASC(RIGHT(高校選手データ貼り付け!D57,LEN(高校選手データ貼り付け!D57)-FIND("　",高校選手データ貼り付け!D57))))</f>
        <v/>
      </c>
      <c r="L49" s="18"/>
      <c r="M49" s="18"/>
      <c r="N49" s="18" t="str" cm="1">
        <f t="array" ref="N49">_xlfn.IFS(A49="","",TRUE,高校選手データ貼り付け!F57&amp;"."&amp;TEXT(高校選手データ貼り付け!H57,"00")&amp;"."&amp;TEXT(高校選手データ貼り付け!J57,"00"))</f>
        <v/>
      </c>
      <c r="O49" s="18" t="str" cm="1">
        <f t="array" ref="O49">_xlfn.IFS(A49="","",TRUE,"JPN")</f>
        <v/>
      </c>
      <c r="P49" s="1" t="e">
        <f t="shared" si="0"/>
        <v>#VALUE!</v>
      </c>
      <c r="Q49" s="1" t="e">
        <f t="shared" si="1"/>
        <v>#VALUE!</v>
      </c>
      <c r="R49" s="1" t="e">
        <f t="shared" si="2"/>
        <v>#VALUE!</v>
      </c>
      <c r="S49" s="1" t="e">
        <f t="shared" si="3"/>
        <v>#VALUE!</v>
      </c>
      <c r="T49" s="1" t="e">
        <f t="shared" si="4"/>
        <v>#VALUE!</v>
      </c>
      <c r="U49" s="1" t="str">
        <f t="shared" si="5"/>
        <v>高</v>
      </c>
    </row>
    <row r="50" spans="1:21" ht="18" customHeight="1">
      <c r="A50" s="13" t="str" cm="1">
        <f t="array" ref="A50">_xlfn.IFS(高校選手データ貼り付け!B58="","",TRUE,高校選手データ貼り付け!B58)</f>
        <v/>
      </c>
      <c r="B50" s="14" t="str" cm="1">
        <f t="array" ref="B50">_xlfn.IFS(A50="","",COUNTIF(高校選手データ貼り付け!D59," ")&gt;0,LEFT(高校選手データ貼り付け!D59,FIND(" ",高校選手データ貼り付け!D59)-1),TRUE,LEFT(高校選手データ貼り付け!D59,FIND("　",高校選手データ貼り付け!D59)-1))</f>
        <v/>
      </c>
      <c r="C50" s="14" t="str" cm="1">
        <f t="array" ref="C50">_xlfn.IFS(A50="","",COUNTIF(高校選手データ貼り付け!D59," ")&gt;0,RIGHT(高校選手データ貼り付け!D59,LEN(高校選手データ貼り付け!D59)-FIND(" ",高校選手データ貼り付け!D59)),TRUE,RIGHT(高校選手データ貼り付け!D59,LEN(高校選手データ貼り付け!D59)-FIND("　",高校選手データ貼り付け!D59)))</f>
        <v/>
      </c>
      <c r="D50" s="15"/>
      <c r="E50" s="16" t="str" cm="1">
        <f t="array" ref="E50">_xlfn.IFS(A50="","",TRUE,高校選手データ貼り付け!$P$4&amp;"高")</f>
        <v/>
      </c>
      <c r="F50" s="17" t="str" cm="1">
        <f t="array" ref="F50">_xlfn.IFS(A50="","",TRUE,高校選手データ貼り付け!K58)</f>
        <v/>
      </c>
      <c r="G50" s="15"/>
      <c r="H50" s="18"/>
      <c r="I50" s="18"/>
      <c r="J50" s="16" t="str" cm="1">
        <f t="array" ref="J50">_xlfn.IFS(A50="","",COUNTIF(高校選手データ貼り付け!D58," ")&gt;0,ASC(LEFT(高校選手データ貼り付け!D58,FIND(" ",高校選手データ貼り付け!D58)-1)),TRUE,ASC(LEFT(高校選手データ貼り付け!D58,FIND("　",高校選手データ貼り付け!D58)-1)))</f>
        <v/>
      </c>
      <c r="K50" s="18" t="str" cm="1">
        <f t="array" ref="K50">_xlfn.IFS(A50="","",COUNTIF(高校選手データ貼り付け!D58," ")&gt;0,ASC(RIGHT(高校選手データ貼り付け!D58,LEN(高校選手データ貼り付け!D58)-FIND(" ",高校選手データ貼り付け!D58))),TRUE,ASC(RIGHT(高校選手データ貼り付け!D58,LEN(高校選手データ貼り付け!D58)-FIND("　",高校選手データ貼り付け!D58))))</f>
        <v/>
      </c>
      <c r="L50" s="18"/>
      <c r="M50" s="18"/>
      <c r="N50" s="18" t="str" cm="1">
        <f t="array" ref="N50">_xlfn.IFS(A50="","",TRUE,高校選手データ貼り付け!F58&amp;"."&amp;TEXT(高校選手データ貼り付け!H58,"00")&amp;"."&amp;TEXT(高校選手データ貼り付け!J58,"00"))</f>
        <v/>
      </c>
      <c r="O50" s="18" t="str" cm="1">
        <f t="array" ref="O50">_xlfn.IFS(A50="","",TRUE,"JPN")</f>
        <v/>
      </c>
      <c r="P50" s="1" t="e">
        <f t="shared" si="0"/>
        <v>#VALUE!</v>
      </c>
      <c r="Q50" s="1" t="e">
        <f t="shared" si="1"/>
        <v>#VALUE!</v>
      </c>
      <c r="R50" s="1" t="e">
        <f t="shared" si="2"/>
        <v>#VALUE!</v>
      </c>
      <c r="S50" s="1" t="e">
        <f t="shared" si="3"/>
        <v>#VALUE!</v>
      </c>
      <c r="T50" s="1" t="e">
        <f t="shared" si="4"/>
        <v>#VALUE!</v>
      </c>
      <c r="U50" s="1" t="str">
        <f t="shared" si="5"/>
        <v>高</v>
      </c>
    </row>
    <row r="51" spans="1:21" ht="18" customHeight="1">
      <c r="A51" s="13" t="str" cm="1">
        <f t="array" ref="A51">_xlfn.IFS(高校選手データ貼り付け!B59="","",TRUE,高校選手データ貼り付け!B59)</f>
        <v/>
      </c>
      <c r="B51" s="14" t="str" cm="1">
        <f t="array" ref="B51">_xlfn.IFS(A51="","",COUNTIF(高校選手データ貼り付け!D60," ")&gt;0,LEFT(高校選手データ貼り付け!D60,FIND(" ",高校選手データ貼り付け!D60)-1),TRUE,LEFT(高校選手データ貼り付け!D60,FIND("　",高校選手データ貼り付け!D60)-1))</f>
        <v/>
      </c>
      <c r="C51" s="14" t="str" cm="1">
        <f t="array" ref="C51">_xlfn.IFS(A51="","",COUNTIF(高校選手データ貼り付け!D60," ")&gt;0,RIGHT(高校選手データ貼り付け!D60,LEN(高校選手データ貼り付け!D60)-FIND(" ",高校選手データ貼り付け!D60)),TRUE,RIGHT(高校選手データ貼り付け!D60,LEN(高校選手データ貼り付け!D60)-FIND("　",高校選手データ貼り付け!D60)))</f>
        <v/>
      </c>
      <c r="D51" s="15"/>
      <c r="E51" s="16" t="str" cm="1">
        <f t="array" ref="E51">_xlfn.IFS(A51="","",TRUE,高校選手データ貼り付け!$P$4&amp;"高")</f>
        <v/>
      </c>
      <c r="F51" s="17" t="str" cm="1">
        <f t="array" ref="F51">_xlfn.IFS(A51="","",TRUE,高校選手データ貼り付け!K59)</f>
        <v/>
      </c>
      <c r="G51" s="15"/>
      <c r="H51" s="18"/>
      <c r="I51" s="18"/>
      <c r="J51" s="16" t="str" cm="1">
        <f t="array" ref="J51">_xlfn.IFS(A51="","",COUNTIF(高校選手データ貼り付け!D59," ")&gt;0,ASC(LEFT(高校選手データ貼り付け!D59,FIND(" ",高校選手データ貼り付け!D59)-1)),TRUE,ASC(LEFT(高校選手データ貼り付け!D59,FIND("　",高校選手データ貼り付け!D59)-1)))</f>
        <v/>
      </c>
      <c r="K51" s="18" t="str" cm="1">
        <f t="array" ref="K51">_xlfn.IFS(A51="","",COUNTIF(高校選手データ貼り付け!D59," ")&gt;0,ASC(RIGHT(高校選手データ貼り付け!D59,LEN(高校選手データ貼り付け!D59)-FIND(" ",高校選手データ貼り付け!D59))),TRUE,ASC(RIGHT(高校選手データ貼り付け!D59,LEN(高校選手データ貼り付け!D59)-FIND("　",高校選手データ貼り付け!D59))))</f>
        <v/>
      </c>
      <c r="L51" s="18"/>
      <c r="M51" s="18"/>
      <c r="N51" s="18" t="str" cm="1">
        <f t="array" ref="N51">_xlfn.IFS(A51="","",TRUE,高校選手データ貼り付け!F59&amp;"."&amp;TEXT(高校選手データ貼り付け!H59,"00")&amp;"."&amp;TEXT(高校選手データ貼り付け!J59,"00"))</f>
        <v/>
      </c>
      <c r="O51" s="18" t="str" cm="1">
        <f t="array" ref="O51">_xlfn.IFS(A51="","",TRUE,"JPN")</f>
        <v/>
      </c>
      <c r="P51" s="1" t="e">
        <f t="shared" si="0"/>
        <v>#VALUE!</v>
      </c>
      <c r="Q51" s="1" t="e">
        <f t="shared" si="1"/>
        <v>#VALUE!</v>
      </c>
      <c r="R51" s="1" t="e">
        <f t="shared" si="2"/>
        <v>#VALUE!</v>
      </c>
      <c r="S51" s="1" t="e">
        <f t="shared" si="3"/>
        <v>#VALUE!</v>
      </c>
      <c r="T51" s="1" t="e">
        <f t="shared" si="4"/>
        <v>#VALUE!</v>
      </c>
      <c r="U51" s="1" t="str">
        <f t="shared" si="5"/>
        <v>高</v>
      </c>
    </row>
    <row r="52" spans="1:21" ht="18" customHeight="1">
      <c r="A52" s="13" t="str" cm="1">
        <f t="array" ref="A52">_xlfn.IFS(高校選手データ貼り付け!B60="","",TRUE,高校選手データ貼り付け!B60)</f>
        <v/>
      </c>
      <c r="B52" s="14" t="str" cm="1">
        <f t="array" ref="B52">_xlfn.IFS(A52="","",COUNTIF(高校選手データ貼り付け!D61," ")&gt;0,LEFT(高校選手データ貼り付け!D61,FIND(" ",高校選手データ貼り付け!D61)-1),TRUE,LEFT(高校選手データ貼り付け!D61,FIND("　",高校選手データ貼り付け!D61)-1))</f>
        <v/>
      </c>
      <c r="C52" s="14" t="str" cm="1">
        <f t="array" ref="C52">_xlfn.IFS(A52="","",COUNTIF(高校選手データ貼り付け!D61," ")&gt;0,RIGHT(高校選手データ貼り付け!D61,LEN(高校選手データ貼り付け!D61)-FIND(" ",高校選手データ貼り付け!D61)),TRUE,RIGHT(高校選手データ貼り付け!D61,LEN(高校選手データ貼り付け!D61)-FIND("　",高校選手データ貼り付け!D61)))</f>
        <v/>
      </c>
      <c r="D52" s="15"/>
      <c r="E52" s="16" t="str" cm="1">
        <f t="array" ref="E52">_xlfn.IFS(A52="","",TRUE,高校選手データ貼り付け!$P$4&amp;"高")</f>
        <v/>
      </c>
      <c r="F52" s="17" t="str" cm="1">
        <f t="array" ref="F52">_xlfn.IFS(A52="","",TRUE,高校選手データ貼り付け!K60)</f>
        <v/>
      </c>
      <c r="G52" s="15"/>
      <c r="H52" s="18"/>
      <c r="I52" s="18"/>
      <c r="J52" s="16" t="str" cm="1">
        <f t="array" ref="J52">_xlfn.IFS(A52="","",COUNTIF(高校選手データ貼り付け!D60," ")&gt;0,ASC(LEFT(高校選手データ貼り付け!D60,FIND(" ",高校選手データ貼り付け!D60)-1)),TRUE,ASC(LEFT(高校選手データ貼り付け!D60,FIND("　",高校選手データ貼り付け!D60)-1)))</f>
        <v/>
      </c>
      <c r="K52" s="18" t="str" cm="1">
        <f t="array" ref="K52">_xlfn.IFS(A52="","",COUNTIF(高校選手データ貼り付け!D60," ")&gt;0,ASC(RIGHT(高校選手データ貼り付け!D60,LEN(高校選手データ貼り付け!D60)-FIND(" ",高校選手データ貼り付け!D60))),TRUE,ASC(RIGHT(高校選手データ貼り付け!D60,LEN(高校選手データ貼り付け!D60)-FIND("　",高校選手データ貼り付け!D60))))</f>
        <v/>
      </c>
      <c r="L52" s="18"/>
      <c r="M52" s="18"/>
      <c r="N52" s="18" t="str" cm="1">
        <f t="array" ref="N52">_xlfn.IFS(A52="","",TRUE,高校選手データ貼り付け!F60&amp;"."&amp;TEXT(高校選手データ貼り付け!H60,"00")&amp;"."&amp;TEXT(高校選手データ貼り付け!J60,"00"))</f>
        <v/>
      </c>
      <c r="O52" s="18" t="str" cm="1">
        <f t="array" ref="O52">_xlfn.IFS(A52="","",TRUE,"JPN")</f>
        <v/>
      </c>
      <c r="P52" s="1" t="e">
        <f t="shared" si="0"/>
        <v>#VALUE!</v>
      </c>
      <c r="Q52" s="1" t="e">
        <f t="shared" si="1"/>
        <v>#VALUE!</v>
      </c>
      <c r="R52" s="1" t="e">
        <f t="shared" si="2"/>
        <v>#VALUE!</v>
      </c>
      <c r="S52" s="1" t="e">
        <f t="shared" si="3"/>
        <v>#VALUE!</v>
      </c>
      <c r="T52" s="1" t="e">
        <f t="shared" si="4"/>
        <v>#VALUE!</v>
      </c>
      <c r="U52" s="1" t="str">
        <f t="shared" si="5"/>
        <v>高</v>
      </c>
    </row>
    <row r="53" spans="1:21" ht="18" customHeight="1">
      <c r="A53" s="13" t="str" cm="1">
        <f t="array" ref="A53">_xlfn.IFS(高校選手データ貼り付け!B61="","",TRUE,高校選手データ貼り付け!B61)</f>
        <v/>
      </c>
      <c r="B53" s="14" t="str" cm="1">
        <f t="array" ref="B53">_xlfn.IFS(A53="","",COUNTIF(高校選手データ貼り付け!D62," ")&gt;0,LEFT(高校選手データ貼り付け!D62,FIND(" ",高校選手データ貼り付け!D62)-1),TRUE,LEFT(高校選手データ貼り付け!D62,FIND("　",高校選手データ貼り付け!D62)-1))</f>
        <v/>
      </c>
      <c r="C53" s="14" t="str" cm="1">
        <f t="array" ref="C53">_xlfn.IFS(A53="","",COUNTIF(高校選手データ貼り付け!D62," ")&gt;0,RIGHT(高校選手データ貼り付け!D62,LEN(高校選手データ貼り付け!D62)-FIND(" ",高校選手データ貼り付け!D62)),TRUE,RIGHT(高校選手データ貼り付け!D62,LEN(高校選手データ貼り付け!D62)-FIND("　",高校選手データ貼り付け!D62)))</f>
        <v/>
      </c>
      <c r="D53" s="15"/>
      <c r="E53" s="16" t="str" cm="1">
        <f t="array" ref="E53">_xlfn.IFS(A53="","",TRUE,高校選手データ貼り付け!$P$4&amp;"高")</f>
        <v/>
      </c>
      <c r="F53" s="17" t="str" cm="1">
        <f t="array" ref="F53">_xlfn.IFS(A53="","",TRUE,高校選手データ貼り付け!K61)</f>
        <v/>
      </c>
      <c r="G53" s="15"/>
      <c r="H53" s="18"/>
      <c r="I53" s="18"/>
      <c r="J53" s="16" t="str" cm="1">
        <f t="array" ref="J53">_xlfn.IFS(A53="","",COUNTIF(高校選手データ貼り付け!D61," ")&gt;0,ASC(LEFT(高校選手データ貼り付け!D61,FIND(" ",高校選手データ貼り付け!D61)-1)),TRUE,ASC(LEFT(高校選手データ貼り付け!D61,FIND("　",高校選手データ貼り付け!D61)-1)))</f>
        <v/>
      </c>
      <c r="K53" s="18" t="str" cm="1">
        <f t="array" ref="K53">_xlfn.IFS(A53="","",COUNTIF(高校選手データ貼り付け!D61," ")&gt;0,ASC(RIGHT(高校選手データ貼り付け!D61,LEN(高校選手データ貼り付け!D61)-FIND(" ",高校選手データ貼り付け!D61))),TRUE,ASC(RIGHT(高校選手データ貼り付け!D61,LEN(高校選手データ貼り付け!D61)-FIND("　",高校選手データ貼り付け!D61))))</f>
        <v/>
      </c>
      <c r="L53" s="18"/>
      <c r="M53" s="18"/>
      <c r="N53" s="18" t="str" cm="1">
        <f t="array" ref="N53">_xlfn.IFS(A53="","",TRUE,高校選手データ貼り付け!F61&amp;"."&amp;TEXT(高校選手データ貼り付け!H61,"00")&amp;"."&amp;TEXT(高校選手データ貼り付け!J61,"00"))</f>
        <v/>
      </c>
      <c r="O53" s="18" t="str" cm="1">
        <f t="array" ref="O53">_xlfn.IFS(A53="","",TRUE,"JPN")</f>
        <v/>
      </c>
      <c r="P53" s="1" t="e">
        <f t="shared" si="0"/>
        <v>#VALUE!</v>
      </c>
      <c r="Q53" s="1" t="e">
        <f t="shared" si="1"/>
        <v>#VALUE!</v>
      </c>
      <c r="R53" s="1" t="e">
        <f t="shared" si="2"/>
        <v>#VALUE!</v>
      </c>
      <c r="S53" s="1" t="e">
        <f t="shared" si="3"/>
        <v>#VALUE!</v>
      </c>
      <c r="T53" s="1" t="e">
        <f t="shared" si="4"/>
        <v>#VALUE!</v>
      </c>
      <c r="U53" s="1" t="str">
        <f t="shared" si="5"/>
        <v>高</v>
      </c>
    </row>
    <row r="54" spans="1:21" ht="18" customHeight="1">
      <c r="A54" s="13" t="str" cm="1">
        <f t="array" ref="A54">_xlfn.IFS(高校選手データ貼り付け!B62="","",TRUE,高校選手データ貼り付け!B62)</f>
        <v/>
      </c>
      <c r="B54" s="14" t="str" cm="1">
        <f t="array" ref="B54">_xlfn.IFS(A54="","",COUNTIF(高校選手データ貼り付け!D63," ")&gt;0,LEFT(高校選手データ貼り付け!D63,FIND(" ",高校選手データ貼り付け!D63)-1),TRUE,LEFT(高校選手データ貼り付け!D63,FIND("　",高校選手データ貼り付け!D63)-1))</f>
        <v/>
      </c>
      <c r="C54" s="14" t="str" cm="1">
        <f t="array" ref="C54">_xlfn.IFS(A54="","",COUNTIF(高校選手データ貼り付け!D63," ")&gt;0,RIGHT(高校選手データ貼り付け!D63,LEN(高校選手データ貼り付け!D63)-FIND(" ",高校選手データ貼り付け!D63)),TRUE,RIGHT(高校選手データ貼り付け!D63,LEN(高校選手データ貼り付け!D63)-FIND("　",高校選手データ貼り付け!D63)))</f>
        <v/>
      </c>
      <c r="D54" s="15"/>
      <c r="E54" s="16" t="str" cm="1">
        <f t="array" ref="E54">_xlfn.IFS(A54="","",TRUE,高校選手データ貼り付け!$P$4&amp;"高")</f>
        <v/>
      </c>
      <c r="F54" s="17" t="str" cm="1">
        <f t="array" ref="F54">_xlfn.IFS(A54="","",TRUE,高校選手データ貼り付け!K62)</f>
        <v/>
      </c>
      <c r="G54" s="15"/>
      <c r="H54" s="18"/>
      <c r="I54" s="18"/>
      <c r="J54" s="16" t="str" cm="1">
        <f t="array" ref="J54">_xlfn.IFS(A54="","",COUNTIF(高校選手データ貼り付け!D62," ")&gt;0,ASC(LEFT(高校選手データ貼り付け!D62,FIND(" ",高校選手データ貼り付け!D62)-1)),TRUE,ASC(LEFT(高校選手データ貼り付け!D62,FIND("　",高校選手データ貼り付け!D62)-1)))</f>
        <v/>
      </c>
      <c r="K54" s="18" t="str" cm="1">
        <f t="array" ref="K54">_xlfn.IFS(A54="","",COUNTIF(高校選手データ貼り付け!D62," ")&gt;0,ASC(RIGHT(高校選手データ貼り付け!D62,LEN(高校選手データ貼り付け!D62)-FIND(" ",高校選手データ貼り付け!D62))),TRUE,ASC(RIGHT(高校選手データ貼り付け!D62,LEN(高校選手データ貼り付け!D62)-FIND("　",高校選手データ貼り付け!D62))))</f>
        <v/>
      </c>
      <c r="L54" s="18"/>
      <c r="M54" s="18"/>
      <c r="N54" s="18" t="str" cm="1">
        <f t="array" ref="N54">_xlfn.IFS(A54="","",TRUE,高校選手データ貼り付け!F62&amp;"."&amp;TEXT(高校選手データ貼り付け!H62,"00")&amp;"."&amp;TEXT(高校選手データ貼り付け!J62,"00"))</f>
        <v/>
      </c>
      <c r="O54" s="18" t="str" cm="1">
        <f t="array" ref="O54">_xlfn.IFS(A54="","",TRUE,"JPN")</f>
        <v/>
      </c>
      <c r="P54" s="1" t="e">
        <f t="shared" si="0"/>
        <v>#VALUE!</v>
      </c>
      <c r="Q54" s="1" t="e">
        <f t="shared" si="1"/>
        <v>#VALUE!</v>
      </c>
      <c r="R54" s="1" t="e">
        <f t="shared" si="2"/>
        <v>#VALUE!</v>
      </c>
      <c r="S54" s="1" t="e">
        <f t="shared" si="3"/>
        <v>#VALUE!</v>
      </c>
      <c r="T54" s="1" t="e">
        <f t="shared" si="4"/>
        <v>#VALUE!</v>
      </c>
      <c r="U54" s="1" t="str">
        <f t="shared" si="5"/>
        <v>高</v>
      </c>
    </row>
    <row r="55" spans="1:21" ht="18" customHeight="1">
      <c r="A55" s="13" t="str" cm="1">
        <f t="array" ref="A55">_xlfn.IFS(高校選手データ貼り付け!B63="","",TRUE,高校選手データ貼り付け!B63)</f>
        <v/>
      </c>
      <c r="B55" s="14" t="str" cm="1">
        <f t="array" ref="B55">_xlfn.IFS(A55="","",COUNTIF(高校選手データ貼り付け!D64," ")&gt;0,LEFT(高校選手データ貼り付け!D64,FIND(" ",高校選手データ貼り付け!D64)-1),TRUE,LEFT(高校選手データ貼り付け!D64,FIND("　",高校選手データ貼り付け!D64)-1))</f>
        <v/>
      </c>
      <c r="C55" s="14" t="str" cm="1">
        <f t="array" ref="C55">_xlfn.IFS(A55="","",COUNTIF(高校選手データ貼り付け!D64," ")&gt;0,RIGHT(高校選手データ貼り付け!D64,LEN(高校選手データ貼り付け!D64)-FIND(" ",高校選手データ貼り付け!D64)),TRUE,RIGHT(高校選手データ貼り付け!D64,LEN(高校選手データ貼り付け!D64)-FIND("　",高校選手データ貼り付け!D64)))</f>
        <v/>
      </c>
      <c r="D55" s="15"/>
      <c r="E55" s="16" t="str" cm="1">
        <f t="array" ref="E55">_xlfn.IFS(A55="","",TRUE,高校選手データ貼り付け!$P$4&amp;"高")</f>
        <v/>
      </c>
      <c r="F55" s="17" t="str" cm="1">
        <f t="array" ref="F55">_xlfn.IFS(A55="","",TRUE,高校選手データ貼り付け!K63)</f>
        <v/>
      </c>
      <c r="G55" s="15"/>
      <c r="H55" s="18"/>
      <c r="I55" s="18"/>
      <c r="J55" s="16" t="str" cm="1">
        <f t="array" ref="J55">_xlfn.IFS(A55="","",COUNTIF(高校選手データ貼り付け!D63," ")&gt;0,ASC(LEFT(高校選手データ貼り付け!D63,FIND(" ",高校選手データ貼り付け!D63)-1)),TRUE,ASC(LEFT(高校選手データ貼り付け!D63,FIND("　",高校選手データ貼り付け!D63)-1)))</f>
        <v/>
      </c>
      <c r="K55" s="18" t="str" cm="1">
        <f t="array" ref="K55">_xlfn.IFS(A55="","",COUNTIF(高校選手データ貼り付け!D63," ")&gt;0,ASC(RIGHT(高校選手データ貼り付け!D63,LEN(高校選手データ貼り付け!D63)-FIND(" ",高校選手データ貼り付け!D63))),TRUE,ASC(RIGHT(高校選手データ貼り付け!D63,LEN(高校選手データ貼り付け!D63)-FIND("　",高校選手データ貼り付け!D63))))</f>
        <v/>
      </c>
      <c r="L55" s="18"/>
      <c r="M55" s="18"/>
      <c r="N55" s="18" t="str" cm="1">
        <f t="array" ref="N55">_xlfn.IFS(A55="","",TRUE,高校選手データ貼り付け!F63&amp;"."&amp;TEXT(高校選手データ貼り付け!H63,"00")&amp;"."&amp;TEXT(高校選手データ貼り付け!J63,"00"))</f>
        <v/>
      </c>
      <c r="O55" s="18" t="str" cm="1">
        <f t="array" ref="O55">_xlfn.IFS(A55="","",TRUE,"JPN")</f>
        <v/>
      </c>
      <c r="P55" s="1" t="e">
        <f t="shared" si="0"/>
        <v>#VALUE!</v>
      </c>
      <c r="Q55" s="1" t="e">
        <f t="shared" si="1"/>
        <v>#VALUE!</v>
      </c>
      <c r="R55" s="1" t="e">
        <f t="shared" si="2"/>
        <v>#VALUE!</v>
      </c>
      <c r="S55" s="1" t="e">
        <f t="shared" si="3"/>
        <v>#VALUE!</v>
      </c>
      <c r="T55" s="1" t="e">
        <f t="shared" si="4"/>
        <v>#VALUE!</v>
      </c>
      <c r="U55" s="1" t="str">
        <f t="shared" si="5"/>
        <v>高</v>
      </c>
    </row>
    <row r="56" spans="1:21" ht="18" customHeight="1">
      <c r="A56" s="13" t="str" cm="1">
        <f t="array" ref="A56">_xlfn.IFS(高校選手データ貼り付け!B64="","",TRUE,高校選手データ貼り付け!B64)</f>
        <v/>
      </c>
      <c r="B56" s="14" t="str" cm="1">
        <f t="array" ref="B56">_xlfn.IFS(A56="","",COUNTIF(高校選手データ貼り付け!D65," ")&gt;0,LEFT(高校選手データ貼り付け!D65,FIND(" ",高校選手データ貼り付け!D65)-1),TRUE,LEFT(高校選手データ貼り付け!D65,FIND("　",高校選手データ貼り付け!D65)-1))</f>
        <v/>
      </c>
      <c r="C56" s="14" t="str" cm="1">
        <f t="array" ref="C56">_xlfn.IFS(A56="","",COUNTIF(高校選手データ貼り付け!D65," ")&gt;0,RIGHT(高校選手データ貼り付け!D65,LEN(高校選手データ貼り付け!D65)-FIND(" ",高校選手データ貼り付け!D65)),TRUE,RIGHT(高校選手データ貼り付け!D65,LEN(高校選手データ貼り付け!D65)-FIND("　",高校選手データ貼り付け!D65)))</f>
        <v/>
      </c>
      <c r="D56" s="15"/>
      <c r="E56" s="16" t="str" cm="1">
        <f t="array" ref="E56">_xlfn.IFS(A56="","",TRUE,高校選手データ貼り付け!$P$4&amp;"高")</f>
        <v/>
      </c>
      <c r="F56" s="17" t="str" cm="1">
        <f t="array" ref="F56">_xlfn.IFS(A56="","",TRUE,高校選手データ貼り付け!K64)</f>
        <v/>
      </c>
      <c r="G56" s="15"/>
      <c r="H56" s="18"/>
      <c r="I56" s="18"/>
      <c r="J56" s="16" t="str" cm="1">
        <f t="array" ref="J56">_xlfn.IFS(A56="","",COUNTIF(高校選手データ貼り付け!D64," ")&gt;0,ASC(LEFT(高校選手データ貼り付け!D64,FIND(" ",高校選手データ貼り付け!D64)-1)),TRUE,ASC(LEFT(高校選手データ貼り付け!D64,FIND("　",高校選手データ貼り付け!D64)-1)))</f>
        <v/>
      </c>
      <c r="K56" s="18" t="str" cm="1">
        <f t="array" ref="K56">_xlfn.IFS(A56="","",COUNTIF(高校選手データ貼り付け!D64," ")&gt;0,ASC(RIGHT(高校選手データ貼り付け!D64,LEN(高校選手データ貼り付け!D64)-FIND(" ",高校選手データ貼り付け!D64))),TRUE,ASC(RIGHT(高校選手データ貼り付け!D64,LEN(高校選手データ貼り付け!D64)-FIND("　",高校選手データ貼り付け!D64))))</f>
        <v/>
      </c>
      <c r="L56" s="18"/>
      <c r="M56" s="18"/>
      <c r="N56" s="18" t="str" cm="1">
        <f t="array" ref="N56">_xlfn.IFS(A56="","",TRUE,高校選手データ貼り付け!F64&amp;"."&amp;TEXT(高校選手データ貼り付け!H64,"00")&amp;"."&amp;TEXT(高校選手データ貼り付け!J64,"00"))</f>
        <v/>
      </c>
      <c r="O56" s="18" t="str" cm="1">
        <f t="array" ref="O56">_xlfn.IFS(A56="","",TRUE,"JPN")</f>
        <v/>
      </c>
      <c r="P56" s="1" t="e">
        <f t="shared" si="0"/>
        <v>#VALUE!</v>
      </c>
      <c r="Q56" s="1" t="e">
        <f t="shared" si="1"/>
        <v>#VALUE!</v>
      </c>
      <c r="R56" s="1" t="e">
        <f t="shared" si="2"/>
        <v>#VALUE!</v>
      </c>
      <c r="S56" s="1" t="e">
        <f t="shared" si="3"/>
        <v>#VALUE!</v>
      </c>
      <c r="T56" s="1" t="e">
        <f t="shared" si="4"/>
        <v>#VALUE!</v>
      </c>
      <c r="U56" s="1" t="str">
        <f t="shared" si="5"/>
        <v>高</v>
      </c>
    </row>
    <row r="57" spans="1:21" ht="18" customHeight="1">
      <c r="A57" s="13" t="str" cm="1">
        <f t="array" ref="A57">_xlfn.IFS(高校選手データ貼り付け!B65="","",TRUE,高校選手データ貼り付け!B65)</f>
        <v/>
      </c>
      <c r="B57" s="14" t="str" cm="1">
        <f t="array" ref="B57">_xlfn.IFS(A57="","",COUNTIF(高校選手データ貼り付け!D66," ")&gt;0,LEFT(高校選手データ貼り付け!D66,FIND(" ",高校選手データ貼り付け!D66)-1),TRUE,LEFT(高校選手データ貼り付け!D66,FIND("　",高校選手データ貼り付け!D66)-1))</f>
        <v/>
      </c>
      <c r="C57" s="14" t="str" cm="1">
        <f t="array" ref="C57">_xlfn.IFS(A57="","",COUNTIF(高校選手データ貼り付け!D66," ")&gt;0,RIGHT(高校選手データ貼り付け!D66,LEN(高校選手データ貼り付け!D66)-FIND(" ",高校選手データ貼り付け!D66)),TRUE,RIGHT(高校選手データ貼り付け!D66,LEN(高校選手データ貼り付け!D66)-FIND("　",高校選手データ貼り付け!D66)))</f>
        <v/>
      </c>
      <c r="D57" s="15"/>
      <c r="E57" s="16" t="str" cm="1">
        <f t="array" ref="E57">_xlfn.IFS(A57="","",TRUE,高校選手データ貼り付け!$P$4&amp;"高")</f>
        <v/>
      </c>
      <c r="F57" s="17" t="str" cm="1">
        <f t="array" ref="F57">_xlfn.IFS(A57="","",TRUE,高校選手データ貼り付け!K65)</f>
        <v/>
      </c>
      <c r="G57" s="15"/>
      <c r="H57" s="18"/>
      <c r="I57" s="18"/>
      <c r="J57" s="16" t="str" cm="1">
        <f t="array" ref="J57">_xlfn.IFS(A57="","",COUNTIF(高校選手データ貼り付け!D65," ")&gt;0,ASC(LEFT(高校選手データ貼り付け!D65,FIND(" ",高校選手データ貼り付け!D65)-1)),TRUE,ASC(LEFT(高校選手データ貼り付け!D65,FIND("　",高校選手データ貼り付け!D65)-1)))</f>
        <v/>
      </c>
      <c r="K57" s="18" t="str" cm="1">
        <f t="array" ref="K57">_xlfn.IFS(A57="","",COUNTIF(高校選手データ貼り付け!D65," ")&gt;0,ASC(RIGHT(高校選手データ貼り付け!D65,LEN(高校選手データ貼り付け!D65)-FIND(" ",高校選手データ貼り付け!D65))),TRUE,ASC(RIGHT(高校選手データ貼り付け!D65,LEN(高校選手データ貼り付け!D65)-FIND("　",高校選手データ貼り付け!D65))))</f>
        <v/>
      </c>
      <c r="L57" s="18"/>
      <c r="M57" s="18"/>
      <c r="N57" s="18" t="str" cm="1">
        <f t="array" ref="N57">_xlfn.IFS(A57="","",TRUE,高校選手データ貼り付け!F65&amp;"."&amp;TEXT(高校選手データ貼り付け!H65,"00")&amp;"."&amp;TEXT(高校選手データ貼り付け!J65,"00"))</f>
        <v/>
      </c>
      <c r="O57" s="18" t="str" cm="1">
        <f t="array" ref="O57">_xlfn.IFS(A57="","",TRUE,"JPN")</f>
        <v/>
      </c>
      <c r="P57" s="1" t="e">
        <f t="shared" si="0"/>
        <v>#VALUE!</v>
      </c>
      <c r="Q57" s="1" t="e">
        <f t="shared" si="1"/>
        <v>#VALUE!</v>
      </c>
      <c r="R57" s="1" t="e">
        <f t="shared" si="2"/>
        <v>#VALUE!</v>
      </c>
      <c r="S57" s="1" t="e">
        <f t="shared" si="3"/>
        <v>#VALUE!</v>
      </c>
      <c r="T57" s="1" t="e">
        <f t="shared" si="4"/>
        <v>#VALUE!</v>
      </c>
      <c r="U57" s="1" t="str">
        <f t="shared" si="5"/>
        <v>高</v>
      </c>
    </row>
    <row r="58" spans="1:21" ht="18" customHeight="1">
      <c r="A58" s="13" t="str" cm="1">
        <f t="array" ref="A58">_xlfn.IFS(高校選手データ貼り付け!B66="","",TRUE,高校選手データ貼り付け!B66)</f>
        <v/>
      </c>
      <c r="B58" s="14" t="str" cm="1">
        <f t="array" ref="B58">_xlfn.IFS(A58="","",COUNTIF(高校選手データ貼り付け!D67," ")&gt;0,LEFT(高校選手データ貼り付け!D67,FIND(" ",高校選手データ貼り付け!D67)-1),TRUE,LEFT(高校選手データ貼り付け!D67,FIND("　",高校選手データ貼り付け!D67)-1))</f>
        <v/>
      </c>
      <c r="C58" s="14" t="str" cm="1">
        <f t="array" ref="C58">_xlfn.IFS(A58="","",COUNTIF(高校選手データ貼り付け!D67," ")&gt;0,RIGHT(高校選手データ貼り付け!D67,LEN(高校選手データ貼り付け!D67)-FIND(" ",高校選手データ貼り付け!D67)),TRUE,RIGHT(高校選手データ貼り付け!D67,LEN(高校選手データ貼り付け!D67)-FIND("　",高校選手データ貼り付け!D67)))</f>
        <v/>
      </c>
      <c r="D58" s="15"/>
      <c r="E58" s="16" t="str" cm="1">
        <f t="array" ref="E58">_xlfn.IFS(A58="","",TRUE,高校選手データ貼り付け!$P$4&amp;"高")</f>
        <v/>
      </c>
      <c r="F58" s="17" t="str" cm="1">
        <f t="array" ref="F58">_xlfn.IFS(A58="","",TRUE,高校選手データ貼り付け!K66)</f>
        <v/>
      </c>
      <c r="G58" s="15"/>
      <c r="H58" s="18"/>
      <c r="I58" s="18"/>
      <c r="J58" s="16" t="str" cm="1">
        <f t="array" ref="J58">_xlfn.IFS(A58="","",COUNTIF(高校選手データ貼り付け!D66," ")&gt;0,ASC(LEFT(高校選手データ貼り付け!D66,FIND(" ",高校選手データ貼り付け!D66)-1)),TRUE,ASC(LEFT(高校選手データ貼り付け!D66,FIND("　",高校選手データ貼り付け!D66)-1)))</f>
        <v/>
      </c>
      <c r="K58" s="18" t="str" cm="1">
        <f t="array" ref="K58">_xlfn.IFS(A58="","",COUNTIF(高校選手データ貼り付け!D66," ")&gt;0,ASC(RIGHT(高校選手データ貼り付け!D66,LEN(高校選手データ貼り付け!D66)-FIND(" ",高校選手データ貼り付け!D66))),TRUE,ASC(RIGHT(高校選手データ貼り付け!D66,LEN(高校選手データ貼り付け!D66)-FIND("　",高校選手データ貼り付け!D66))))</f>
        <v/>
      </c>
      <c r="L58" s="18"/>
      <c r="M58" s="18"/>
      <c r="N58" s="18" t="str" cm="1">
        <f t="array" ref="N58">_xlfn.IFS(A58="","",TRUE,高校選手データ貼り付け!F66&amp;"."&amp;TEXT(高校選手データ貼り付け!H66,"00")&amp;"."&amp;TEXT(高校選手データ貼り付け!J66,"00"))</f>
        <v/>
      </c>
      <c r="O58" s="18" t="str" cm="1">
        <f t="array" ref="O58">_xlfn.IFS(A58="","",TRUE,"JPN")</f>
        <v/>
      </c>
      <c r="P58" s="1" t="e">
        <f t="shared" si="0"/>
        <v>#VALUE!</v>
      </c>
      <c r="Q58" s="1" t="e">
        <f t="shared" si="1"/>
        <v>#VALUE!</v>
      </c>
      <c r="R58" s="1" t="e">
        <f t="shared" si="2"/>
        <v>#VALUE!</v>
      </c>
      <c r="S58" s="1" t="e">
        <f t="shared" si="3"/>
        <v>#VALUE!</v>
      </c>
      <c r="T58" s="1" t="e">
        <f t="shared" si="4"/>
        <v>#VALUE!</v>
      </c>
      <c r="U58" s="1" t="str">
        <f t="shared" si="5"/>
        <v>高</v>
      </c>
    </row>
    <row r="59" spans="1:21" ht="18" customHeight="1">
      <c r="A59" s="13" t="str" cm="1">
        <f t="array" ref="A59">_xlfn.IFS(高校選手データ貼り付け!B67="","",TRUE,高校選手データ貼り付け!B67)</f>
        <v/>
      </c>
      <c r="B59" s="14" t="str" cm="1">
        <f t="array" ref="B59">_xlfn.IFS(A59="","",COUNTIF(高校選手データ貼り付け!D68," ")&gt;0,LEFT(高校選手データ貼り付け!D68,FIND(" ",高校選手データ貼り付け!D68)-1),TRUE,LEFT(高校選手データ貼り付け!D68,FIND("　",高校選手データ貼り付け!D68)-1))</f>
        <v/>
      </c>
      <c r="C59" s="14" t="str" cm="1">
        <f t="array" ref="C59">_xlfn.IFS(A59="","",COUNTIF(高校選手データ貼り付け!D68," ")&gt;0,RIGHT(高校選手データ貼り付け!D68,LEN(高校選手データ貼り付け!D68)-FIND(" ",高校選手データ貼り付け!D68)),TRUE,RIGHT(高校選手データ貼り付け!D68,LEN(高校選手データ貼り付け!D68)-FIND("　",高校選手データ貼り付け!D68)))</f>
        <v/>
      </c>
      <c r="D59" s="15"/>
      <c r="E59" s="16" t="str" cm="1">
        <f t="array" ref="E59">_xlfn.IFS(A59="","",TRUE,高校選手データ貼り付け!$P$4&amp;"高")</f>
        <v/>
      </c>
      <c r="F59" s="17" t="str" cm="1">
        <f t="array" ref="F59">_xlfn.IFS(A59="","",TRUE,高校選手データ貼り付け!K67)</f>
        <v/>
      </c>
      <c r="G59" s="15"/>
      <c r="H59" s="18"/>
      <c r="I59" s="18"/>
      <c r="J59" s="16" t="str" cm="1">
        <f t="array" ref="J59">_xlfn.IFS(A59="","",COUNTIF(高校選手データ貼り付け!D67," ")&gt;0,ASC(LEFT(高校選手データ貼り付け!D67,FIND(" ",高校選手データ貼り付け!D67)-1)),TRUE,ASC(LEFT(高校選手データ貼り付け!D67,FIND("　",高校選手データ貼り付け!D67)-1)))</f>
        <v/>
      </c>
      <c r="K59" s="18" t="str" cm="1">
        <f t="array" ref="K59">_xlfn.IFS(A59="","",COUNTIF(高校選手データ貼り付け!D67," ")&gt;0,ASC(RIGHT(高校選手データ貼り付け!D67,LEN(高校選手データ貼り付け!D67)-FIND(" ",高校選手データ貼り付け!D67))),TRUE,ASC(RIGHT(高校選手データ貼り付け!D67,LEN(高校選手データ貼り付け!D67)-FIND("　",高校選手データ貼り付け!D67))))</f>
        <v/>
      </c>
      <c r="L59" s="18"/>
      <c r="M59" s="18"/>
      <c r="N59" s="18" t="str" cm="1">
        <f t="array" ref="N59">_xlfn.IFS(A59="","",TRUE,高校選手データ貼り付け!F67&amp;"."&amp;TEXT(高校選手データ貼り付け!H67,"00")&amp;"."&amp;TEXT(高校選手データ貼り付け!J67,"00"))</f>
        <v/>
      </c>
      <c r="O59" s="18" t="str" cm="1">
        <f t="array" ref="O59">_xlfn.IFS(A59="","",TRUE,"JPN")</f>
        <v/>
      </c>
      <c r="P59" s="1" t="e">
        <f t="shared" si="0"/>
        <v>#VALUE!</v>
      </c>
      <c r="Q59" s="1" t="e">
        <f t="shared" si="1"/>
        <v>#VALUE!</v>
      </c>
      <c r="R59" s="1" t="e">
        <f t="shared" si="2"/>
        <v>#VALUE!</v>
      </c>
      <c r="S59" s="1" t="e">
        <f t="shared" si="3"/>
        <v>#VALUE!</v>
      </c>
      <c r="T59" s="1" t="e">
        <f t="shared" si="4"/>
        <v>#VALUE!</v>
      </c>
      <c r="U59" s="1" t="str">
        <f t="shared" si="5"/>
        <v>高</v>
      </c>
    </row>
    <row r="60" spans="1:21" ht="18" customHeight="1">
      <c r="A60" s="13" t="str" cm="1">
        <f t="array" ref="A60">_xlfn.IFS(高校選手データ貼り付け!B68="","",TRUE,高校選手データ貼り付け!B68)</f>
        <v/>
      </c>
      <c r="B60" s="14" t="str" cm="1">
        <f t="array" ref="B60">_xlfn.IFS(A60="","",COUNTIF(高校選手データ貼り付け!D69," ")&gt;0,LEFT(高校選手データ貼り付け!D69,FIND(" ",高校選手データ貼り付け!D69)-1),TRUE,LEFT(高校選手データ貼り付け!D69,FIND("　",高校選手データ貼り付け!D69)-1))</f>
        <v/>
      </c>
      <c r="C60" s="14" t="str" cm="1">
        <f t="array" ref="C60">_xlfn.IFS(A60="","",COUNTIF(高校選手データ貼り付け!D69," ")&gt;0,RIGHT(高校選手データ貼り付け!D69,LEN(高校選手データ貼り付け!D69)-FIND(" ",高校選手データ貼り付け!D69)),TRUE,RIGHT(高校選手データ貼り付け!D69,LEN(高校選手データ貼り付け!D69)-FIND("　",高校選手データ貼り付け!D69)))</f>
        <v/>
      </c>
      <c r="D60" s="15"/>
      <c r="E60" s="16" t="str" cm="1">
        <f t="array" ref="E60">_xlfn.IFS(A60="","",TRUE,高校選手データ貼り付け!$P$4&amp;"高")</f>
        <v/>
      </c>
      <c r="F60" s="17" t="str" cm="1">
        <f t="array" ref="F60">_xlfn.IFS(A60="","",TRUE,高校選手データ貼り付け!K68)</f>
        <v/>
      </c>
      <c r="G60" s="15"/>
      <c r="H60" s="18"/>
      <c r="I60" s="18"/>
      <c r="J60" s="16" t="str" cm="1">
        <f t="array" ref="J60">_xlfn.IFS(A60="","",COUNTIF(高校選手データ貼り付け!D68," ")&gt;0,ASC(LEFT(高校選手データ貼り付け!D68,FIND(" ",高校選手データ貼り付け!D68)-1)),TRUE,ASC(LEFT(高校選手データ貼り付け!D68,FIND("　",高校選手データ貼り付け!D68)-1)))</f>
        <v/>
      </c>
      <c r="K60" s="18" t="str" cm="1">
        <f t="array" ref="K60">_xlfn.IFS(A60="","",COUNTIF(高校選手データ貼り付け!D68," ")&gt;0,ASC(RIGHT(高校選手データ貼り付け!D68,LEN(高校選手データ貼り付け!D68)-FIND(" ",高校選手データ貼り付け!D68))),TRUE,ASC(RIGHT(高校選手データ貼り付け!D68,LEN(高校選手データ貼り付け!D68)-FIND("　",高校選手データ貼り付け!D68))))</f>
        <v/>
      </c>
      <c r="L60" s="18"/>
      <c r="M60" s="18"/>
      <c r="N60" s="18" t="str" cm="1">
        <f t="array" ref="N60">_xlfn.IFS(A60="","",TRUE,高校選手データ貼り付け!F68&amp;"."&amp;TEXT(高校選手データ貼り付け!H68,"00")&amp;"."&amp;TEXT(高校選手データ貼り付け!J68,"00"))</f>
        <v/>
      </c>
      <c r="O60" s="18" t="str" cm="1">
        <f t="array" ref="O60">_xlfn.IFS(A60="","",TRUE,"JPN")</f>
        <v/>
      </c>
      <c r="P60" s="1" t="e">
        <f t="shared" si="0"/>
        <v>#VALUE!</v>
      </c>
      <c r="Q60" s="1" t="e">
        <f t="shared" si="1"/>
        <v>#VALUE!</v>
      </c>
      <c r="R60" s="1" t="e">
        <f t="shared" si="2"/>
        <v>#VALUE!</v>
      </c>
      <c r="S60" s="1" t="e">
        <f t="shared" si="3"/>
        <v>#VALUE!</v>
      </c>
      <c r="T60" s="1" t="e">
        <f t="shared" si="4"/>
        <v>#VALUE!</v>
      </c>
      <c r="U60" s="1" t="str">
        <f t="shared" si="5"/>
        <v>高</v>
      </c>
    </row>
    <row r="61" spans="1:21" ht="18" customHeight="1">
      <c r="A61" s="13" t="str" cm="1">
        <f t="array" ref="A61">_xlfn.IFS(高校選手データ貼り付け!B69="","",TRUE,高校選手データ貼り付け!B69)</f>
        <v/>
      </c>
      <c r="B61" s="14" t="str" cm="1">
        <f t="array" ref="B61">_xlfn.IFS(A61="","",COUNTIF(高校選手データ貼り付け!D70," ")&gt;0,LEFT(高校選手データ貼り付け!D70,FIND(" ",高校選手データ貼り付け!D70)-1),TRUE,LEFT(高校選手データ貼り付け!D70,FIND("　",高校選手データ貼り付け!D70)-1))</f>
        <v/>
      </c>
      <c r="C61" s="14" t="str" cm="1">
        <f t="array" ref="C61">_xlfn.IFS(A61="","",COUNTIF(高校選手データ貼り付け!D70," ")&gt;0,RIGHT(高校選手データ貼り付け!D70,LEN(高校選手データ貼り付け!D70)-FIND(" ",高校選手データ貼り付け!D70)),TRUE,RIGHT(高校選手データ貼り付け!D70,LEN(高校選手データ貼り付け!D70)-FIND("　",高校選手データ貼り付け!D70)))</f>
        <v/>
      </c>
      <c r="D61" s="15"/>
      <c r="E61" s="16" t="str" cm="1">
        <f t="array" ref="E61">_xlfn.IFS(A61="","",TRUE,高校選手データ貼り付け!$P$4&amp;"高")</f>
        <v/>
      </c>
      <c r="F61" s="17" t="str" cm="1">
        <f t="array" ref="F61">_xlfn.IFS(A61="","",TRUE,高校選手データ貼り付け!K69)</f>
        <v/>
      </c>
      <c r="G61" s="15"/>
      <c r="H61" s="18"/>
      <c r="I61" s="18"/>
      <c r="J61" s="16" t="str" cm="1">
        <f t="array" ref="J61">_xlfn.IFS(A61="","",COUNTIF(高校選手データ貼り付け!D69," ")&gt;0,ASC(LEFT(高校選手データ貼り付け!D69,FIND(" ",高校選手データ貼り付け!D69)-1)),TRUE,ASC(LEFT(高校選手データ貼り付け!D69,FIND("　",高校選手データ貼り付け!D69)-1)))</f>
        <v/>
      </c>
      <c r="K61" s="18" t="str" cm="1">
        <f t="array" ref="K61">_xlfn.IFS(A61="","",COUNTIF(高校選手データ貼り付け!D69," ")&gt;0,ASC(RIGHT(高校選手データ貼り付け!D69,LEN(高校選手データ貼り付け!D69)-FIND(" ",高校選手データ貼り付け!D69))),TRUE,ASC(RIGHT(高校選手データ貼り付け!D69,LEN(高校選手データ貼り付け!D69)-FIND("　",高校選手データ貼り付け!D69))))</f>
        <v/>
      </c>
      <c r="L61" s="18"/>
      <c r="M61" s="18"/>
      <c r="N61" s="18" t="str" cm="1">
        <f t="array" ref="N61">_xlfn.IFS(A61="","",TRUE,高校選手データ貼り付け!F69&amp;"."&amp;TEXT(高校選手データ貼り付け!H69,"00")&amp;"."&amp;TEXT(高校選手データ貼り付け!J69,"00"))</f>
        <v/>
      </c>
      <c r="O61" s="18" t="str" cm="1">
        <f t="array" ref="O61">_xlfn.IFS(A61="","",TRUE,"JPN")</f>
        <v/>
      </c>
      <c r="P61" s="1" t="e">
        <f t="shared" si="0"/>
        <v>#VALUE!</v>
      </c>
      <c r="Q61" s="1" t="e">
        <f t="shared" si="1"/>
        <v>#VALUE!</v>
      </c>
      <c r="R61" s="1" t="e">
        <f t="shared" si="2"/>
        <v>#VALUE!</v>
      </c>
      <c r="S61" s="1" t="e">
        <f t="shared" si="3"/>
        <v>#VALUE!</v>
      </c>
      <c r="T61" s="1" t="e">
        <f t="shared" si="4"/>
        <v>#VALUE!</v>
      </c>
      <c r="U61" s="1" t="str">
        <f t="shared" si="5"/>
        <v>高</v>
      </c>
    </row>
    <row r="62" spans="1:21" ht="18" customHeight="1">
      <c r="A62" s="13" t="str" cm="1">
        <f t="array" ref="A62">_xlfn.IFS(高校選手データ貼り付け!B70="","",TRUE,高校選手データ貼り付け!B70)</f>
        <v/>
      </c>
      <c r="B62" s="14" t="str" cm="1">
        <f t="array" ref="B62">_xlfn.IFS(A62="","",COUNTIF(高校選手データ貼り付け!D71," ")&gt;0,LEFT(高校選手データ貼り付け!D71,FIND(" ",高校選手データ貼り付け!D71)-1),TRUE,LEFT(高校選手データ貼り付け!D71,FIND("　",高校選手データ貼り付け!D71)-1))</f>
        <v/>
      </c>
      <c r="C62" s="14" t="str" cm="1">
        <f t="array" ref="C62">_xlfn.IFS(A62="","",COUNTIF(高校選手データ貼り付け!D71," ")&gt;0,RIGHT(高校選手データ貼り付け!D71,LEN(高校選手データ貼り付け!D71)-FIND(" ",高校選手データ貼り付け!D71)),TRUE,RIGHT(高校選手データ貼り付け!D71,LEN(高校選手データ貼り付け!D71)-FIND("　",高校選手データ貼り付け!D71)))</f>
        <v/>
      </c>
      <c r="D62" s="15"/>
      <c r="E62" s="16" t="str" cm="1">
        <f t="array" ref="E62">_xlfn.IFS(A62="","",TRUE,高校選手データ貼り付け!$P$4&amp;"高")</f>
        <v/>
      </c>
      <c r="F62" s="17" t="str" cm="1">
        <f t="array" ref="F62">_xlfn.IFS(A62="","",TRUE,高校選手データ貼り付け!K70)</f>
        <v/>
      </c>
      <c r="G62" s="15"/>
      <c r="H62" s="18"/>
      <c r="I62" s="18"/>
      <c r="J62" s="16" t="str" cm="1">
        <f t="array" ref="J62">_xlfn.IFS(A62="","",COUNTIF(高校選手データ貼り付け!D70," ")&gt;0,ASC(LEFT(高校選手データ貼り付け!D70,FIND(" ",高校選手データ貼り付け!D70)-1)),TRUE,ASC(LEFT(高校選手データ貼り付け!D70,FIND("　",高校選手データ貼り付け!D70)-1)))</f>
        <v/>
      </c>
      <c r="K62" s="18" t="str" cm="1">
        <f t="array" ref="K62">_xlfn.IFS(A62="","",COUNTIF(高校選手データ貼り付け!D70," ")&gt;0,ASC(RIGHT(高校選手データ貼り付け!D70,LEN(高校選手データ貼り付け!D70)-FIND(" ",高校選手データ貼り付け!D70))),TRUE,ASC(RIGHT(高校選手データ貼り付け!D70,LEN(高校選手データ貼り付け!D70)-FIND("　",高校選手データ貼り付け!D70))))</f>
        <v/>
      </c>
      <c r="L62" s="18"/>
      <c r="M62" s="18"/>
      <c r="N62" s="18" t="str" cm="1">
        <f t="array" ref="N62">_xlfn.IFS(A62="","",TRUE,高校選手データ貼り付け!F70&amp;"."&amp;TEXT(高校選手データ貼り付け!H70,"00")&amp;"."&amp;TEXT(高校選手データ貼り付け!J70,"00"))</f>
        <v/>
      </c>
      <c r="O62" s="18" t="str" cm="1">
        <f t="array" ref="O62">_xlfn.IFS(A62="","",TRUE,"JPN")</f>
        <v/>
      </c>
      <c r="P62" s="1" t="e">
        <f t="shared" si="0"/>
        <v>#VALUE!</v>
      </c>
      <c r="Q62" s="1" t="e">
        <f t="shared" si="1"/>
        <v>#VALUE!</v>
      </c>
      <c r="R62" s="1" t="e">
        <f t="shared" si="2"/>
        <v>#VALUE!</v>
      </c>
      <c r="S62" s="1" t="e">
        <f t="shared" si="3"/>
        <v>#VALUE!</v>
      </c>
      <c r="T62" s="1" t="e">
        <f t="shared" si="4"/>
        <v>#VALUE!</v>
      </c>
      <c r="U62" s="1" t="str">
        <f t="shared" si="5"/>
        <v>高</v>
      </c>
    </row>
    <row r="63" spans="1:21" ht="18" customHeight="1">
      <c r="A63" s="13" t="str" cm="1">
        <f t="array" ref="A63">_xlfn.IFS(高校選手データ貼り付け!B71="","",TRUE,高校選手データ貼り付け!B71)</f>
        <v/>
      </c>
      <c r="B63" s="14" t="str" cm="1">
        <f t="array" ref="B63">_xlfn.IFS(A63="","",COUNTIF(高校選手データ貼り付け!D72," ")&gt;0,LEFT(高校選手データ貼り付け!D72,FIND(" ",高校選手データ貼り付け!D72)-1),TRUE,LEFT(高校選手データ貼り付け!D72,FIND("　",高校選手データ貼り付け!D72)-1))</f>
        <v/>
      </c>
      <c r="C63" s="14" t="str" cm="1">
        <f t="array" ref="C63">_xlfn.IFS(A63="","",COUNTIF(高校選手データ貼り付け!D72," ")&gt;0,RIGHT(高校選手データ貼り付け!D72,LEN(高校選手データ貼り付け!D72)-FIND(" ",高校選手データ貼り付け!D72)),TRUE,RIGHT(高校選手データ貼り付け!D72,LEN(高校選手データ貼り付け!D72)-FIND("　",高校選手データ貼り付け!D72)))</f>
        <v/>
      </c>
      <c r="D63" s="15"/>
      <c r="E63" s="16" t="str" cm="1">
        <f t="array" ref="E63">_xlfn.IFS(A63="","",TRUE,高校選手データ貼り付け!$P$4&amp;"高")</f>
        <v/>
      </c>
      <c r="F63" s="17" t="str" cm="1">
        <f t="array" ref="F63">_xlfn.IFS(A63="","",TRUE,高校選手データ貼り付け!K71)</f>
        <v/>
      </c>
      <c r="G63" s="15"/>
      <c r="H63" s="18"/>
      <c r="I63" s="18"/>
      <c r="J63" s="16" t="str" cm="1">
        <f t="array" ref="J63">_xlfn.IFS(A63="","",COUNTIF(高校選手データ貼り付け!D71," ")&gt;0,ASC(LEFT(高校選手データ貼り付け!D71,FIND(" ",高校選手データ貼り付け!D71)-1)),TRUE,ASC(LEFT(高校選手データ貼り付け!D71,FIND("　",高校選手データ貼り付け!D71)-1)))</f>
        <v/>
      </c>
      <c r="K63" s="18" t="str" cm="1">
        <f t="array" ref="K63">_xlfn.IFS(A63="","",COUNTIF(高校選手データ貼り付け!D71," ")&gt;0,ASC(RIGHT(高校選手データ貼り付け!D71,LEN(高校選手データ貼り付け!D71)-FIND(" ",高校選手データ貼り付け!D71))),TRUE,ASC(RIGHT(高校選手データ貼り付け!D71,LEN(高校選手データ貼り付け!D71)-FIND("　",高校選手データ貼り付け!D71))))</f>
        <v/>
      </c>
      <c r="L63" s="18"/>
      <c r="M63" s="18"/>
      <c r="N63" s="18" t="str" cm="1">
        <f t="array" ref="N63">_xlfn.IFS(A63="","",TRUE,高校選手データ貼り付け!F71&amp;"."&amp;TEXT(高校選手データ貼り付け!H71,"00")&amp;"."&amp;TEXT(高校選手データ貼り付け!J71,"00"))</f>
        <v/>
      </c>
      <c r="O63" s="18" t="str" cm="1">
        <f t="array" ref="O63">_xlfn.IFS(A63="","",TRUE,"JPN")</f>
        <v/>
      </c>
      <c r="P63" s="1" t="e">
        <f t="shared" si="0"/>
        <v>#VALUE!</v>
      </c>
      <c r="Q63" s="1" t="e">
        <f t="shared" si="1"/>
        <v>#VALUE!</v>
      </c>
      <c r="R63" s="1" t="e">
        <f t="shared" si="2"/>
        <v>#VALUE!</v>
      </c>
      <c r="S63" s="1" t="e">
        <f t="shared" si="3"/>
        <v>#VALUE!</v>
      </c>
      <c r="T63" s="1" t="e">
        <f t="shared" si="4"/>
        <v>#VALUE!</v>
      </c>
      <c r="U63" s="1" t="str">
        <f t="shared" si="5"/>
        <v>高</v>
      </c>
    </row>
    <row r="64" spans="1:21" ht="18" customHeight="1">
      <c r="A64" s="13" t="str" cm="1">
        <f t="array" ref="A64">_xlfn.IFS(高校選手データ貼り付け!B72="","",TRUE,高校選手データ貼り付け!B72)</f>
        <v/>
      </c>
      <c r="B64" s="14" t="str" cm="1">
        <f t="array" ref="B64">_xlfn.IFS(A64="","",COUNTIF(高校選手データ貼り付け!D73," ")&gt;0,LEFT(高校選手データ貼り付け!D73,FIND(" ",高校選手データ貼り付け!D73)-1),TRUE,LEFT(高校選手データ貼り付け!D73,FIND("　",高校選手データ貼り付け!D73)-1))</f>
        <v/>
      </c>
      <c r="C64" s="14" t="str" cm="1">
        <f t="array" ref="C64">_xlfn.IFS(A64="","",COUNTIF(高校選手データ貼り付け!D73," ")&gt;0,RIGHT(高校選手データ貼り付け!D73,LEN(高校選手データ貼り付け!D73)-FIND(" ",高校選手データ貼り付け!D73)),TRUE,RIGHT(高校選手データ貼り付け!D73,LEN(高校選手データ貼り付け!D73)-FIND("　",高校選手データ貼り付け!D73)))</f>
        <v/>
      </c>
      <c r="D64" s="15"/>
      <c r="E64" s="16" t="str" cm="1">
        <f t="array" ref="E64">_xlfn.IFS(A64="","",TRUE,高校選手データ貼り付け!$P$4&amp;"高")</f>
        <v/>
      </c>
      <c r="F64" s="17" t="str" cm="1">
        <f t="array" ref="F64">_xlfn.IFS(A64="","",TRUE,高校選手データ貼り付け!K72)</f>
        <v/>
      </c>
      <c r="G64" s="15"/>
      <c r="H64" s="18"/>
      <c r="I64" s="18"/>
      <c r="J64" s="16" t="str" cm="1">
        <f t="array" ref="J64">_xlfn.IFS(A64="","",COUNTIF(高校選手データ貼り付け!D72," ")&gt;0,ASC(LEFT(高校選手データ貼り付け!D72,FIND(" ",高校選手データ貼り付け!D72)-1)),TRUE,ASC(LEFT(高校選手データ貼り付け!D72,FIND("　",高校選手データ貼り付け!D72)-1)))</f>
        <v/>
      </c>
      <c r="K64" s="18" t="str" cm="1">
        <f t="array" ref="K64">_xlfn.IFS(A64="","",COUNTIF(高校選手データ貼り付け!D72," ")&gt;0,ASC(RIGHT(高校選手データ貼り付け!D72,LEN(高校選手データ貼り付け!D72)-FIND(" ",高校選手データ貼り付け!D72))),TRUE,ASC(RIGHT(高校選手データ貼り付け!D72,LEN(高校選手データ貼り付け!D72)-FIND("　",高校選手データ貼り付け!D72))))</f>
        <v/>
      </c>
      <c r="L64" s="18"/>
      <c r="M64" s="18"/>
      <c r="N64" s="18" t="str" cm="1">
        <f t="array" ref="N64">_xlfn.IFS(A64="","",TRUE,高校選手データ貼り付け!F72&amp;"."&amp;TEXT(高校選手データ貼り付け!H72,"00")&amp;"."&amp;TEXT(高校選手データ貼り付け!J72,"00"))</f>
        <v/>
      </c>
      <c r="O64" s="18" t="str" cm="1">
        <f t="array" ref="O64">_xlfn.IFS(A64="","",TRUE,"JPN")</f>
        <v/>
      </c>
      <c r="P64" s="1" t="e">
        <f t="shared" si="0"/>
        <v>#VALUE!</v>
      </c>
      <c r="Q64" s="1" t="e">
        <f t="shared" si="1"/>
        <v>#VALUE!</v>
      </c>
      <c r="R64" s="1" t="e">
        <f t="shared" si="2"/>
        <v>#VALUE!</v>
      </c>
      <c r="S64" s="1" t="e">
        <f t="shared" si="3"/>
        <v>#VALUE!</v>
      </c>
      <c r="T64" s="1" t="e">
        <f t="shared" si="4"/>
        <v>#VALUE!</v>
      </c>
      <c r="U64" s="1" t="str">
        <f t="shared" si="5"/>
        <v>高</v>
      </c>
    </row>
    <row r="65" spans="1:21" ht="18" customHeight="1">
      <c r="A65" s="13" t="str" cm="1">
        <f t="array" ref="A65">_xlfn.IFS(高校選手データ貼り付け!B73="","",TRUE,高校選手データ貼り付け!B73)</f>
        <v/>
      </c>
      <c r="B65" s="14" t="str" cm="1">
        <f t="array" ref="B65">_xlfn.IFS(A65="","",COUNTIF(高校選手データ貼り付け!D74," ")&gt;0,LEFT(高校選手データ貼り付け!D74,FIND(" ",高校選手データ貼り付け!D74)-1),TRUE,LEFT(高校選手データ貼り付け!D74,FIND("　",高校選手データ貼り付け!D74)-1))</f>
        <v/>
      </c>
      <c r="C65" s="14" t="str" cm="1">
        <f t="array" ref="C65">_xlfn.IFS(A65="","",COUNTIF(高校選手データ貼り付け!D74," ")&gt;0,RIGHT(高校選手データ貼り付け!D74,LEN(高校選手データ貼り付け!D74)-FIND(" ",高校選手データ貼り付け!D74)),TRUE,RIGHT(高校選手データ貼り付け!D74,LEN(高校選手データ貼り付け!D74)-FIND("　",高校選手データ貼り付け!D74)))</f>
        <v/>
      </c>
      <c r="D65" s="15"/>
      <c r="E65" s="16" t="str" cm="1">
        <f t="array" ref="E65">_xlfn.IFS(A65="","",TRUE,高校選手データ貼り付け!$P$4&amp;"高")</f>
        <v/>
      </c>
      <c r="F65" s="17" t="str" cm="1">
        <f t="array" ref="F65">_xlfn.IFS(A65="","",TRUE,高校選手データ貼り付け!K73)</f>
        <v/>
      </c>
      <c r="G65" s="15"/>
      <c r="H65" s="18"/>
      <c r="I65" s="18"/>
      <c r="J65" s="16" t="str" cm="1">
        <f t="array" ref="J65">_xlfn.IFS(A65="","",COUNTIF(高校選手データ貼り付け!D73," ")&gt;0,ASC(LEFT(高校選手データ貼り付け!D73,FIND(" ",高校選手データ貼り付け!D73)-1)),TRUE,ASC(LEFT(高校選手データ貼り付け!D73,FIND("　",高校選手データ貼り付け!D73)-1)))</f>
        <v/>
      </c>
      <c r="K65" s="18" t="str" cm="1">
        <f t="array" ref="K65">_xlfn.IFS(A65="","",COUNTIF(高校選手データ貼り付け!D73," ")&gt;0,ASC(RIGHT(高校選手データ貼り付け!D73,LEN(高校選手データ貼り付け!D73)-FIND(" ",高校選手データ貼り付け!D73))),TRUE,ASC(RIGHT(高校選手データ貼り付け!D73,LEN(高校選手データ貼り付け!D73)-FIND("　",高校選手データ貼り付け!D73))))</f>
        <v/>
      </c>
      <c r="L65" s="18"/>
      <c r="M65" s="18"/>
      <c r="N65" s="18" t="str" cm="1">
        <f t="array" ref="N65">_xlfn.IFS(A65="","",TRUE,高校選手データ貼り付け!F73&amp;"."&amp;TEXT(高校選手データ貼り付け!H73,"00")&amp;"."&amp;TEXT(高校選手データ貼り付け!J73,"00"))</f>
        <v/>
      </c>
      <c r="O65" s="18" t="str" cm="1">
        <f t="array" ref="O65">_xlfn.IFS(A65="","",TRUE,"JPN")</f>
        <v/>
      </c>
      <c r="P65" s="1" t="e">
        <f t="shared" si="0"/>
        <v>#VALUE!</v>
      </c>
      <c r="Q65" s="1" t="e">
        <f t="shared" si="1"/>
        <v>#VALUE!</v>
      </c>
      <c r="R65" s="1" t="e">
        <f t="shared" si="2"/>
        <v>#VALUE!</v>
      </c>
      <c r="S65" s="1" t="e">
        <f t="shared" si="3"/>
        <v>#VALUE!</v>
      </c>
      <c r="T65" s="1" t="e">
        <f t="shared" si="4"/>
        <v>#VALUE!</v>
      </c>
      <c r="U65" s="1" t="str">
        <f t="shared" si="5"/>
        <v>高</v>
      </c>
    </row>
    <row r="66" spans="1:21" ht="18" customHeight="1">
      <c r="A66" s="13" t="str" cm="1">
        <f t="array" ref="A66">_xlfn.IFS(高校選手データ貼り付け!B74="","",TRUE,高校選手データ貼り付け!B74)</f>
        <v/>
      </c>
      <c r="B66" s="14" t="str" cm="1">
        <f t="array" ref="B66">_xlfn.IFS(A66="","",COUNTIF(高校選手データ貼り付け!D75," ")&gt;0,LEFT(高校選手データ貼り付け!D75,FIND(" ",高校選手データ貼り付け!D75)-1),TRUE,LEFT(高校選手データ貼り付け!D75,FIND("　",高校選手データ貼り付け!D75)-1))</f>
        <v/>
      </c>
      <c r="C66" s="14" t="str" cm="1">
        <f t="array" ref="C66">_xlfn.IFS(A66="","",COUNTIF(高校選手データ貼り付け!D75," ")&gt;0,RIGHT(高校選手データ貼り付け!D75,LEN(高校選手データ貼り付け!D75)-FIND(" ",高校選手データ貼り付け!D75)),TRUE,RIGHT(高校選手データ貼り付け!D75,LEN(高校選手データ貼り付け!D75)-FIND("　",高校選手データ貼り付け!D75)))</f>
        <v/>
      </c>
      <c r="D66" s="15"/>
      <c r="E66" s="16" t="str" cm="1">
        <f t="array" ref="E66">_xlfn.IFS(A66="","",TRUE,高校選手データ貼り付け!$P$4&amp;"高")</f>
        <v/>
      </c>
      <c r="F66" s="17" t="str" cm="1">
        <f t="array" ref="F66">_xlfn.IFS(A66="","",TRUE,高校選手データ貼り付け!K74)</f>
        <v/>
      </c>
      <c r="G66" s="15"/>
      <c r="H66" s="18"/>
      <c r="I66" s="18"/>
      <c r="J66" s="16" t="str" cm="1">
        <f t="array" ref="J66">_xlfn.IFS(A66="","",COUNTIF(高校選手データ貼り付け!D74," ")&gt;0,ASC(LEFT(高校選手データ貼り付け!D74,FIND(" ",高校選手データ貼り付け!D74)-1)),TRUE,ASC(LEFT(高校選手データ貼り付け!D74,FIND("　",高校選手データ貼り付け!D74)-1)))</f>
        <v/>
      </c>
      <c r="K66" s="18" t="str" cm="1">
        <f t="array" ref="K66">_xlfn.IFS(A66="","",COUNTIF(高校選手データ貼り付け!D74," ")&gt;0,ASC(RIGHT(高校選手データ貼り付け!D74,LEN(高校選手データ貼り付け!D74)-FIND(" ",高校選手データ貼り付け!D74))),TRUE,ASC(RIGHT(高校選手データ貼り付け!D74,LEN(高校選手データ貼り付け!D74)-FIND("　",高校選手データ貼り付け!D74))))</f>
        <v/>
      </c>
      <c r="L66" s="18"/>
      <c r="M66" s="18"/>
      <c r="N66" s="18" t="str" cm="1">
        <f t="array" ref="N66">_xlfn.IFS(A66="","",TRUE,高校選手データ貼り付け!F74&amp;"."&amp;TEXT(高校選手データ貼り付け!H74,"00")&amp;"."&amp;TEXT(高校選手データ貼り付け!J74,"00"))</f>
        <v/>
      </c>
      <c r="O66" s="18" t="str" cm="1">
        <f t="array" ref="O66">_xlfn.IFS(A66="","",TRUE,"JPN")</f>
        <v/>
      </c>
      <c r="P66" s="1" t="e">
        <f t="shared" si="0"/>
        <v>#VALUE!</v>
      </c>
      <c r="Q66" s="1" t="e">
        <f t="shared" si="1"/>
        <v>#VALUE!</v>
      </c>
      <c r="R66" s="1" t="e">
        <f t="shared" si="2"/>
        <v>#VALUE!</v>
      </c>
      <c r="S66" s="1" t="e">
        <f t="shared" si="3"/>
        <v>#VALUE!</v>
      </c>
      <c r="T66" s="1" t="e">
        <f t="shared" si="4"/>
        <v>#VALUE!</v>
      </c>
      <c r="U66" s="1" t="str">
        <f t="shared" si="5"/>
        <v>高</v>
      </c>
    </row>
    <row r="67" spans="1:21" ht="18" customHeight="1">
      <c r="A67" s="13" t="str" cm="1">
        <f t="array" ref="A67">_xlfn.IFS(高校選手データ貼り付け!B75="","",TRUE,高校選手データ貼り付け!B75)</f>
        <v/>
      </c>
      <c r="B67" s="14" t="str" cm="1">
        <f t="array" ref="B67">_xlfn.IFS(A67="","",COUNTIF(高校選手データ貼り付け!D76," ")&gt;0,LEFT(高校選手データ貼り付け!D76,FIND(" ",高校選手データ貼り付け!D76)-1),TRUE,LEFT(高校選手データ貼り付け!D76,FIND("　",高校選手データ貼り付け!D76)-1))</f>
        <v/>
      </c>
      <c r="C67" s="14" t="str" cm="1">
        <f t="array" ref="C67">_xlfn.IFS(A67="","",COUNTIF(高校選手データ貼り付け!D76," ")&gt;0,RIGHT(高校選手データ貼り付け!D76,LEN(高校選手データ貼り付け!D76)-FIND(" ",高校選手データ貼り付け!D76)),TRUE,RIGHT(高校選手データ貼り付け!D76,LEN(高校選手データ貼り付け!D76)-FIND("　",高校選手データ貼り付け!D76)))</f>
        <v/>
      </c>
      <c r="D67" s="15"/>
      <c r="E67" s="16" t="str" cm="1">
        <f t="array" ref="E67">_xlfn.IFS(A67="","",TRUE,高校選手データ貼り付け!$P$4&amp;"高")</f>
        <v/>
      </c>
      <c r="F67" s="17" t="str" cm="1">
        <f t="array" ref="F67">_xlfn.IFS(A67="","",TRUE,高校選手データ貼り付け!K75)</f>
        <v/>
      </c>
      <c r="G67" s="15"/>
      <c r="H67" s="18"/>
      <c r="I67" s="18"/>
      <c r="J67" s="16" t="str" cm="1">
        <f t="array" ref="J67">_xlfn.IFS(A67="","",COUNTIF(高校選手データ貼り付け!D75," ")&gt;0,ASC(LEFT(高校選手データ貼り付け!D75,FIND(" ",高校選手データ貼り付け!D75)-1)),TRUE,ASC(LEFT(高校選手データ貼り付け!D75,FIND("　",高校選手データ貼り付け!D75)-1)))</f>
        <v/>
      </c>
      <c r="K67" s="18" t="str" cm="1">
        <f t="array" ref="K67">_xlfn.IFS(A67="","",COUNTIF(高校選手データ貼り付け!D75," ")&gt;0,ASC(RIGHT(高校選手データ貼り付け!D75,LEN(高校選手データ貼り付け!D75)-FIND(" ",高校選手データ貼り付け!D75))),TRUE,ASC(RIGHT(高校選手データ貼り付け!D75,LEN(高校選手データ貼り付け!D75)-FIND("　",高校選手データ貼り付け!D75))))</f>
        <v/>
      </c>
      <c r="L67" s="18"/>
      <c r="M67" s="18"/>
      <c r="N67" s="18" t="str" cm="1">
        <f t="array" ref="N67">_xlfn.IFS(A67="","",TRUE,高校選手データ貼り付け!F75&amp;"."&amp;TEXT(高校選手データ貼り付け!H75,"00")&amp;"."&amp;TEXT(高校選手データ貼り付け!J75,"00"))</f>
        <v/>
      </c>
      <c r="O67" s="18" t="str" cm="1">
        <f t="array" ref="O67">_xlfn.IFS(A67="","",TRUE,"JPN")</f>
        <v/>
      </c>
      <c r="P67" s="1" t="e">
        <f t="shared" si="0"/>
        <v>#VALUE!</v>
      </c>
      <c r="Q67" s="1" t="e">
        <f t="shared" si="1"/>
        <v>#VALUE!</v>
      </c>
      <c r="R67" s="1" t="e">
        <f t="shared" si="2"/>
        <v>#VALUE!</v>
      </c>
      <c r="S67" s="1" t="e">
        <f t="shared" si="3"/>
        <v>#VALUE!</v>
      </c>
      <c r="T67" s="1" t="e">
        <f t="shared" si="4"/>
        <v>#VALUE!</v>
      </c>
      <c r="U67" s="1" t="str">
        <f t="shared" si="5"/>
        <v>高</v>
      </c>
    </row>
    <row r="68" spans="1:21" ht="18" customHeight="1">
      <c r="A68" s="13" t="str" cm="1">
        <f t="array" ref="A68">_xlfn.IFS(高校選手データ貼り付け!B76="","",TRUE,高校選手データ貼り付け!B76)</f>
        <v/>
      </c>
      <c r="B68" s="14" t="str" cm="1">
        <f t="array" ref="B68">_xlfn.IFS(A68="","",COUNTIF(高校選手データ貼り付け!D77," ")&gt;0,LEFT(高校選手データ貼り付け!D77,FIND(" ",高校選手データ貼り付け!D77)-1),TRUE,LEFT(高校選手データ貼り付け!D77,FIND("　",高校選手データ貼り付け!D77)-1))</f>
        <v/>
      </c>
      <c r="C68" s="14" t="str" cm="1">
        <f t="array" ref="C68">_xlfn.IFS(A68="","",COUNTIF(高校選手データ貼り付け!D77," ")&gt;0,RIGHT(高校選手データ貼り付け!D77,LEN(高校選手データ貼り付け!D77)-FIND(" ",高校選手データ貼り付け!D77)),TRUE,RIGHT(高校選手データ貼り付け!D77,LEN(高校選手データ貼り付け!D77)-FIND("　",高校選手データ貼り付け!D77)))</f>
        <v/>
      </c>
      <c r="D68" s="15"/>
      <c r="E68" s="16" t="str" cm="1">
        <f t="array" ref="E68">_xlfn.IFS(A68="","",TRUE,高校選手データ貼り付け!$P$4&amp;"高")</f>
        <v/>
      </c>
      <c r="F68" s="17" t="str" cm="1">
        <f t="array" ref="F68">_xlfn.IFS(A68="","",TRUE,高校選手データ貼り付け!K76)</f>
        <v/>
      </c>
      <c r="G68" s="15"/>
      <c r="H68" s="18"/>
      <c r="I68" s="18"/>
      <c r="J68" s="16" t="str" cm="1">
        <f t="array" ref="J68">_xlfn.IFS(A68="","",COUNTIF(高校選手データ貼り付け!D76," ")&gt;0,ASC(LEFT(高校選手データ貼り付け!D76,FIND(" ",高校選手データ貼り付け!D76)-1)),TRUE,ASC(LEFT(高校選手データ貼り付け!D76,FIND("　",高校選手データ貼り付け!D76)-1)))</f>
        <v/>
      </c>
      <c r="K68" s="18" t="str" cm="1">
        <f t="array" ref="K68">_xlfn.IFS(A68="","",COUNTIF(高校選手データ貼り付け!D76," ")&gt;0,ASC(RIGHT(高校選手データ貼り付け!D76,LEN(高校選手データ貼り付け!D76)-FIND(" ",高校選手データ貼り付け!D76))),TRUE,ASC(RIGHT(高校選手データ貼り付け!D76,LEN(高校選手データ貼り付け!D76)-FIND("　",高校選手データ貼り付け!D76))))</f>
        <v/>
      </c>
      <c r="L68" s="18"/>
      <c r="M68" s="18"/>
      <c r="N68" s="18" t="str" cm="1">
        <f t="array" ref="N68">_xlfn.IFS(A68="","",TRUE,高校選手データ貼り付け!F76&amp;"."&amp;TEXT(高校選手データ貼り付け!H76,"00")&amp;"."&amp;TEXT(高校選手データ貼り付け!J76,"00"))</f>
        <v/>
      </c>
      <c r="O68" s="18" t="str" cm="1">
        <f t="array" ref="O68">_xlfn.IFS(A68="","",TRUE,"JPN")</f>
        <v/>
      </c>
      <c r="P68" s="1" t="e">
        <f t="shared" si="0"/>
        <v>#VALUE!</v>
      </c>
      <c r="Q68" s="1" t="e">
        <f t="shared" si="1"/>
        <v>#VALUE!</v>
      </c>
      <c r="R68" s="1" t="e">
        <f t="shared" si="2"/>
        <v>#VALUE!</v>
      </c>
      <c r="S68" s="1" t="e">
        <f t="shared" si="3"/>
        <v>#VALUE!</v>
      </c>
      <c r="T68" s="1" t="e">
        <f t="shared" si="4"/>
        <v>#VALUE!</v>
      </c>
      <c r="U68" s="1" t="str">
        <f t="shared" si="5"/>
        <v>高</v>
      </c>
    </row>
    <row r="69" spans="1:21" ht="18" customHeight="1">
      <c r="A69" s="13" t="str" cm="1">
        <f t="array" ref="A69">_xlfn.IFS(高校選手データ貼り付け!B77="","",TRUE,高校選手データ貼り付け!B77)</f>
        <v/>
      </c>
      <c r="B69" s="14" t="str" cm="1">
        <f t="array" ref="B69">_xlfn.IFS(A69="","",COUNTIF(高校選手データ貼り付け!D78," ")&gt;0,LEFT(高校選手データ貼り付け!D78,FIND(" ",高校選手データ貼り付け!D78)-1),TRUE,LEFT(高校選手データ貼り付け!D78,FIND("　",高校選手データ貼り付け!D78)-1))</f>
        <v/>
      </c>
      <c r="C69" s="14" t="str" cm="1">
        <f t="array" ref="C69">_xlfn.IFS(A69="","",COUNTIF(高校選手データ貼り付け!D78," ")&gt;0,RIGHT(高校選手データ貼り付け!D78,LEN(高校選手データ貼り付け!D78)-FIND(" ",高校選手データ貼り付け!D78)),TRUE,RIGHT(高校選手データ貼り付け!D78,LEN(高校選手データ貼り付け!D78)-FIND("　",高校選手データ貼り付け!D78)))</f>
        <v/>
      </c>
      <c r="D69" s="15"/>
      <c r="E69" s="16" t="str" cm="1">
        <f t="array" ref="E69">_xlfn.IFS(A69="","",TRUE,高校選手データ貼り付け!$P$4&amp;"高")</f>
        <v/>
      </c>
      <c r="F69" s="17" t="str" cm="1">
        <f t="array" ref="F69">_xlfn.IFS(A69="","",TRUE,高校選手データ貼り付け!K77)</f>
        <v/>
      </c>
      <c r="G69" s="15"/>
      <c r="H69" s="18"/>
      <c r="I69" s="18"/>
      <c r="J69" s="16" t="str" cm="1">
        <f t="array" ref="J69">_xlfn.IFS(A69="","",COUNTIF(高校選手データ貼り付け!D77," ")&gt;0,ASC(LEFT(高校選手データ貼り付け!D77,FIND(" ",高校選手データ貼り付け!D77)-1)),TRUE,ASC(LEFT(高校選手データ貼り付け!D77,FIND("　",高校選手データ貼り付け!D77)-1)))</f>
        <v/>
      </c>
      <c r="K69" s="18" t="str" cm="1">
        <f t="array" ref="K69">_xlfn.IFS(A69="","",COUNTIF(高校選手データ貼り付け!D77," ")&gt;0,ASC(RIGHT(高校選手データ貼り付け!D77,LEN(高校選手データ貼り付け!D77)-FIND(" ",高校選手データ貼り付け!D77))),TRUE,ASC(RIGHT(高校選手データ貼り付け!D77,LEN(高校選手データ貼り付け!D77)-FIND("　",高校選手データ貼り付け!D77))))</f>
        <v/>
      </c>
      <c r="L69" s="18"/>
      <c r="M69" s="18"/>
      <c r="N69" s="18" t="str" cm="1">
        <f t="array" ref="N69">_xlfn.IFS(A69="","",TRUE,高校選手データ貼り付け!F77&amp;"."&amp;TEXT(高校選手データ貼り付け!H77,"00")&amp;"."&amp;TEXT(高校選手データ貼り付け!J77,"00"))</f>
        <v/>
      </c>
      <c r="O69" s="18" t="str" cm="1">
        <f t="array" ref="O69">_xlfn.IFS(A69="","",TRUE,"JPN")</f>
        <v/>
      </c>
      <c r="P69" s="1" t="e">
        <f t="shared" si="0"/>
        <v>#VALUE!</v>
      </c>
      <c r="Q69" s="1" t="e">
        <f t="shared" si="1"/>
        <v>#VALUE!</v>
      </c>
      <c r="R69" s="1" t="e">
        <f t="shared" si="2"/>
        <v>#VALUE!</v>
      </c>
      <c r="S69" s="1" t="e">
        <f t="shared" si="3"/>
        <v>#VALUE!</v>
      </c>
      <c r="T69" s="1" t="e">
        <f t="shared" si="4"/>
        <v>#VALUE!</v>
      </c>
      <c r="U69" s="1" t="str">
        <f t="shared" si="5"/>
        <v>高</v>
      </c>
    </row>
    <row r="70" spans="1:21" ht="18" customHeight="1">
      <c r="A70" s="13" t="str" cm="1">
        <f t="array" ref="A70">_xlfn.IFS(高校選手データ貼り付け!B78="","",TRUE,高校選手データ貼り付け!B78)</f>
        <v/>
      </c>
      <c r="B70" s="14" t="str" cm="1">
        <f t="array" ref="B70">_xlfn.IFS(A70="","",COUNTIF(高校選手データ貼り付け!D79," ")&gt;0,LEFT(高校選手データ貼り付け!D79,FIND(" ",高校選手データ貼り付け!D79)-1),TRUE,LEFT(高校選手データ貼り付け!D79,FIND("　",高校選手データ貼り付け!D79)-1))</f>
        <v/>
      </c>
      <c r="C70" s="14" t="str" cm="1">
        <f t="array" ref="C70">_xlfn.IFS(A70="","",COUNTIF(高校選手データ貼り付け!D79," ")&gt;0,RIGHT(高校選手データ貼り付け!D79,LEN(高校選手データ貼り付け!D79)-FIND(" ",高校選手データ貼り付け!D79)),TRUE,RIGHT(高校選手データ貼り付け!D79,LEN(高校選手データ貼り付け!D79)-FIND("　",高校選手データ貼り付け!D79)))</f>
        <v/>
      </c>
      <c r="D70" s="15"/>
      <c r="E70" s="16" t="str" cm="1">
        <f t="array" ref="E70">_xlfn.IFS(A70="","",TRUE,高校選手データ貼り付け!$P$4&amp;"高")</f>
        <v/>
      </c>
      <c r="F70" s="17" t="str" cm="1">
        <f t="array" ref="F70">_xlfn.IFS(A70="","",TRUE,高校選手データ貼り付け!K78)</f>
        <v/>
      </c>
      <c r="G70" s="15"/>
      <c r="H70" s="18"/>
      <c r="I70" s="18"/>
      <c r="J70" s="16" t="str" cm="1">
        <f t="array" ref="J70">_xlfn.IFS(A70="","",COUNTIF(高校選手データ貼り付け!D78," ")&gt;0,ASC(LEFT(高校選手データ貼り付け!D78,FIND(" ",高校選手データ貼り付け!D78)-1)),TRUE,ASC(LEFT(高校選手データ貼り付け!D78,FIND("　",高校選手データ貼り付け!D78)-1)))</f>
        <v/>
      </c>
      <c r="K70" s="18" t="str" cm="1">
        <f t="array" ref="K70">_xlfn.IFS(A70="","",COUNTIF(高校選手データ貼り付け!D78," ")&gt;0,ASC(RIGHT(高校選手データ貼り付け!D78,LEN(高校選手データ貼り付け!D78)-FIND(" ",高校選手データ貼り付け!D78))),TRUE,ASC(RIGHT(高校選手データ貼り付け!D78,LEN(高校選手データ貼り付け!D78)-FIND("　",高校選手データ貼り付け!D78))))</f>
        <v/>
      </c>
      <c r="L70" s="18"/>
      <c r="M70" s="18"/>
      <c r="N70" s="18" t="str" cm="1">
        <f t="array" ref="N70">_xlfn.IFS(A70="","",TRUE,高校選手データ貼り付け!F78&amp;"."&amp;TEXT(高校選手データ貼り付け!H78,"00")&amp;"."&amp;TEXT(高校選手データ貼り付け!J78,"00"))</f>
        <v/>
      </c>
      <c r="O70" s="18" t="str" cm="1">
        <f t="array" ref="O70">_xlfn.IFS(A70="","",TRUE,"JPN")</f>
        <v/>
      </c>
      <c r="P70" s="1" t="e">
        <f t="shared" si="0"/>
        <v>#VALUE!</v>
      </c>
      <c r="Q70" s="1" t="e">
        <f t="shared" si="1"/>
        <v>#VALUE!</v>
      </c>
      <c r="R70" s="1" t="e">
        <f t="shared" si="2"/>
        <v>#VALUE!</v>
      </c>
      <c r="S70" s="1" t="e">
        <f t="shared" si="3"/>
        <v>#VALUE!</v>
      </c>
      <c r="T70" s="1" t="e">
        <f t="shared" si="4"/>
        <v>#VALUE!</v>
      </c>
      <c r="U70" s="1" t="str">
        <f t="shared" si="5"/>
        <v>高</v>
      </c>
    </row>
    <row r="71" spans="1:21" ht="18" customHeight="1">
      <c r="A71" s="13" t="str" cm="1">
        <f t="array" ref="A71">_xlfn.IFS(高校選手データ貼り付け!B79="","",TRUE,高校選手データ貼り付け!B79)</f>
        <v/>
      </c>
      <c r="B71" s="14" t="str" cm="1">
        <f t="array" ref="B71">_xlfn.IFS(A71="","",COUNTIF(高校選手データ貼り付け!D80," ")&gt;0,LEFT(高校選手データ貼り付け!D80,FIND(" ",高校選手データ貼り付け!D80)-1),TRUE,LEFT(高校選手データ貼り付け!D80,FIND("　",高校選手データ貼り付け!D80)-1))</f>
        <v/>
      </c>
      <c r="C71" s="14" t="str" cm="1">
        <f t="array" ref="C71">_xlfn.IFS(A71="","",COUNTIF(高校選手データ貼り付け!D80," ")&gt;0,RIGHT(高校選手データ貼り付け!D80,LEN(高校選手データ貼り付け!D80)-FIND(" ",高校選手データ貼り付け!D80)),TRUE,RIGHT(高校選手データ貼り付け!D80,LEN(高校選手データ貼り付け!D80)-FIND("　",高校選手データ貼り付け!D80)))</f>
        <v/>
      </c>
      <c r="D71" s="15"/>
      <c r="E71" s="16" t="str" cm="1">
        <f t="array" ref="E71">_xlfn.IFS(A71="","",TRUE,高校選手データ貼り付け!$P$4&amp;"高")</f>
        <v/>
      </c>
      <c r="F71" s="17" t="str" cm="1">
        <f t="array" ref="F71">_xlfn.IFS(A71="","",TRUE,高校選手データ貼り付け!K79)</f>
        <v/>
      </c>
      <c r="G71" s="15"/>
      <c r="H71" s="18"/>
      <c r="I71" s="18"/>
      <c r="J71" s="16" t="str" cm="1">
        <f t="array" ref="J71">_xlfn.IFS(A71="","",COUNTIF(高校選手データ貼り付け!D79," ")&gt;0,ASC(LEFT(高校選手データ貼り付け!D79,FIND(" ",高校選手データ貼り付け!D79)-1)),TRUE,ASC(LEFT(高校選手データ貼り付け!D79,FIND("　",高校選手データ貼り付け!D79)-1)))</f>
        <v/>
      </c>
      <c r="K71" s="18" t="str" cm="1">
        <f t="array" ref="K71">_xlfn.IFS(A71="","",COUNTIF(高校選手データ貼り付け!D79," ")&gt;0,ASC(RIGHT(高校選手データ貼り付け!D79,LEN(高校選手データ貼り付け!D79)-FIND(" ",高校選手データ貼り付け!D79))),TRUE,ASC(RIGHT(高校選手データ貼り付け!D79,LEN(高校選手データ貼り付け!D79)-FIND("　",高校選手データ貼り付け!D79))))</f>
        <v/>
      </c>
      <c r="L71" s="18"/>
      <c r="M71" s="18"/>
      <c r="N71" s="18" t="str" cm="1">
        <f t="array" ref="N71">_xlfn.IFS(A71="","",TRUE,高校選手データ貼り付け!F79&amp;"."&amp;TEXT(高校選手データ貼り付け!H79,"00")&amp;"."&amp;TEXT(高校選手データ貼り付け!J79,"00"))</f>
        <v/>
      </c>
      <c r="O71" s="18" t="str" cm="1">
        <f t="array" ref="O71">_xlfn.IFS(A71="","",TRUE,"JPN")</f>
        <v/>
      </c>
      <c r="P71" s="1" t="e">
        <f t="shared" si="0"/>
        <v>#VALUE!</v>
      </c>
      <c r="Q71" s="1" t="e">
        <f t="shared" si="1"/>
        <v>#VALUE!</v>
      </c>
      <c r="R71" s="1" t="e">
        <f t="shared" si="2"/>
        <v>#VALUE!</v>
      </c>
      <c r="S71" s="1" t="e">
        <f t="shared" si="3"/>
        <v>#VALUE!</v>
      </c>
      <c r="T71" s="1" t="e">
        <f t="shared" si="4"/>
        <v>#VALUE!</v>
      </c>
      <c r="U71" s="1" t="str">
        <f t="shared" si="5"/>
        <v>高</v>
      </c>
    </row>
    <row r="72" spans="1:21" ht="18" customHeight="1">
      <c r="A72" s="13" t="str" cm="1">
        <f t="array" ref="A72">_xlfn.IFS(高校選手データ貼り付け!B80="","",TRUE,高校選手データ貼り付け!B80)</f>
        <v/>
      </c>
      <c r="B72" s="14" t="str" cm="1">
        <f t="array" ref="B72">_xlfn.IFS(A72="","",COUNTIF(高校選手データ貼り付け!D81," ")&gt;0,LEFT(高校選手データ貼り付け!D81,FIND(" ",高校選手データ貼り付け!D81)-1),TRUE,LEFT(高校選手データ貼り付け!D81,FIND("　",高校選手データ貼り付け!D81)-1))</f>
        <v/>
      </c>
      <c r="C72" s="14" t="str" cm="1">
        <f t="array" ref="C72">_xlfn.IFS(A72="","",COUNTIF(高校選手データ貼り付け!D81," ")&gt;0,RIGHT(高校選手データ貼り付け!D81,LEN(高校選手データ貼り付け!D81)-FIND(" ",高校選手データ貼り付け!D81)),TRUE,RIGHT(高校選手データ貼り付け!D81,LEN(高校選手データ貼り付け!D81)-FIND("　",高校選手データ貼り付け!D81)))</f>
        <v/>
      </c>
      <c r="D72" s="15"/>
      <c r="E72" s="16" t="str" cm="1">
        <f t="array" ref="E72">_xlfn.IFS(A72="","",TRUE,高校選手データ貼り付け!$P$4&amp;"高")</f>
        <v/>
      </c>
      <c r="F72" s="17" t="str" cm="1">
        <f t="array" ref="F72">_xlfn.IFS(A72="","",TRUE,高校選手データ貼り付け!K80)</f>
        <v/>
      </c>
      <c r="G72" s="15"/>
      <c r="H72" s="18"/>
      <c r="I72" s="18"/>
      <c r="J72" s="16" t="str" cm="1">
        <f t="array" ref="J72">_xlfn.IFS(A72="","",COUNTIF(高校選手データ貼り付け!D80," ")&gt;0,ASC(LEFT(高校選手データ貼り付け!D80,FIND(" ",高校選手データ貼り付け!D80)-1)),TRUE,ASC(LEFT(高校選手データ貼り付け!D80,FIND("　",高校選手データ貼り付け!D80)-1)))</f>
        <v/>
      </c>
      <c r="K72" s="18" t="str" cm="1">
        <f t="array" ref="K72">_xlfn.IFS(A72="","",COUNTIF(高校選手データ貼り付け!D80," ")&gt;0,ASC(RIGHT(高校選手データ貼り付け!D80,LEN(高校選手データ貼り付け!D80)-FIND(" ",高校選手データ貼り付け!D80))),TRUE,ASC(RIGHT(高校選手データ貼り付け!D80,LEN(高校選手データ貼り付け!D80)-FIND("　",高校選手データ貼り付け!D80))))</f>
        <v/>
      </c>
      <c r="L72" s="18"/>
      <c r="M72" s="18"/>
      <c r="N72" s="18" t="str" cm="1">
        <f t="array" ref="N72">_xlfn.IFS(A72="","",TRUE,高校選手データ貼り付け!F80&amp;"."&amp;TEXT(高校選手データ貼り付け!H80,"00")&amp;"."&amp;TEXT(高校選手データ貼り付け!J80,"00"))</f>
        <v/>
      </c>
      <c r="O72" s="18" t="str" cm="1">
        <f t="array" ref="O72">_xlfn.IFS(A72="","",TRUE,"JPN")</f>
        <v/>
      </c>
      <c r="P72" s="1" t="e">
        <f t="shared" si="0"/>
        <v>#VALUE!</v>
      </c>
      <c r="Q72" s="1" t="e">
        <f t="shared" si="1"/>
        <v>#VALUE!</v>
      </c>
      <c r="R72" s="1" t="e">
        <f t="shared" si="2"/>
        <v>#VALUE!</v>
      </c>
      <c r="S72" s="1" t="e">
        <f t="shared" si="3"/>
        <v>#VALUE!</v>
      </c>
      <c r="T72" s="1" t="e">
        <f t="shared" si="4"/>
        <v>#VALUE!</v>
      </c>
      <c r="U72" s="1" t="str">
        <f t="shared" si="5"/>
        <v>高</v>
      </c>
    </row>
    <row r="73" spans="1:21" ht="18" customHeight="1">
      <c r="A73" s="13" t="str" cm="1">
        <f t="array" ref="A73">_xlfn.IFS(高校選手データ貼り付け!B81="","",TRUE,高校選手データ貼り付け!B81)</f>
        <v/>
      </c>
      <c r="B73" s="14" t="str" cm="1">
        <f t="array" ref="B73">_xlfn.IFS(A73="","",COUNTIF(高校選手データ貼り付け!D82," ")&gt;0,LEFT(高校選手データ貼り付け!D82,FIND(" ",高校選手データ貼り付け!D82)-1),TRUE,LEFT(高校選手データ貼り付け!D82,FIND("　",高校選手データ貼り付け!D82)-1))</f>
        <v/>
      </c>
      <c r="C73" s="14" t="str" cm="1">
        <f t="array" ref="C73">_xlfn.IFS(A73="","",COUNTIF(高校選手データ貼り付け!D82," ")&gt;0,RIGHT(高校選手データ貼り付け!D82,LEN(高校選手データ貼り付け!D82)-FIND(" ",高校選手データ貼り付け!D82)),TRUE,RIGHT(高校選手データ貼り付け!D82,LEN(高校選手データ貼り付け!D82)-FIND("　",高校選手データ貼り付け!D82)))</f>
        <v/>
      </c>
      <c r="D73" s="15"/>
      <c r="E73" s="16" t="str" cm="1">
        <f t="array" ref="E73">_xlfn.IFS(A73="","",TRUE,高校選手データ貼り付け!$P$4&amp;"高")</f>
        <v/>
      </c>
      <c r="F73" s="17" t="str" cm="1">
        <f t="array" ref="F73">_xlfn.IFS(A73="","",TRUE,高校選手データ貼り付け!K81)</f>
        <v/>
      </c>
      <c r="G73" s="15"/>
      <c r="H73" s="18"/>
      <c r="I73" s="18"/>
      <c r="J73" s="16" t="str" cm="1">
        <f t="array" ref="J73">_xlfn.IFS(A73="","",COUNTIF(高校選手データ貼り付け!D81," ")&gt;0,ASC(LEFT(高校選手データ貼り付け!D81,FIND(" ",高校選手データ貼り付け!D81)-1)),TRUE,ASC(LEFT(高校選手データ貼り付け!D81,FIND("　",高校選手データ貼り付け!D81)-1)))</f>
        <v/>
      </c>
      <c r="K73" s="18" t="str" cm="1">
        <f t="array" ref="K73">_xlfn.IFS(A73="","",COUNTIF(高校選手データ貼り付け!D81," ")&gt;0,ASC(RIGHT(高校選手データ貼り付け!D81,LEN(高校選手データ貼り付け!D81)-FIND(" ",高校選手データ貼り付け!D81))),TRUE,ASC(RIGHT(高校選手データ貼り付け!D81,LEN(高校選手データ貼り付け!D81)-FIND("　",高校選手データ貼り付け!D81))))</f>
        <v/>
      </c>
      <c r="L73" s="18"/>
      <c r="M73" s="18"/>
      <c r="N73" s="18" t="str" cm="1">
        <f t="array" ref="N73">_xlfn.IFS(A73="","",TRUE,高校選手データ貼り付け!F81&amp;"."&amp;TEXT(高校選手データ貼り付け!H81,"00")&amp;"."&amp;TEXT(高校選手データ貼り付け!J81,"00"))</f>
        <v/>
      </c>
      <c r="O73" s="18" t="str" cm="1">
        <f t="array" ref="O73">_xlfn.IFS(A73="","",TRUE,"JPN")</f>
        <v/>
      </c>
      <c r="P73" s="1" t="e">
        <f t="shared" si="0"/>
        <v>#VALUE!</v>
      </c>
      <c r="Q73" s="1" t="e">
        <f t="shared" si="1"/>
        <v>#VALUE!</v>
      </c>
      <c r="R73" s="1" t="e">
        <f t="shared" si="2"/>
        <v>#VALUE!</v>
      </c>
      <c r="S73" s="1" t="e">
        <f t="shared" si="3"/>
        <v>#VALUE!</v>
      </c>
      <c r="T73" s="1" t="e">
        <f t="shared" si="4"/>
        <v>#VALUE!</v>
      </c>
      <c r="U73" s="1" t="str">
        <f t="shared" si="5"/>
        <v>高</v>
      </c>
    </row>
    <row r="74" spans="1:21" ht="18" customHeight="1">
      <c r="A74" s="13" t="str" cm="1">
        <f t="array" ref="A74">_xlfn.IFS(高校選手データ貼り付け!B82="","",TRUE,高校選手データ貼り付け!B82)</f>
        <v/>
      </c>
      <c r="B74" s="14" t="str" cm="1">
        <f t="array" ref="B74">_xlfn.IFS(A74="","",COUNTIF(高校選手データ貼り付け!D83," ")&gt;0,LEFT(高校選手データ貼り付け!D83,FIND(" ",高校選手データ貼り付け!D83)-1),TRUE,LEFT(高校選手データ貼り付け!D83,FIND("　",高校選手データ貼り付け!D83)-1))</f>
        <v/>
      </c>
      <c r="C74" s="14" t="str" cm="1">
        <f t="array" ref="C74">_xlfn.IFS(A74="","",COUNTIF(高校選手データ貼り付け!D83," ")&gt;0,RIGHT(高校選手データ貼り付け!D83,LEN(高校選手データ貼り付け!D83)-FIND(" ",高校選手データ貼り付け!D83)),TRUE,RIGHT(高校選手データ貼り付け!D83,LEN(高校選手データ貼り付け!D83)-FIND("　",高校選手データ貼り付け!D83)))</f>
        <v/>
      </c>
      <c r="D74" s="15"/>
      <c r="E74" s="16" t="str" cm="1">
        <f t="array" ref="E74">_xlfn.IFS(A74="","",TRUE,高校選手データ貼り付け!$P$4&amp;"高")</f>
        <v/>
      </c>
      <c r="F74" s="17" t="str" cm="1">
        <f t="array" ref="F74">_xlfn.IFS(A74="","",TRUE,高校選手データ貼り付け!K82)</f>
        <v/>
      </c>
      <c r="G74" s="15"/>
      <c r="H74" s="18"/>
      <c r="I74" s="18"/>
      <c r="J74" s="16" t="str" cm="1">
        <f t="array" ref="J74">_xlfn.IFS(A74="","",COUNTIF(高校選手データ貼り付け!D82," ")&gt;0,ASC(LEFT(高校選手データ貼り付け!D82,FIND(" ",高校選手データ貼り付け!D82)-1)),TRUE,ASC(LEFT(高校選手データ貼り付け!D82,FIND("　",高校選手データ貼り付け!D82)-1)))</f>
        <v/>
      </c>
      <c r="K74" s="18" t="str" cm="1">
        <f t="array" ref="K74">_xlfn.IFS(A74="","",COUNTIF(高校選手データ貼り付け!D82," ")&gt;0,ASC(RIGHT(高校選手データ貼り付け!D82,LEN(高校選手データ貼り付け!D82)-FIND(" ",高校選手データ貼り付け!D82))),TRUE,ASC(RIGHT(高校選手データ貼り付け!D82,LEN(高校選手データ貼り付け!D82)-FIND("　",高校選手データ貼り付け!D82))))</f>
        <v/>
      </c>
      <c r="L74" s="18"/>
      <c r="M74" s="18"/>
      <c r="N74" s="18" t="str" cm="1">
        <f t="array" ref="N74">_xlfn.IFS(A74="","",TRUE,高校選手データ貼り付け!F82&amp;"."&amp;TEXT(高校選手データ貼り付け!H82,"00")&amp;"."&amp;TEXT(高校選手データ貼り付け!J82,"00"))</f>
        <v/>
      </c>
      <c r="O74" s="18" t="str" cm="1">
        <f t="array" ref="O74">_xlfn.IFS(A74="","",TRUE,"JPN")</f>
        <v/>
      </c>
      <c r="P74" s="1" t="e">
        <f t="shared" si="0"/>
        <v>#VALUE!</v>
      </c>
      <c r="Q74" s="1" t="e">
        <f t="shared" si="1"/>
        <v>#VALUE!</v>
      </c>
      <c r="R74" s="1" t="e">
        <f t="shared" si="2"/>
        <v>#VALUE!</v>
      </c>
      <c r="S74" s="1" t="e">
        <f t="shared" si="3"/>
        <v>#VALUE!</v>
      </c>
      <c r="T74" s="1" t="e">
        <f t="shared" si="4"/>
        <v>#VALUE!</v>
      </c>
      <c r="U74" s="1" t="str">
        <f t="shared" si="5"/>
        <v>高</v>
      </c>
    </row>
    <row r="75" spans="1:21" ht="18" customHeight="1">
      <c r="A75" s="13" t="str" cm="1">
        <f t="array" ref="A75">_xlfn.IFS(高校選手データ貼り付け!B83="","",TRUE,高校選手データ貼り付け!B83)</f>
        <v/>
      </c>
      <c r="B75" s="14" t="str" cm="1">
        <f t="array" ref="B75">_xlfn.IFS(A75="","",COUNTIF(高校選手データ貼り付け!D84," ")&gt;0,LEFT(高校選手データ貼り付け!D84,FIND(" ",高校選手データ貼り付け!D84)-1),TRUE,LEFT(高校選手データ貼り付け!D84,FIND("　",高校選手データ貼り付け!D84)-1))</f>
        <v/>
      </c>
      <c r="C75" s="14" t="str" cm="1">
        <f t="array" ref="C75">_xlfn.IFS(A75="","",COUNTIF(高校選手データ貼り付け!D84," ")&gt;0,RIGHT(高校選手データ貼り付け!D84,LEN(高校選手データ貼り付け!D84)-FIND(" ",高校選手データ貼り付け!D84)),TRUE,RIGHT(高校選手データ貼り付け!D84,LEN(高校選手データ貼り付け!D84)-FIND("　",高校選手データ貼り付け!D84)))</f>
        <v/>
      </c>
      <c r="D75" s="15"/>
      <c r="E75" s="16" t="str" cm="1">
        <f t="array" ref="E75">_xlfn.IFS(A75="","",TRUE,高校選手データ貼り付け!$P$4&amp;"高")</f>
        <v/>
      </c>
      <c r="F75" s="17" t="str" cm="1">
        <f t="array" ref="F75">_xlfn.IFS(A75="","",TRUE,高校選手データ貼り付け!K83)</f>
        <v/>
      </c>
      <c r="G75" s="15"/>
      <c r="H75" s="18"/>
      <c r="I75" s="18"/>
      <c r="J75" s="16" t="str" cm="1">
        <f t="array" ref="J75">_xlfn.IFS(A75="","",COUNTIF(高校選手データ貼り付け!D83," ")&gt;0,ASC(LEFT(高校選手データ貼り付け!D83,FIND(" ",高校選手データ貼り付け!D83)-1)),TRUE,ASC(LEFT(高校選手データ貼り付け!D83,FIND("　",高校選手データ貼り付け!D83)-1)))</f>
        <v/>
      </c>
      <c r="K75" s="18" t="str" cm="1">
        <f t="array" ref="K75">_xlfn.IFS(A75="","",COUNTIF(高校選手データ貼り付け!D83," ")&gt;0,ASC(RIGHT(高校選手データ貼り付け!D83,LEN(高校選手データ貼り付け!D83)-FIND(" ",高校選手データ貼り付け!D83))),TRUE,ASC(RIGHT(高校選手データ貼り付け!D83,LEN(高校選手データ貼り付け!D83)-FIND("　",高校選手データ貼り付け!D83))))</f>
        <v/>
      </c>
      <c r="L75" s="18"/>
      <c r="M75" s="18"/>
      <c r="N75" s="18" t="str" cm="1">
        <f t="array" ref="N75">_xlfn.IFS(A75="","",TRUE,高校選手データ貼り付け!F83&amp;"."&amp;TEXT(高校選手データ貼り付け!H83,"00")&amp;"."&amp;TEXT(高校選手データ貼り付け!J83,"00"))</f>
        <v/>
      </c>
      <c r="O75" s="18" t="str" cm="1">
        <f t="array" ref="O75">_xlfn.IFS(A75="","",TRUE,"JPN")</f>
        <v/>
      </c>
      <c r="P75" s="1" t="e">
        <f t="shared" si="0"/>
        <v>#VALUE!</v>
      </c>
      <c r="Q75" s="1" t="e">
        <f t="shared" si="1"/>
        <v>#VALUE!</v>
      </c>
      <c r="R75" s="1" t="e">
        <f t="shared" si="2"/>
        <v>#VALUE!</v>
      </c>
      <c r="S75" s="1" t="e">
        <f t="shared" si="3"/>
        <v>#VALUE!</v>
      </c>
      <c r="T75" s="1" t="e">
        <f t="shared" si="4"/>
        <v>#VALUE!</v>
      </c>
      <c r="U75" s="1" t="str">
        <f t="shared" si="5"/>
        <v>高</v>
      </c>
    </row>
    <row r="76" spans="1:21" ht="18" customHeight="1">
      <c r="A76" s="13" t="str" cm="1">
        <f t="array" ref="A76">_xlfn.IFS(高校選手データ貼り付け!B84="","",TRUE,高校選手データ貼り付け!B84)</f>
        <v/>
      </c>
      <c r="B76" s="14" t="str" cm="1">
        <f t="array" ref="B76">_xlfn.IFS(A76="","",COUNTIF(高校選手データ貼り付け!D85," ")&gt;0,LEFT(高校選手データ貼り付け!D85,FIND(" ",高校選手データ貼り付け!D85)-1),TRUE,LEFT(高校選手データ貼り付け!D85,FIND("　",高校選手データ貼り付け!D85)-1))</f>
        <v/>
      </c>
      <c r="C76" s="14" t="str" cm="1">
        <f t="array" ref="C76">_xlfn.IFS(A76="","",COUNTIF(高校選手データ貼り付け!D85," ")&gt;0,RIGHT(高校選手データ貼り付け!D85,LEN(高校選手データ貼り付け!D85)-FIND(" ",高校選手データ貼り付け!D85)),TRUE,RIGHT(高校選手データ貼り付け!D85,LEN(高校選手データ貼り付け!D85)-FIND("　",高校選手データ貼り付け!D85)))</f>
        <v/>
      </c>
      <c r="D76" s="15"/>
      <c r="E76" s="16" t="str" cm="1">
        <f t="array" ref="E76">_xlfn.IFS(A76="","",TRUE,高校選手データ貼り付け!$P$4&amp;"高")</f>
        <v/>
      </c>
      <c r="F76" s="17" t="str" cm="1">
        <f t="array" ref="F76">_xlfn.IFS(A76="","",TRUE,高校選手データ貼り付け!K84)</f>
        <v/>
      </c>
      <c r="G76" s="15"/>
      <c r="H76" s="18"/>
      <c r="I76" s="18"/>
      <c r="J76" s="16" t="str" cm="1">
        <f t="array" ref="J76">_xlfn.IFS(A76="","",COUNTIF(高校選手データ貼り付け!D84," ")&gt;0,ASC(LEFT(高校選手データ貼り付け!D84,FIND(" ",高校選手データ貼り付け!D84)-1)),TRUE,ASC(LEFT(高校選手データ貼り付け!D84,FIND("　",高校選手データ貼り付け!D84)-1)))</f>
        <v/>
      </c>
      <c r="K76" s="18" t="str" cm="1">
        <f t="array" ref="K76">_xlfn.IFS(A76="","",COUNTIF(高校選手データ貼り付け!D84," ")&gt;0,ASC(RIGHT(高校選手データ貼り付け!D84,LEN(高校選手データ貼り付け!D84)-FIND(" ",高校選手データ貼り付け!D84))),TRUE,ASC(RIGHT(高校選手データ貼り付け!D84,LEN(高校選手データ貼り付け!D84)-FIND("　",高校選手データ貼り付け!D84))))</f>
        <v/>
      </c>
      <c r="L76" s="18"/>
      <c r="M76" s="18"/>
      <c r="N76" s="18" t="str" cm="1">
        <f t="array" ref="N76">_xlfn.IFS(A76="","",TRUE,高校選手データ貼り付け!F84&amp;"."&amp;TEXT(高校選手データ貼り付け!H84,"00")&amp;"."&amp;TEXT(高校選手データ貼り付け!J84,"00"))</f>
        <v/>
      </c>
      <c r="O76" s="18" t="str" cm="1">
        <f t="array" ref="O76">_xlfn.IFS(A76="","",TRUE,"JPN")</f>
        <v/>
      </c>
      <c r="P76" s="1" t="e">
        <f t="shared" si="0"/>
        <v>#VALUE!</v>
      </c>
      <c r="Q76" s="1" t="e">
        <f t="shared" si="1"/>
        <v>#VALUE!</v>
      </c>
      <c r="R76" s="1" t="e">
        <f t="shared" si="2"/>
        <v>#VALUE!</v>
      </c>
      <c r="S76" s="1" t="e">
        <f t="shared" si="3"/>
        <v>#VALUE!</v>
      </c>
      <c r="T76" s="1" t="e">
        <f t="shared" si="4"/>
        <v>#VALUE!</v>
      </c>
      <c r="U76" s="1" t="str">
        <f t="shared" si="5"/>
        <v>高</v>
      </c>
    </row>
    <row r="77" spans="1:21" ht="18" customHeight="1">
      <c r="A77" s="13" t="str" cm="1">
        <f t="array" ref="A77">_xlfn.IFS(高校選手データ貼り付け!B85="","",TRUE,高校選手データ貼り付け!B85)</f>
        <v/>
      </c>
      <c r="B77" s="14" t="str" cm="1">
        <f t="array" ref="B77">_xlfn.IFS(A77="","",COUNTIF(高校選手データ貼り付け!D86," ")&gt;0,LEFT(高校選手データ貼り付け!D86,FIND(" ",高校選手データ貼り付け!D86)-1),TRUE,LEFT(高校選手データ貼り付け!D86,FIND("　",高校選手データ貼り付け!D86)-1))</f>
        <v/>
      </c>
      <c r="C77" s="14" t="str" cm="1">
        <f t="array" ref="C77">_xlfn.IFS(A77="","",COUNTIF(高校選手データ貼り付け!D86," ")&gt;0,RIGHT(高校選手データ貼り付け!D86,LEN(高校選手データ貼り付け!D86)-FIND(" ",高校選手データ貼り付け!D86)),TRUE,RIGHT(高校選手データ貼り付け!D86,LEN(高校選手データ貼り付け!D86)-FIND("　",高校選手データ貼り付け!D86)))</f>
        <v/>
      </c>
      <c r="D77" s="15"/>
      <c r="E77" s="16" t="str" cm="1">
        <f t="array" ref="E77">_xlfn.IFS(A77="","",TRUE,高校選手データ貼り付け!$P$4&amp;"高")</f>
        <v/>
      </c>
      <c r="F77" s="17" t="str" cm="1">
        <f t="array" ref="F77">_xlfn.IFS(A77="","",TRUE,高校選手データ貼り付け!K85)</f>
        <v/>
      </c>
      <c r="G77" s="15"/>
      <c r="H77" s="18"/>
      <c r="I77" s="18"/>
      <c r="J77" s="16" t="str" cm="1">
        <f t="array" ref="J77">_xlfn.IFS(A77="","",COUNTIF(高校選手データ貼り付け!D85," ")&gt;0,ASC(LEFT(高校選手データ貼り付け!D85,FIND(" ",高校選手データ貼り付け!D85)-1)),TRUE,ASC(LEFT(高校選手データ貼り付け!D85,FIND("　",高校選手データ貼り付け!D85)-1)))</f>
        <v/>
      </c>
      <c r="K77" s="18" t="str" cm="1">
        <f t="array" ref="K77">_xlfn.IFS(A77="","",COUNTIF(高校選手データ貼り付け!D85," ")&gt;0,ASC(RIGHT(高校選手データ貼り付け!D85,LEN(高校選手データ貼り付け!D85)-FIND(" ",高校選手データ貼り付け!D85))),TRUE,ASC(RIGHT(高校選手データ貼り付け!D85,LEN(高校選手データ貼り付け!D85)-FIND("　",高校選手データ貼り付け!D85))))</f>
        <v/>
      </c>
      <c r="L77" s="18"/>
      <c r="M77" s="18"/>
      <c r="N77" s="18" t="str" cm="1">
        <f t="array" ref="N77">_xlfn.IFS(A77="","",TRUE,高校選手データ貼り付け!F85&amp;"."&amp;TEXT(高校選手データ貼り付け!H85,"00")&amp;"."&amp;TEXT(高校選手データ貼り付け!J85,"00"))</f>
        <v/>
      </c>
      <c r="O77" s="18" t="str" cm="1">
        <f t="array" ref="O77">_xlfn.IFS(A77="","",TRUE,"JPN")</f>
        <v/>
      </c>
      <c r="P77" s="1" t="e">
        <f t="shared" si="0"/>
        <v>#VALUE!</v>
      </c>
      <c r="Q77" s="1" t="e">
        <f t="shared" si="1"/>
        <v>#VALUE!</v>
      </c>
      <c r="R77" s="1" t="e">
        <f t="shared" si="2"/>
        <v>#VALUE!</v>
      </c>
      <c r="S77" s="1" t="e">
        <f t="shared" si="3"/>
        <v>#VALUE!</v>
      </c>
      <c r="T77" s="1" t="e">
        <f t="shared" si="4"/>
        <v>#VALUE!</v>
      </c>
      <c r="U77" s="1" t="str">
        <f t="shared" si="5"/>
        <v>高</v>
      </c>
    </row>
    <row r="78" spans="1:21" ht="18" customHeight="1">
      <c r="A78" s="13" t="str" cm="1">
        <f t="array" ref="A78">_xlfn.IFS(高校選手データ貼り付け!B86="","",TRUE,高校選手データ貼り付け!B86)</f>
        <v/>
      </c>
      <c r="B78" s="14" t="str" cm="1">
        <f t="array" ref="B78">_xlfn.IFS(A78="","",COUNTIF(高校選手データ貼り付け!D87," ")&gt;0,LEFT(高校選手データ貼り付け!D87,FIND(" ",高校選手データ貼り付け!D87)-1),TRUE,LEFT(高校選手データ貼り付け!D87,FIND("　",高校選手データ貼り付け!D87)-1))</f>
        <v/>
      </c>
      <c r="C78" s="14" t="str" cm="1">
        <f t="array" ref="C78">_xlfn.IFS(A78="","",COUNTIF(高校選手データ貼り付け!D87," ")&gt;0,RIGHT(高校選手データ貼り付け!D87,LEN(高校選手データ貼り付け!D87)-FIND(" ",高校選手データ貼り付け!D87)),TRUE,RIGHT(高校選手データ貼り付け!D87,LEN(高校選手データ貼り付け!D87)-FIND("　",高校選手データ貼り付け!D87)))</f>
        <v/>
      </c>
      <c r="D78" s="15"/>
      <c r="E78" s="16" t="str" cm="1">
        <f t="array" ref="E78">_xlfn.IFS(A78="","",TRUE,高校選手データ貼り付け!$P$4&amp;"高")</f>
        <v/>
      </c>
      <c r="F78" s="17" t="str" cm="1">
        <f t="array" ref="F78">_xlfn.IFS(A78="","",TRUE,高校選手データ貼り付け!K86)</f>
        <v/>
      </c>
      <c r="G78" s="15"/>
      <c r="H78" s="18"/>
      <c r="I78" s="18"/>
      <c r="J78" s="16" t="str" cm="1">
        <f t="array" ref="J78">_xlfn.IFS(A78="","",COUNTIF(高校選手データ貼り付け!D86," ")&gt;0,ASC(LEFT(高校選手データ貼り付け!D86,FIND(" ",高校選手データ貼り付け!D86)-1)),TRUE,ASC(LEFT(高校選手データ貼り付け!D86,FIND("　",高校選手データ貼り付け!D86)-1)))</f>
        <v/>
      </c>
      <c r="K78" s="18" t="str" cm="1">
        <f t="array" ref="K78">_xlfn.IFS(A78="","",COUNTIF(高校選手データ貼り付け!D86," ")&gt;0,ASC(RIGHT(高校選手データ貼り付け!D86,LEN(高校選手データ貼り付け!D86)-FIND(" ",高校選手データ貼り付け!D86))),TRUE,ASC(RIGHT(高校選手データ貼り付け!D86,LEN(高校選手データ貼り付け!D86)-FIND("　",高校選手データ貼り付け!D86))))</f>
        <v/>
      </c>
      <c r="L78" s="18"/>
      <c r="M78" s="18"/>
      <c r="N78" s="18" t="str" cm="1">
        <f t="array" ref="N78">_xlfn.IFS(A78="","",TRUE,高校選手データ貼り付け!F86&amp;"."&amp;TEXT(高校選手データ貼り付け!H86,"00")&amp;"."&amp;TEXT(高校選手データ貼り付け!J86,"00"))</f>
        <v/>
      </c>
      <c r="O78" s="18" t="str" cm="1">
        <f t="array" ref="O78">_xlfn.IFS(A78="","",TRUE,"JPN")</f>
        <v/>
      </c>
      <c r="P78" s="1" t="e">
        <f t="shared" si="0"/>
        <v>#VALUE!</v>
      </c>
      <c r="Q78" s="1" t="e">
        <f t="shared" si="1"/>
        <v>#VALUE!</v>
      </c>
      <c r="R78" s="1" t="e">
        <f t="shared" si="2"/>
        <v>#VALUE!</v>
      </c>
      <c r="S78" s="1" t="e">
        <f t="shared" si="3"/>
        <v>#VALUE!</v>
      </c>
      <c r="T78" s="1" t="e">
        <f t="shared" si="4"/>
        <v>#VALUE!</v>
      </c>
      <c r="U78" s="1" t="str">
        <f t="shared" si="5"/>
        <v>高</v>
      </c>
    </row>
    <row r="79" spans="1:21" ht="18" customHeight="1">
      <c r="A79" s="13" t="str" cm="1">
        <f t="array" ref="A79">_xlfn.IFS(高校選手データ貼り付け!B87="","",TRUE,高校選手データ貼り付け!B87)</f>
        <v/>
      </c>
      <c r="B79" s="14" t="str" cm="1">
        <f t="array" ref="B79">_xlfn.IFS(A79="","",COUNTIF(高校選手データ貼り付け!D88," ")&gt;0,LEFT(高校選手データ貼り付け!D88,FIND(" ",高校選手データ貼り付け!D88)-1),TRUE,LEFT(高校選手データ貼り付け!D88,FIND("　",高校選手データ貼り付け!D88)-1))</f>
        <v/>
      </c>
      <c r="C79" s="14" t="str" cm="1">
        <f t="array" ref="C79">_xlfn.IFS(A79="","",COUNTIF(高校選手データ貼り付け!D88," ")&gt;0,RIGHT(高校選手データ貼り付け!D88,LEN(高校選手データ貼り付け!D88)-FIND(" ",高校選手データ貼り付け!D88)),TRUE,RIGHT(高校選手データ貼り付け!D88,LEN(高校選手データ貼り付け!D88)-FIND("　",高校選手データ貼り付け!D88)))</f>
        <v/>
      </c>
      <c r="D79" s="15"/>
      <c r="E79" s="16" t="str" cm="1">
        <f t="array" ref="E79">_xlfn.IFS(A79="","",TRUE,高校選手データ貼り付け!$P$4&amp;"高")</f>
        <v/>
      </c>
      <c r="F79" s="17" t="str" cm="1">
        <f t="array" ref="F79">_xlfn.IFS(A79="","",TRUE,高校選手データ貼り付け!K87)</f>
        <v/>
      </c>
      <c r="G79" s="15"/>
      <c r="H79" s="18"/>
      <c r="I79" s="18"/>
      <c r="J79" s="16" t="str" cm="1">
        <f t="array" ref="J79">_xlfn.IFS(A79="","",COUNTIF(高校選手データ貼り付け!D87," ")&gt;0,ASC(LEFT(高校選手データ貼り付け!D87,FIND(" ",高校選手データ貼り付け!D87)-1)),TRUE,ASC(LEFT(高校選手データ貼り付け!D87,FIND("　",高校選手データ貼り付け!D87)-1)))</f>
        <v/>
      </c>
      <c r="K79" s="18" t="str" cm="1">
        <f t="array" ref="K79">_xlfn.IFS(A79="","",COUNTIF(高校選手データ貼り付け!D87," ")&gt;0,ASC(RIGHT(高校選手データ貼り付け!D87,LEN(高校選手データ貼り付け!D87)-FIND(" ",高校選手データ貼り付け!D87))),TRUE,ASC(RIGHT(高校選手データ貼り付け!D87,LEN(高校選手データ貼り付け!D87)-FIND("　",高校選手データ貼り付け!D87))))</f>
        <v/>
      </c>
      <c r="L79" s="18"/>
      <c r="M79" s="18"/>
      <c r="N79" s="18" t="str" cm="1">
        <f t="array" ref="N79">_xlfn.IFS(A79="","",TRUE,高校選手データ貼り付け!F87&amp;"."&amp;TEXT(高校選手データ貼り付け!H87,"00")&amp;"."&amp;TEXT(高校選手データ貼り付け!J87,"00"))</f>
        <v/>
      </c>
      <c r="O79" s="18" t="str" cm="1">
        <f t="array" ref="O79">_xlfn.IFS(A79="","",TRUE,"JPN")</f>
        <v/>
      </c>
      <c r="P79" s="1" t="e">
        <f t="shared" si="0"/>
        <v>#VALUE!</v>
      </c>
      <c r="Q79" s="1" t="e">
        <f t="shared" si="1"/>
        <v>#VALUE!</v>
      </c>
      <c r="R79" s="1" t="e">
        <f t="shared" si="2"/>
        <v>#VALUE!</v>
      </c>
      <c r="S79" s="1" t="e">
        <f t="shared" si="3"/>
        <v>#VALUE!</v>
      </c>
      <c r="T79" s="1" t="e">
        <f t="shared" si="4"/>
        <v>#VALUE!</v>
      </c>
      <c r="U79" s="1" t="str">
        <f t="shared" si="5"/>
        <v>高</v>
      </c>
    </row>
    <row r="80" spans="1:21" ht="18" customHeight="1">
      <c r="A80" s="13" t="str" cm="1">
        <f t="array" ref="A80">_xlfn.IFS(高校選手データ貼り付け!B88="","",TRUE,高校選手データ貼り付け!B88)</f>
        <v/>
      </c>
      <c r="B80" s="14" t="str" cm="1">
        <f t="array" ref="B80">_xlfn.IFS(A80="","",COUNTIF(高校選手データ貼り付け!D89," ")&gt;0,LEFT(高校選手データ貼り付け!D89,FIND(" ",高校選手データ貼り付け!D89)-1),TRUE,LEFT(高校選手データ貼り付け!D89,FIND("　",高校選手データ貼り付け!D89)-1))</f>
        <v/>
      </c>
      <c r="C80" s="14" t="str" cm="1">
        <f t="array" ref="C80">_xlfn.IFS(A80="","",COUNTIF(高校選手データ貼り付け!D89," ")&gt;0,RIGHT(高校選手データ貼り付け!D89,LEN(高校選手データ貼り付け!D89)-FIND(" ",高校選手データ貼り付け!D89)),TRUE,RIGHT(高校選手データ貼り付け!D89,LEN(高校選手データ貼り付け!D89)-FIND("　",高校選手データ貼り付け!D89)))</f>
        <v/>
      </c>
      <c r="D80" s="15"/>
      <c r="E80" s="16" t="str" cm="1">
        <f t="array" ref="E80">_xlfn.IFS(A80="","",TRUE,高校選手データ貼り付け!$P$4&amp;"高")</f>
        <v/>
      </c>
      <c r="F80" s="17" t="str" cm="1">
        <f t="array" ref="F80">_xlfn.IFS(A80="","",TRUE,高校選手データ貼り付け!K88)</f>
        <v/>
      </c>
      <c r="G80" s="15"/>
      <c r="H80" s="18"/>
      <c r="I80" s="18"/>
      <c r="J80" s="16" t="str" cm="1">
        <f t="array" ref="J80">_xlfn.IFS(A80="","",COUNTIF(高校選手データ貼り付け!D88," ")&gt;0,ASC(LEFT(高校選手データ貼り付け!D88,FIND(" ",高校選手データ貼り付け!D88)-1)),TRUE,ASC(LEFT(高校選手データ貼り付け!D88,FIND("　",高校選手データ貼り付け!D88)-1)))</f>
        <v/>
      </c>
      <c r="K80" s="18" t="str" cm="1">
        <f t="array" ref="K80">_xlfn.IFS(A80="","",COUNTIF(高校選手データ貼り付け!D88," ")&gt;0,ASC(RIGHT(高校選手データ貼り付け!D88,LEN(高校選手データ貼り付け!D88)-FIND(" ",高校選手データ貼り付け!D88))),TRUE,ASC(RIGHT(高校選手データ貼り付け!D88,LEN(高校選手データ貼り付け!D88)-FIND("　",高校選手データ貼り付け!D88))))</f>
        <v/>
      </c>
      <c r="L80" s="18"/>
      <c r="M80" s="18"/>
      <c r="N80" s="18" t="str" cm="1">
        <f t="array" ref="N80">_xlfn.IFS(A80="","",TRUE,高校選手データ貼り付け!F88&amp;"."&amp;TEXT(高校選手データ貼り付け!H88,"00")&amp;"."&amp;TEXT(高校選手データ貼り付け!J88,"00"))</f>
        <v/>
      </c>
      <c r="O80" s="18" t="str" cm="1">
        <f t="array" ref="O80">_xlfn.IFS(A80="","",TRUE,"JPN")</f>
        <v/>
      </c>
      <c r="P80" s="1" t="e">
        <f t="shared" si="0"/>
        <v>#VALUE!</v>
      </c>
      <c r="Q80" s="1" t="e">
        <f t="shared" si="1"/>
        <v>#VALUE!</v>
      </c>
      <c r="R80" s="1" t="e">
        <f t="shared" si="2"/>
        <v>#VALUE!</v>
      </c>
      <c r="S80" s="1" t="e">
        <f t="shared" si="3"/>
        <v>#VALUE!</v>
      </c>
      <c r="T80" s="1" t="e">
        <f t="shared" si="4"/>
        <v>#VALUE!</v>
      </c>
      <c r="U80" s="1" t="str">
        <f t="shared" si="5"/>
        <v>高</v>
      </c>
    </row>
    <row r="81" spans="1:21" ht="18" customHeight="1">
      <c r="A81" s="13" t="str" cm="1">
        <f t="array" ref="A81">_xlfn.IFS(高校選手データ貼り付け!B89="","",TRUE,高校選手データ貼り付け!B89)</f>
        <v/>
      </c>
      <c r="B81" s="14" t="str" cm="1">
        <f t="array" ref="B81">_xlfn.IFS(A81="","",COUNTIF(高校選手データ貼り付け!D90," ")&gt;0,LEFT(高校選手データ貼り付け!D90,FIND(" ",高校選手データ貼り付け!D90)-1),TRUE,LEFT(高校選手データ貼り付け!D90,FIND("　",高校選手データ貼り付け!D90)-1))</f>
        <v/>
      </c>
      <c r="C81" s="14" t="str" cm="1">
        <f t="array" ref="C81">_xlfn.IFS(A81="","",COUNTIF(高校選手データ貼り付け!D90," ")&gt;0,RIGHT(高校選手データ貼り付け!D90,LEN(高校選手データ貼り付け!D90)-FIND(" ",高校選手データ貼り付け!D90)),TRUE,RIGHT(高校選手データ貼り付け!D90,LEN(高校選手データ貼り付け!D90)-FIND("　",高校選手データ貼り付け!D90)))</f>
        <v/>
      </c>
      <c r="D81" s="15"/>
      <c r="E81" s="16" t="str" cm="1">
        <f t="array" ref="E81">_xlfn.IFS(A81="","",TRUE,高校選手データ貼り付け!$P$4&amp;"高")</f>
        <v/>
      </c>
      <c r="F81" s="17" t="str" cm="1">
        <f t="array" ref="F81">_xlfn.IFS(A81="","",TRUE,高校選手データ貼り付け!K89)</f>
        <v/>
      </c>
      <c r="G81" s="15"/>
      <c r="H81" s="18"/>
      <c r="I81" s="18"/>
      <c r="J81" s="16" t="str" cm="1">
        <f t="array" ref="J81">_xlfn.IFS(A81="","",COUNTIF(高校選手データ貼り付け!D89," ")&gt;0,ASC(LEFT(高校選手データ貼り付け!D89,FIND(" ",高校選手データ貼り付け!D89)-1)),TRUE,ASC(LEFT(高校選手データ貼り付け!D89,FIND("　",高校選手データ貼り付け!D89)-1)))</f>
        <v/>
      </c>
      <c r="K81" s="18" t="str" cm="1">
        <f t="array" ref="K81">_xlfn.IFS(A81="","",COUNTIF(高校選手データ貼り付け!D89," ")&gt;0,ASC(RIGHT(高校選手データ貼り付け!D89,LEN(高校選手データ貼り付け!D89)-FIND(" ",高校選手データ貼り付け!D89))),TRUE,ASC(RIGHT(高校選手データ貼り付け!D89,LEN(高校選手データ貼り付け!D89)-FIND("　",高校選手データ貼り付け!D89))))</f>
        <v/>
      </c>
      <c r="L81" s="18"/>
      <c r="M81" s="18"/>
      <c r="N81" s="18" t="str" cm="1">
        <f t="array" ref="N81">_xlfn.IFS(A81="","",TRUE,高校選手データ貼り付け!F89&amp;"."&amp;TEXT(高校選手データ貼り付け!H89,"00")&amp;"."&amp;TEXT(高校選手データ貼り付け!J89,"00"))</f>
        <v/>
      </c>
      <c r="O81" s="18" t="str" cm="1">
        <f t="array" ref="O81">_xlfn.IFS(A81="","",TRUE,"JPN")</f>
        <v/>
      </c>
      <c r="P81" s="1" t="e">
        <f t="shared" si="0"/>
        <v>#VALUE!</v>
      </c>
      <c r="Q81" s="1" t="e">
        <f t="shared" si="1"/>
        <v>#VALUE!</v>
      </c>
      <c r="R81" s="1" t="e">
        <f t="shared" si="2"/>
        <v>#VALUE!</v>
      </c>
      <c r="S81" s="1" t="e">
        <f t="shared" si="3"/>
        <v>#VALUE!</v>
      </c>
      <c r="T81" s="1" t="e">
        <f t="shared" si="4"/>
        <v>#VALUE!</v>
      </c>
      <c r="U81" s="1" t="str">
        <f t="shared" si="5"/>
        <v>高</v>
      </c>
    </row>
    <row r="82" spans="1:21" ht="18" customHeight="1">
      <c r="A82" s="13" t="str" cm="1">
        <f t="array" ref="A82">_xlfn.IFS(高校選手データ貼り付け!B90="","",TRUE,高校選手データ貼り付け!B90)</f>
        <v/>
      </c>
      <c r="B82" s="14" t="str" cm="1">
        <f t="array" ref="B82">_xlfn.IFS(A82="","",COUNTIF(高校選手データ貼り付け!D91," ")&gt;0,LEFT(高校選手データ貼り付け!D91,FIND(" ",高校選手データ貼り付け!D91)-1),TRUE,LEFT(高校選手データ貼り付け!D91,FIND("　",高校選手データ貼り付け!D91)-1))</f>
        <v/>
      </c>
      <c r="C82" s="14" t="str" cm="1">
        <f t="array" ref="C82">_xlfn.IFS(A82="","",COUNTIF(高校選手データ貼り付け!D91," ")&gt;0,RIGHT(高校選手データ貼り付け!D91,LEN(高校選手データ貼り付け!D91)-FIND(" ",高校選手データ貼り付け!D91)),TRUE,RIGHT(高校選手データ貼り付け!D91,LEN(高校選手データ貼り付け!D91)-FIND("　",高校選手データ貼り付け!D91)))</f>
        <v/>
      </c>
      <c r="D82" s="15"/>
      <c r="E82" s="16" t="str" cm="1">
        <f t="array" ref="E82">_xlfn.IFS(A82="","",TRUE,高校選手データ貼り付け!$P$4&amp;"高")</f>
        <v/>
      </c>
      <c r="F82" s="17" t="str" cm="1">
        <f t="array" ref="F82">_xlfn.IFS(A82="","",TRUE,高校選手データ貼り付け!K90)</f>
        <v/>
      </c>
      <c r="G82" s="15"/>
      <c r="H82" s="18"/>
      <c r="I82" s="18"/>
      <c r="J82" s="16" t="str" cm="1">
        <f t="array" ref="J82">_xlfn.IFS(A82="","",COUNTIF(高校選手データ貼り付け!D90," ")&gt;0,ASC(LEFT(高校選手データ貼り付け!D90,FIND(" ",高校選手データ貼り付け!D90)-1)),TRUE,ASC(LEFT(高校選手データ貼り付け!D90,FIND("　",高校選手データ貼り付け!D90)-1)))</f>
        <v/>
      </c>
      <c r="K82" s="18" t="str" cm="1">
        <f t="array" ref="K82">_xlfn.IFS(A82="","",COUNTIF(高校選手データ貼り付け!D90," ")&gt;0,ASC(RIGHT(高校選手データ貼り付け!D90,LEN(高校選手データ貼り付け!D90)-FIND(" ",高校選手データ貼り付け!D90))),TRUE,ASC(RIGHT(高校選手データ貼り付け!D90,LEN(高校選手データ貼り付け!D90)-FIND("　",高校選手データ貼り付け!D90))))</f>
        <v/>
      </c>
      <c r="L82" s="18"/>
      <c r="M82" s="18"/>
      <c r="N82" s="18" t="str" cm="1">
        <f t="array" ref="N82">_xlfn.IFS(A82="","",TRUE,高校選手データ貼り付け!F90&amp;"."&amp;TEXT(高校選手データ貼り付け!H90,"00")&amp;"."&amp;TEXT(高校選手データ貼り付け!J90,"00"))</f>
        <v/>
      </c>
      <c r="O82" s="18" t="str" cm="1">
        <f t="array" ref="O82">_xlfn.IFS(A82="","",TRUE,"JPN")</f>
        <v/>
      </c>
      <c r="P82" s="1" t="e">
        <f t="shared" si="0"/>
        <v>#VALUE!</v>
      </c>
      <c r="Q82" s="1" t="e">
        <f t="shared" si="1"/>
        <v>#VALUE!</v>
      </c>
      <c r="R82" s="1" t="e">
        <f t="shared" si="2"/>
        <v>#VALUE!</v>
      </c>
      <c r="S82" s="1" t="e">
        <f t="shared" si="3"/>
        <v>#VALUE!</v>
      </c>
      <c r="T82" s="1" t="e">
        <f t="shared" si="4"/>
        <v>#VALUE!</v>
      </c>
      <c r="U82" s="1" t="str">
        <f t="shared" si="5"/>
        <v>高</v>
      </c>
    </row>
    <row r="83" spans="1:21" ht="18" customHeight="1">
      <c r="A83" s="13" t="str" cm="1">
        <f t="array" ref="A83">_xlfn.IFS(高校選手データ貼り付け!B91="","",TRUE,高校選手データ貼り付け!B91)</f>
        <v/>
      </c>
      <c r="B83" s="14" t="str" cm="1">
        <f t="array" ref="B83">_xlfn.IFS(A83="","",COUNTIF(高校選手データ貼り付け!D92," ")&gt;0,LEFT(高校選手データ貼り付け!D92,FIND(" ",高校選手データ貼り付け!D92)-1),TRUE,LEFT(高校選手データ貼り付け!D92,FIND("　",高校選手データ貼り付け!D92)-1))</f>
        <v/>
      </c>
      <c r="C83" s="14" t="str" cm="1">
        <f t="array" ref="C83">_xlfn.IFS(A83="","",COUNTIF(高校選手データ貼り付け!D92," ")&gt;0,RIGHT(高校選手データ貼り付け!D92,LEN(高校選手データ貼り付け!D92)-FIND(" ",高校選手データ貼り付け!D92)),TRUE,RIGHT(高校選手データ貼り付け!D92,LEN(高校選手データ貼り付け!D92)-FIND("　",高校選手データ貼り付け!D92)))</f>
        <v/>
      </c>
      <c r="D83" s="15"/>
      <c r="E83" s="16" t="str" cm="1">
        <f t="array" ref="E83">_xlfn.IFS(A83="","",TRUE,高校選手データ貼り付け!$P$4&amp;"高")</f>
        <v/>
      </c>
      <c r="F83" s="17" t="str" cm="1">
        <f t="array" ref="F83">_xlfn.IFS(A83="","",TRUE,高校選手データ貼り付け!K91)</f>
        <v/>
      </c>
      <c r="G83" s="15"/>
      <c r="H83" s="18"/>
      <c r="I83" s="18"/>
      <c r="J83" s="16" t="str" cm="1">
        <f t="array" ref="J83">_xlfn.IFS(A83="","",COUNTIF(高校選手データ貼り付け!D91," ")&gt;0,ASC(LEFT(高校選手データ貼り付け!D91,FIND(" ",高校選手データ貼り付け!D91)-1)),TRUE,ASC(LEFT(高校選手データ貼り付け!D91,FIND("　",高校選手データ貼り付け!D91)-1)))</f>
        <v/>
      </c>
      <c r="K83" s="18" t="str" cm="1">
        <f t="array" ref="K83">_xlfn.IFS(A83="","",COUNTIF(高校選手データ貼り付け!D91," ")&gt;0,ASC(RIGHT(高校選手データ貼り付け!D91,LEN(高校選手データ貼り付け!D91)-FIND(" ",高校選手データ貼り付け!D91))),TRUE,ASC(RIGHT(高校選手データ貼り付け!D91,LEN(高校選手データ貼り付け!D91)-FIND("　",高校選手データ貼り付け!D91))))</f>
        <v/>
      </c>
      <c r="L83" s="18"/>
      <c r="M83" s="18"/>
      <c r="N83" s="18" t="str" cm="1">
        <f t="array" ref="N83">_xlfn.IFS(A83="","",TRUE,高校選手データ貼り付け!F91&amp;"."&amp;TEXT(高校選手データ貼り付け!H91,"00")&amp;"."&amp;TEXT(高校選手データ貼り付け!J91,"00"))</f>
        <v/>
      </c>
      <c r="O83" s="18" t="str" cm="1">
        <f t="array" ref="O83">_xlfn.IFS(A83="","",TRUE,"JPN")</f>
        <v/>
      </c>
      <c r="P83" s="1" t="e">
        <f t="shared" si="0"/>
        <v>#VALUE!</v>
      </c>
      <c r="Q83" s="1" t="e">
        <f t="shared" si="1"/>
        <v>#VALUE!</v>
      </c>
      <c r="R83" s="1" t="e">
        <f t="shared" si="2"/>
        <v>#VALUE!</v>
      </c>
      <c r="S83" s="1" t="e">
        <f t="shared" si="3"/>
        <v>#VALUE!</v>
      </c>
      <c r="T83" s="1" t="e">
        <f t="shared" si="4"/>
        <v>#VALUE!</v>
      </c>
      <c r="U83" s="1" t="str">
        <f t="shared" si="5"/>
        <v>高</v>
      </c>
    </row>
    <row r="84" spans="1:21" ht="18" customHeight="1">
      <c r="A84" s="13" t="str" cm="1">
        <f t="array" ref="A84">_xlfn.IFS(高校選手データ貼り付け!B92="","",TRUE,高校選手データ貼り付け!B92)</f>
        <v/>
      </c>
      <c r="B84" s="14" t="str" cm="1">
        <f t="array" ref="B84">_xlfn.IFS(A84="","",COUNTIF(高校選手データ貼り付け!D93," ")&gt;0,LEFT(高校選手データ貼り付け!D93,FIND(" ",高校選手データ貼り付け!D93)-1),TRUE,LEFT(高校選手データ貼り付け!D93,FIND("　",高校選手データ貼り付け!D93)-1))</f>
        <v/>
      </c>
      <c r="C84" s="14" t="str" cm="1">
        <f t="array" ref="C84">_xlfn.IFS(A84="","",COUNTIF(高校選手データ貼り付け!D93," ")&gt;0,RIGHT(高校選手データ貼り付け!D93,LEN(高校選手データ貼り付け!D93)-FIND(" ",高校選手データ貼り付け!D93)),TRUE,RIGHT(高校選手データ貼り付け!D93,LEN(高校選手データ貼り付け!D93)-FIND("　",高校選手データ貼り付け!D93)))</f>
        <v/>
      </c>
      <c r="D84" s="15"/>
      <c r="E84" s="16" t="str" cm="1">
        <f t="array" ref="E84">_xlfn.IFS(A84="","",TRUE,高校選手データ貼り付け!$P$4&amp;"高")</f>
        <v/>
      </c>
      <c r="F84" s="17" t="str" cm="1">
        <f t="array" ref="F84">_xlfn.IFS(A84="","",TRUE,高校選手データ貼り付け!K92)</f>
        <v/>
      </c>
      <c r="G84" s="15"/>
      <c r="H84" s="18"/>
      <c r="I84" s="18"/>
      <c r="J84" s="16" t="str" cm="1">
        <f t="array" ref="J84">_xlfn.IFS(A84="","",COUNTIF(高校選手データ貼り付け!D92," ")&gt;0,ASC(LEFT(高校選手データ貼り付け!D92,FIND(" ",高校選手データ貼り付け!D92)-1)),TRUE,ASC(LEFT(高校選手データ貼り付け!D92,FIND("　",高校選手データ貼り付け!D92)-1)))</f>
        <v/>
      </c>
      <c r="K84" s="18" t="str" cm="1">
        <f t="array" ref="K84">_xlfn.IFS(A84="","",COUNTIF(高校選手データ貼り付け!D92," ")&gt;0,ASC(RIGHT(高校選手データ貼り付け!D92,LEN(高校選手データ貼り付け!D92)-FIND(" ",高校選手データ貼り付け!D92))),TRUE,ASC(RIGHT(高校選手データ貼り付け!D92,LEN(高校選手データ貼り付け!D92)-FIND("　",高校選手データ貼り付け!D92))))</f>
        <v/>
      </c>
      <c r="L84" s="18"/>
      <c r="M84" s="18"/>
      <c r="N84" s="18" t="str" cm="1">
        <f t="array" ref="N84">_xlfn.IFS(A84="","",TRUE,高校選手データ貼り付け!F92&amp;"."&amp;TEXT(高校選手データ貼り付け!H92,"00")&amp;"."&amp;TEXT(高校選手データ貼り付け!J92,"00"))</f>
        <v/>
      </c>
      <c r="O84" s="18" t="str" cm="1">
        <f t="array" ref="O84">_xlfn.IFS(A84="","",TRUE,"JPN")</f>
        <v/>
      </c>
      <c r="P84" s="1" t="e">
        <f t="shared" si="0"/>
        <v>#VALUE!</v>
      </c>
      <c r="Q84" s="1" t="e">
        <f t="shared" si="1"/>
        <v>#VALUE!</v>
      </c>
      <c r="R84" s="1" t="e">
        <f t="shared" si="2"/>
        <v>#VALUE!</v>
      </c>
      <c r="S84" s="1" t="e">
        <f t="shared" si="3"/>
        <v>#VALUE!</v>
      </c>
      <c r="T84" s="1" t="e">
        <f t="shared" si="4"/>
        <v>#VALUE!</v>
      </c>
      <c r="U84" s="1" t="str">
        <f t="shared" si="5"/>
        <v>高</v>
      </c>
    </row>
    <row r="85" spans="1:21" ht="18" customHeight="1">
      <c r="A85" s="13" t="str" cm="1">
        <f t="array" ref="A85">_xlfn.IFS(高校選手データ貼り付け!B93="","",TRUE,高校選手データ貼り付け!B93)</f>
        <v/>
      </c>
      <c r="B85" s="14" t="str" cm="1">
        <f t="array" ref="B85">_xlfn.IFS(A85="","",COUNTIF(高校選手データ貼り付け!D94," ")&gt;0,LEFT(高校選手データ貼り付け!D94,FIND(" ",高校選手データ貼り付け!D94)-1),TRUE,LEFT(高校選手データ貼り付け!D94,FIND("　",高校選手データ貼り付け!D94)-1))</f>
        <v/>
      </c>
      <c r="C85" s="14" t="str" cm="1">
        <f t="array" ref="C85">_xlfn.IFS(A85="","",COUNTIF(高校選手データ貼り付け!D94," ")&gt;0,RIGHT(高校選手データ貼り付け!D94,LEN(高校選手データ貼り付け!D94)-FIND(" ",高校選手データ貼り付け!D94)),TRUE,RIGHT(高校選手データ貼り付け!D94,LEN(高校選手データ貼り付け!D94)-FIND("　",高校選手データ貼り付け!D94)))</f>
        <v/>
      </c>
      <c r="D85" s="15"/>
      <c r="E85" s="16" t="str" cm="1">
        <f t="array" ref="E85">_xlfn.IFS(A85="","",TRUE,高校選手データ貼り付け!$P$4&amp;"高")</f>
        <v/>
      </c>
      <c r="F85" s="17" t="str" cm="1">
        <f t="array" ref="F85">_xlfn.IFS(A85="","",TRUE,高校選手データ貼り付け!K93)</f>
        <v/>
      </c>
      <c r="G85" s="15"/>
      <c r="H85" s="18"/>
      <c r="I85" s="18"/>
      <c r="J85" s="16" t="str" cm="1">
        <f t="array" ref="J85">_xlfn.IFS(A85="","",COUNTIF(高校選手データ貼り付け!D93," ")&gt;0,ASC(LEFT(高校選手データ貼り付け!D93,FIND(" ",高校選手データ貼り付け!D93)-1)),TRUE,ASC(LEFT(高校選手データ貼り付け!D93,FIND("　",高校選手データ貼り付け!D93)-1)))</f>
        <v/>
      </c>
      <c r="K85" s="18" t="str" cm="1">
        <f t="array" ref="K85">_xlfn.IFS(A85="","",COUNTIF(高校選手データ貼り付け!D93," ")&gt;0,ASC(RIGHT(高校選手データ貼り付け!D93,LEN(高校選手データ貼り付け!D93)-FIND(" ",高校選手データ貼り付け!D93))),TRUE,ASC(RIGHT(高校選手データ貼り付け!D93,LEN(高校選手データ貼り付け!D93)-FIND("　",高校選手データ貼り付け!D93))))</f>
        <v/>
      </c>
      <c r="L85" s="18"/>
      <c r="M85" s="18"/>
      <c r="N85" s="18" t="str" cm="1">
        <f t="array" ref="N85">_xlfn.IFS(A85="","",TRUE,高校選手データ貼り付け!F93&amp;"."&amp;TEXT(高校選手データ貼り付け!H93,"00")&amp;"."&amp;TEXT(高校選手データ貼り付け!J93,"00"))</f>
        <v/>
      </c>
      <c r="O85" s="18" t="str" cm="1">
        <f t="array" ref="O85">_xlfn.IFS(A85="","",TRUE,"JPN")</f>
        <v/>
      </c>
      <c r="P85" s="1" t="e">
        <f t="shared" si="0"/>
        <v>#VALUE!</v>
      </c>
      <c r="Q85" s="1" t="e">
        <f t="shared" si="1"/>
        <v>#VALUE!</v>
      </c>
      <c r="R85" s="1" t="e">
        <f t="shared" si="2"/>
        <v>#VALUE!</v>
      </c>
      <c r="S85" s="1" t="e">
        <f t="shared" si="3"/>
        <v>#VALUE!</v>
      </c>
      <c r="T85" s="1" t="e">
        <f t="shared" si="4"/>
        <v>#VALUE!</v>
      </c>
      <c r="U85" s="1" t="str">
        <f t="shared" si="5"/>
        <v>高</v>
      </c>
    </row>
    <row r="86" spans="1:21" ht="18" customHeight="1">
      <c r="A86" s="13" t="str" cm="1">
        <f t="array" ref="A86">_xlfn.IFS(高校選手データ貼り付け!B94="","",TRUE,高校選手データ貼り付け!B94)</f>
        <v/>
      </c>
      <c r="B86" s="14" t="str" cm="1">
        <f t="array" ref="B86">_xlfn.IFS(A86="","",COUNTIF(高校選手データ貼り付け!D95," ")&gt;0,LEFT(高校選手データ貼り付け!D95,FIND(" ",高校選手データ貼り付け!D95)-1),TRUE,LEFT(高校選手データ貼り付け!D95,FIND("　",高校選手データ貼り付け!D95)-1))</f>
        <v/>
      </c>
      <c r="C86" s="14" t="str" cm="1">
        <f t="array" ref="C86">_xlfn.IFS(A86="","",COUNTIF(高校選手データ貼り付け!D95," ")&gt;0,RIGHT(高校選手データ貼り付け!D95,LEN(高校選手データ貼り付け!D95)-FIND(" ",高校選手データ貼り付け!D95)),TRUE,RIGHT(高校選手データ貼り付け!D95,LEN(高校選手データ貼り付け!D95)-FIND("　",高校選手データ貼り付け!D95)))</f>
        <v/>
      </c>
      <c r="D86" s="15"/>
      <c r="E86" s="16" t="str" cm="1">
        <f t="array" ref="E86">_xlfn.IFS(A86="","",TRUE,高校選手データ貼り付け!$P$4&amp;"高")</f>
        <v/>
      </c>
      <c r="F86" s="17" t="str" cm="1">
        <f t="array" ref="F86">_xlfn.IFS(A86="","",TRUE,高校選手データ貼り付け!K94)</f>
        <v/>
      </c>
      <c r="G86" s="15"/>
      <c r="H86" s="18"/>
      <c r="I86" s="18"/>
      <c r="J86" s="16" t="str" cm="1">
        <f t="array" ref="J86">_xlfn.IFS(A86="","",COUNTIF(高校選手データ貼り付け!D94," ")&gt;0,ASC(LEFT(高校選手データ貼り付け!D94,FIND(" ",高校選手データ貼り付け!D94)-1)),TRUE,ASC(LEFT(高校選手データ貼り付け!D94,FIND("　",高校選手データ貼り付け!D94)-1)))</f>
        <v/>
      </c>
      <c r="K86" s="18" t="str" cm="1">
        <f t="array" ref="K86">_xlfn.IFS(A86="","",COUNTIF(高校選手データ貼り付け!D94," ")&gt;0,ASC(RIGHT(高校選手データ貼り付け!D94,LEN(高校選手データ貼り付け!D94)-FIND(" ",高校選手データ貼り付け!D94))),TRUE,ASC(RIGHT(高校選手データ貼り付け!D94,LEN(高校選手データ貼り付け!D94)-FIND("　",高校選手データ貼り付け!D94))))</f>
        <v/>
      </c>
      <c r="L86" s="18"/>
      <c r="M86" s="18"/>
      <c r="N86" s="18" t="str" cm="1">
        <f t="array" ref="N86">_xlfn.IFS(A86="","",TRUE,高校選手データ貼り付け!F94&amp;"."&amp;TEXT(高校選手データ貼り付け!H94,"00")&amp;"."&amp;TEXT(高校選手データ貼り付け!J94,"00"))</f>
        <v/>
      </c>
      <c r="O86" s="18" t="str" cm="1">
        <f t="array" ref="O86">_xlfn.IFS(A86="","",TRUE,"JPN")</f>
        <v/>
      </c>
      <c r="P86" s="1" t="e">
        <f t="shared" si="0"/>
        <v>#VALUE!</v>
      </c>
      <c r="Q86" s="1" t="e">
        <f t="shared" si="1"/>
        <v>#VALUE!</v>
      </c>
      <c r="R86" s="1" t="e">
        <f t="shared" si="2"/>
        <v>#VALUE!</v>
      </c>
      <c r="S86" s="1" t="e">
        <f t="shared" si="3"/>
        <v>#VALUE!</v>
      </c>
      <c r="T86" s="1" t="e">
        <f t="shared" si="4"/>
        <v>#VALUE!</v>
      </c>
      <c r="U86" s="1" t="str">
        <f t="shared" si="5"/>
        <v>高</v>
      </c>
    </row>
    <row r="87" spans="1:21" ht="18" customHeight="1">
      <c r="A87" s="13" t="str" cm="1">
        <f t="array" ref="A87">_xlfn.IFS(高校選手データ貼り付け!B95="","",TRUE,高校選手データ貼り付け!B95)</f>
        <v/>
      </c>
      <c r="B87" s="14" t="str" cm="1">
        <f t="array" ref="B87">_xlfn.IFS(A87="","",COUNTIF(高校選手データ貼り付け!D96," ")&gt;0,LEFT(高校選手データ貼り付け!D96,FIND(" ",高校選手データ貼り付け!D96)-1),TRUE,LEFT(高校選手データ貼り付け!D96,FIND("　",高校選手データ貼り付け!D96)-1))</f>
        <v/>
      </c>
      <c r="C87" s="14" t="str" cm="1">
        <f t="array" ref="C87">_xlfn.IFS(A87="","",COUNTIF(高校選手データ貼り付け!D96," ")&gt;0,RIGHT(高校選手データ貼り付け!D96,LEN(高校選手データ貼り付け!D96)-FIND(" ",高校選手データ貼り付け!D96)),TRUE,RIGHT(高校選手データ貼り付け!D96,LEN(高校選手データ貼り付け!D96)-FIND("　",高校選手データ貼り付け!D96)))</f>
        <v/>
      </c>
      <c r="D87" s="15"/>
      <c r="E87" s="16" t="str" cm="1">
        <f t="array" ref="E87">_xlfn.IFS(A87="","",TRUE,高校選手データ貼り付け!$P$4&amp;"高")</f>
        <v/>
      </c>
      <c r="F87" s="17" t="str" cm="1">
        <f t="array" ref="F87">_xlfn.IFS(A87="","",TRUE,高校選手データ貼り付け!K95)</f>
        <v/>
      </c>
      <c r="G87" s="15"/>
      <c r="H87" s="18"/>
      <c r="I87" s="18"/>
      <c r="J87" s="16" t="str" cm="1">
        <f t="array" ref="J87">_xlfn.IFS(A87="","",COUNTIF(高校選手データ貼り付け!D95," ")&gt;0,ASC(LEFT(高校選手データ貼り付け!D95,FIND(" ",高校選手データ貼り付け!D95)-1)),TRUE,ASC(LEFT(高校選手データ貼り付け!D95,FIND("　",高校選手データ貼り付け!D95)-1)))</f>
        <v/>
      </c>
      <c r="K87" s="18" t="str" cm="1">
        <f t="array" ref="K87">_xlfn.IFS(A87="","",COUNTIF(高校選手データ貼り付け!D95," ")&gt;0,ASC(RIGHT(高校選手データ貼り付け!D95,LEN(高校選手データ貼り付け!D95)-FIND(" ",高校選手データ貼り付け!D95))),TRUE,ASC(RIGHT(高校選手データ貼り付け!D95,LEN(高校選手データ貼り付け!D95)-FIND("　",高校選手データ貼り付け!D95))))</f>
        <v/>
      </c>
      <c r="L87" s="18"/>
      <c r="M87" s="18"/>
      <c r="N87" s="18" t="str" cm="1">
        <f t="array" ref="N87">_xlfn.IFS(A87="","",TRUE,高校選手データ貼り付け!F95&amp;"."&amp;TEXT(高校選手データ貼り付け!H95,"00")&amp;"."&amp;TEXT(高校選手データ貼り付け!J95,"00"))</f>
        <v/>
      </c>
      <c r="O87" s="18" t="str" cm="1">
        <f t="array" ref="O87">_xlfn.IFS(A87="","",TRUE,"JPN")</f>
        <v/>
      </c>
      <c r="P87" s="1" t="e">
        <f t="shared" si="0"/>
        <v>#VALUE!</v>
      </c>
      <c r="Q87" s="1" t="e">
        <f t="shared" si="1"/>
        <v>#VALUE!</v>
      </c>
      <c r="R87" s="1" t="e">
        <f t="shared" si="2"/>
        <v>#VALUE!</v>
      </c>
      <c r="S87" s="1" t="e">
        <f t="shared" si="3"/>
        <v>#VALUE!</v>
      </c>
      <c r="T87" s="1" t="e">
        <f t="shared" si="4"/>
        <v>#VALUE!</v>
      </c>
      <c r="U87" s="1" t="str">
        <f t="shared" si="5"/>
        <v>高</v>
      </c>
    </row>
    <row r="88" spans="1:21" ht="18" customHeight="1">
      <c r="A88" s="13" t="str" cm="1">
        <f t="array" ref="A88">_xlfn.IFS(高校選手データ貼り付け!B96="","",TRUE,高校選手データ貼り付け!B96)</f>
        <v/>
      </c>
      <c r="B88" s="14" t="str" cm="1">
        <f t="array" ref="B88">_xlfn.IFS(A88="","",COUNTIF(高校選手データ貼り付け!D97," ")&gt;0,LEFT(高校選手データ貼り付け!D97,FIND(" ",高校選手データ貼り付け!D97)-1),TRUE,LEFT(高校選手データ貼り付け!D97,FIND("　",高校選手データ貼り付け!D97)-1))</f>
        <v/>
      </c>
      <c r="C88" s="14" t="str" cm="1">
        <f t="array" ref="C88">_xlfn.IFS(A88="","",COUNTIF(高校選手データ貼り付け!D97," ")&gt;0,RIGHT(高校選手データ貼り付け!D97,LEN(高校選手データ貼り付け!D97)-FIND(" ",高校選手データ貼り付け!D97)),TRUE,RIGHT(高校選手データ貼り付け!D97,LEN(高校選手データ貼り付け!D97)-FIND("　",高校選手データ貼り付け!D97)))</f>
        <v/>
      </c>
      <c r="D88" s="15"/>
      <c r="E88" s="16" t="str" cm="1">
        <f t="array" ref="E88">_xlfn.IFS(A88="","",TRUE,高校選手データ貼り付け!$P$4&amp;"高")</f>
        <v/>
      </c>
      <c r="F88" s="17" t="str" cm="1">
        <f t="array" ref="F88">_xlfn.IFS(A88="","",TRUE,高校選手データ貼り付け!K96)</f>
        <v/>
      </c>
      <c r="G88" s="15"/>
      <c r="H88" s="18"/>
      <c r="I88" s="18"/>
      <c r="J88" s="16" t="str" cm="1">
        <f t="array" ref="J88">_xlfn.IFS(A88="","",COUNTIF(高校選手データ貼り付け!D96," ")&gt;0,ASC(LEFT(高校選手データ貼り付け!D96,FIND(" ",高校選手データ貼り付け!D96)-1)),TRUE,ASC(LEFT(高校選手データ貼り付け!D96,FIND("　",高校選手データ貼り付け!D96)-1)))</f>
        <v/>
      </c>
      <c r="K88" s="18" t="str" cm="1">
        <f t="array" ref="K88">_xlfn.IFS(A88="","",COUNTIF(高校選手データ貼り付け!D96," ")&gt;0,ASC(RIGHT(高校選手データ貼り付け!D96,LEN(高校選手データ貼り付け!D96)-FIND(" ",高校選手データ貼り付け!D96))),TRUE,ASC(RIGHT(高校選手データ貼り付け!D96,LEN(高校選手データ貼り付け!D96)-FIND("　",高校選手データ貼り付け!D96))))</f>
        <v/>
      </c>
      <c r="L88" s="18"/>
      <c r="M88" s="18"/>
      <c r="N88" s="18" t="str" cm="1">
        <f t="array" ref="N88">_xlfn.IFS(A88="","",TRUE,高校選手データ貼り付け!F96&amp;"."&amp;TEXT(高校選手データ貼り付け!H96,"00")&amp;"."&amp;TEXT(高校選手データ貼り付け!J96,"00"))</f>
        <v/>
      </c>
      <c r="O88" s="18" t="str" cm="1">
        <f t="array" ref="O88">_xlfn.IFS(A88="","",TRUE,"JPN")</f>
        <v/>
      </c>
      <c r="P88" s="1" t="e">
        <f t="shared" si="0"/>
        <v>#VALUE!</v>
      </c>
      <c r="Q88" s="1" t="e">
        <f t="shared" si="1"/>
        <v>#VALUE!</v>
      </c>
      <c r="R88" s="1" t="e">
        <f t="shared" si="2"/>
        <v>#VALUE!</v>
      </c>
      <c r="S88" s="1" t="e">
        <f t="shared" si="3"/>
        <v>#VALUE!</v>
      </c>
      <c r="T88" s="1" t="e">
        <f t="shared" si="4"/>
        <v>#VALUE!</v>
      </c>
      <c r="U88" s="1" t="str">
        <f t="shared" si="5"/>
        <v>高</v>
      </c>
    </row>
    <row r="89" spans="1:21" ht="18" customHeight="1">
      <c r="A89" s="13" t="str" cm="1">
        <f t="array" ref="A89">_xlfn.IFS(高校選手データ貼り付け!B97="","",TRUE,高校選手データ貼り付け!B97)</f>
        <v/>
      </c>
      <c r="B89" s="14" t="str" cm="1">
        <f t="array" ref="B89">_xlfn.IFS(A89="","",COUNTIF(高校選手データ貼り付け!D98," ")&gt;0,LEFT(高校選手データ貼り付け!D98,FIND(" ",高校選手データ貼り付け!D98)-1),TRUE,LEFT(高校選手データ貼り付け!D98,FIND("　",高校選手データ貼り付け!D98)-1))</f>
        <v/>
      </c>
      <c r="C89" s="14" t="str" cm="1">
        <f t="array" ref="C89">_xlfn.IFS(A89="","",COUNTIF(高校選手データ貼り付け!D98," ")&gt;0,RIGHT(高校選手データ貼り付け!D98,LEN(高校選手データ貼り付け!D98)-FIND(" ",高校選手データ貼り付け!D98)),TRUE,RIGHT(高校選手データ貼り付け!D98,LEN(高校選手データ貼り付け!D98)-FIND("　",高校選手データ貼り付け!D98)))</f>
        <v/>
      </c>
      <c r="D89" s="15"/>
      <c r="E89" s="16" t="str" cm="1">
        <f t="array" ref="E89">_xlfn.IFS(A89="","",TRUE,高校選手データ貼り付け!$P$4&amp;"高")</f>
        <v/>
      </c>
      <c r="F89" s="17" t="str" cm="1">
        <f t="array" ref="F89">_xlfn.IFS(A89="","",TRUE,高校選手データ貼り付け!K97)</f>
        <v/>
      </c>
      <c r="G89" s="15"/>
      <c r="H89" s="18"/>
      <c r="I89" s="18"/>
      <c r="J89" s="16" t="str" cm="1">
        <f t="array" ref="J89">_xlfn.IFS(A89="","",COUNTIF(高校選手データ貼り付け!D97," ")&gt;0,ASC(LEFT(高校選手データ貼り付け!D97,FIND(" ",高校選手データ貼り付け!D97)-1)),TRUE,ASC(LEFT(高校選手データ貼り付け!D97,FIND("　",高校選手データ貼り付け!D97)-1)))</f>
        <v/>
      </c>
      <c r="K89" s="18" t="str" cm="1">
        <f t="array" ref="K89">_xlfn.IFS(A89="","",COUNTIF(高校選手データ貼り付け!D97," ")&gt;0,ASC(RIGHT(高校選手データ貼り付け!D97,LEN(高校選手データ貼り付け!D97)-FIND(" ",高校選手データ貼り付け!D97))),TRUE,ASC(RIGHT(高校選手データ貼り付け!D97,LEN(高校選手データ貼り付け!D97)-FIND("　",高校選手データ貼り付け!D97))))</f>
        <v/>
      </c>
      <c r="L89" s="18"/>
      <c r="M89" s="18"/>
      <c r="N89" s="18" t="str" cm="1">
        <f t="array" ref="N89">_xlfn.IFS(A89="","",TRUE,高校選手データ貼り付け!F97&amp;"."&amp;TEXT(高校選手データ貼り付け!H97,"00")&amp;"."&amp;TEXT(高校選手データ貼り付け!J97,"00"))</f>
        <v/>
      </c>
      <c r="O89" s="18" t="str" cm="1">
        <f t="array" ref="O89">_xlfn.IFS(A89="","",TRUE,"JPN")</f>
        <v/>
      </c>
      <c r="P89" s="1" t="e">
        <f t="shared" si="0"/>
        <v>#VALUE!</v>
      </c>
      <c r="Q89" s="1" t="e">
        <f t="shared" si="1"/>
        <v>#VALUE!</v>
      </c>
      <c r="R89" s="1" t="e">
        <f t="shared" si="2"/>
        <v>#VALUE!</v>
      </c>
      <c r="S89" s="1" t="e">
        <f t="shared" si="3"/>
        <v>#VALUE!</v>
      </c>
      <c r="T89" s="1" t="e">
        <f t="shared" si="4"/>
        <v>#VALUE!</v>
      </c>
      <c r="U89" s="1" t="str">
        <f t="shared" si="5"/>
        <v>高</v>
      </c>
    </row>
    <row r="90" spans="1:21" ht="18" customHeight="1">
      <c r="A90" s="13" t="str" cm="1">
        <f t="array" ref="A90">_xlfn.IFS(高校選手データ貼り付け!B98="","",TRUE,高校選手データ貼り付け!B98)</f>
        <v/>
      </c>
      <c r="B90" s="14" t="str" cm="1">
        <f t="array" ref="B90">_xlfn.IFS(A90="","",COUNTIF(高校選手データ貼り付け!D99," ")&gt;0,LEFT(高校選手データ貼り付け!D99,FIND(" ",高校選手データ貼り付け!D99)-1),TRUE,LEFT(高校選手データ貼り付け!D99,FIND("　",高校選手データ貼り付け!D99)-1))</f>
        <v/>
      </c>
      <c r="C90" s="14" t="str" cm="1">
        <f t="array" ref="C90">_xlfn.IFS(A90="","",COUNTIF(高校選手データ貼り付け!D99," ")&gt;0,RIGHT(高校選手データ貼り付け!D99,LEN(高校選手データ貼り付け!D99)-FIND(" ",高校選手データ貼り付け!D99)),TRUE,RIGHT(高校選手データ貼り付け!D99,LEN(高校選手データ貼り付け!D99)-FIND("　",高校選手データ貼り付け!D99)))</f>
        <v/>
      </c>
      <c r="D90" s="15"/>
      <c r="E90" s="16" t="str" cm="1">
        <f t="array" ref="E90">_xlfn.IFS(A90="","",TRUE,高校選手データ貼り付け!$P$4&amp;"高")</f>
        <v/>
      </c>
      <c r="F90" s="17" t="str" cm="1">
        <f t="array" ref="F90">_xlfn.IFS(A90="","",TRUE,高校選手データ貼り付け!K98)</f>
        <v/>
      </c>
      <c r="G90" s="15"/>
      <c r="H90" s="18"/>
      <c r="I90" s="18"/>
      <c r="J90" s="16" t="str" cm="1">
        <f t="array" ref="J90">_xlfn.IFS(A90="","",COUNTIF(高校選手データ貼り付け!D98," ")&gt;0,ASC(LEFT(高校選手データ貼り付け!D98,FIND(" ",高校選手データ貼り付け!D98)-1)),TRUE,ASC(LEFT(高校選手データ貼り付け!D98,FIND("　",高校選手データ貼り付け!D98)-1)))</f>
        <v/>
      </c>
      <c r="K90" s="18" t="str" cm="1">
        <f t="array" ref="K90">_xlfn.IFS(A90="","",COUNTIF(高校選手データ貼り付け!D98," ")&gt;0,ASC(RIGHT(高校選手データ貼り付け!D98,LEN(高校選手データ貼り付け!D98)-FIND(" ",高校選手データ貼り付け!D98))),TRUE,ASC(RIGHT(高校選手データ貼り付け!D98,LEN(高校選手データ貼り付け!D98)-FIND("　",高校選手データ貼り付け!D98))))</f>
        <v/>
      </c>
      <c r="L90" s="18"/>
      <c r="M90" s="18"/>
      <c r="N90" s="18" t="str" cm="1">
        <f t="array" ref="N90">_xlfn.IFS(A90="","",TRUE,高校選手データ貼り付け!F98&amp;"."&amp;TEXT(高校選手データ貼り付け!H98,"00")&amp;"."&amp;TEXT(高校選手データ貼り付け!J98,"00"))</f>
        <v/>
      </c>
      <c r="O90" s="18" t="str" cm="1">
        <f t="array" ref="O90">_xlfn.IFS(A90="","",TRUE,"JPN")</f>
        <v/>
      </c>
      <c r="P90" s="1" t="e">
        <f t="shared" si="0"/>
        <v>#VALUE!</v>
      </c>
      <c r="Q90" s="1" t="e">
        <f t="shared" si="1"/>
        <v>#VALUE!</v>
      </c>
      <c r="R90" s="1" t="e">
        <f t="shared" si="2"/>
        <v>#VALUE!</v>
      </c>
      <c r="S90" s="1" t="e">
        <f t="shared" si="3"/>
        <v>#VALUE!</v>
      </c>
      <c r="T90" s="1" t="e">
        <f t="shared" si="4"/>
        <v>#VALUE!</v>
      </c>
      <c r="U90" s="1" t="str">
        <f t="shared" si="5"/>
        <v>高</v>
      </c>
    </row>
    <row r="91" spans="1:21" ht="18" customHeight="1">
      <c r="A91" s="13" t="str" cm="1">
        <f t="array" ref="A91">_xlfn.IFS(高校選手データ貼り付け!B99="","",TRUE,高校選手データ貼り付け!B99)</f>
        <v/>
      </c>
      <c r="B91" s="14" t="str" cm="1">
        <f t="array" ref="B91">_xlfn.IFS(A91="","",COUNTIF(高校選手データ貼り付け!D100," ")&gt;0,LEFT(高校選手データ貼り付け!D100,FIND(" ",高校選手データ貼り付け!D100)-1),TRUE,LEFT(高校選手データ貼り付け!D100,FIND("　",高校選手データ貼り付け!D100)-1))</f>
        <v/>
      </c>
      <c r="C91" s="14" t="str" cm="1">
        <f t="array" ref="C91">_xlfn.IFS(A91="","",COUNTIF(高校選手データ貼り付け!D100," ")&gt;0,RIGHT(高校選手データ貼り付け!D100,LEN(高校選手データ貼り付け!D100)-FIND(" ",高校選手データ貼り付け!D100)),TRUE,RIGHT(高校選手データ貼り付け!D100,LEN(高校選手データ貼り付け!D100)-FIND("　",高校選手データ貼り付け!D100)))</f>
        <v/>
      </c>
      <c r="D91" s="15"/>
      <c r="E91" s="16" t="str" cm="1">
        <f t="array" ref="E91">_xlfn.IFS(A91="","",TRUE,高校選手データ貼り付け!$P$4&amp;"高")</f>
        <v/>
      </c>
      <c r="F91" s="17" t="str" cm="1">
        <f t="array" ref="F91">_xlfn.IFS(A91="","",TRUE,高校選手データ貼り付け!K99)</f>
        <v/>
      </c>
      <c r="G91" s="15"/>
      <c r="H91" s="18"/>
      <c r="I91" s="18"/>
      <c r="J91" s="16" t="str" cm="1">
        <f t="array" ref="J91">_xlfn.IFS(A91="","",COUNTIF(高校選手データ貼り付け!D99," ")&gt;0,ASC(LEFT(高校選手データ貼り付け!D99,FIND(" ",高校選手データ貼り付け!D99)-1)),TRUE,ASC(LEFT(高校選手データ貼り付け!D99,FIND("　",高校選手データ貼り付け!D99)-1)))</f>
        <v/>
      </c>
      <c r="K91" s="18" t="str" cm="1">
        <f t="array" ref="K91">_xlfn.IFS(A91="","",COUNTIF(高校選手データ貼り付け!D99," ")&gt;0,ASC(RIGHT(高校選手データ貼り付け!D99,LEN(高校選手データ貼り付け!D99)-FIND(" ",高校選手データ貼り付け!D99))),TRUE,ASC(RIGHT(高校選手データ貼り付け!D99,LEN(高校選手データ貼り付け!D99)-FIND("　",高校選手データ貼り付け!D99))))</f>
        <v/>
      </c>
      <c r="L91" s="18"/>
      <c r="M91" s="18"/>
      <c r="N91" s="18" t="str" cm="1">
        <f t="array" ref="N91">_xlfn.IFS(A91="","",TRUE,高校選手データ貼り付け!F99&amp;"."&amp;TEXT(高校選手データ貼り付け!H99,"00")&amp;"."&amp;TEXT(高校選手データ貼り付け!J99,"00"))</f>
        <v/>
      </c>
      <c r="O91" s="18" t="str" cm="1">
        <f t="array" ref="O91">_xlfn.IFS(A91="","",TRUE,"JPN")</f>
        <v/>
      </c>
      <c r="P91" s="1" t="e">
        <f t="shared" si="0"/>
        <v>#VALUE!</v>
      </c>
      <c r="Q91" s="1" t="e">
        <f t="shared" si="1"/>
        <v>#VALUE!</v>
      </c>
      <c r="R91" s="1" t="e">
        <f t="shared" si="2"/>
        <v>#VALUE!</v>
      </c>
      <c r="S91" s="1" t="e">
        <f t="shared" si="3"/>
        <v>#VALUE!</v>
      </c>
      <c r="T91" s="1" t="e">
        <f t="shared" si="4"/>
        <v>#VALUE!</v>
      </c>
      <c r="U91" s="1" t="str">
        <f t="shared" si="5"/>
        <v>高</v>
      </c>
    </row>
    <row r="92" spans="1:21" ht="18" customHeight="1">
      <c r="A92" s="13" t="str" cm="1">
        <f t="array" ref="A92">_xlfn.IFS(高校選手データ貼り付け!B100="","",TRUE,高校選手データ貼り付け!B100)</f>
        <v/>
      </c>
      <c r="B92" s="14" t="str" cm="1">
        <f t="array" ref="B92">_xlfn.IFS(A92="","",COUNTIF(高校選手データ貼り付け!D101," ")&gt;0,LEFT(高校選手データ貼り付け!D101,FIND(" ",高校選手データ貼り付け!D101)-1),TRUE,LEFT(高校選手データ貼り付け!D101,FIND("　",高校選手データ貼り付け!D101)-1))</f>
        <v/>
      </c>
      <c r="C92" s="14" t="str" cm="1">
        <f t="array" ref="C92">_xlfn.IFS(A92="","",COUNTIF(高校選手データ貼り付け!D101," ")&gt;0,RIGHT(高校選手データ貼り付け!D101,LEN(高校選手データ貼り付け!D101)-FIND(" ",高校選手データ貼り付け!D101)),TRUE,RIGHT(高校選手データ貼り付け!D101,LEN(高校選手データ貼り付け!D101)-FIND("　",高校選手データ貼り付け!D101)))</f>
        <v/>
      </c>
      <c r="D92" s="15"/>
      <c r="E92" s="16" t="str" cm="1">
        <f t="array" ref="E92">_xlfn.IFS(A92="","",TRUE,高校選手データ貼り付け!$P$4&amp;"高")</f>
        <v/>
      </c>
      <c r="F92" s="17" t="str" cm="1">
        <f t="array" ref="F92">_xlfn.IFS(A92="","",TRUE,高校選手データ貼り付け!K100)</f>
        <v/>
      </c>
      <c r="G92" s="15"/>
      <c r="H92" s="18"/>
      <c r="I92" s="18"/>
      <c r="J92" s="16" t="str" cm="1">
        <f t="array" ref="J92">_xlfn.IFS(A92="","",COUNTIF(高校選手データ貼り付け!D100," ")&gt;0,ASC(LEFT(高校選手データ貼り付け!D100,FIND(" ",高校選手データ貼り付け!D100)-1)),TRUE,ASC(LEFT(高校選手データ貼り付け!D100,FIND("　",高校選手データ貼り付け!D100)-1)))</f>
        <v/>
      </c>
      <c r="K92" s="18" t="str" cm="1">
        <f t="array" ref="K92">_xlfn.IFS(A92="","",COUNTIF(高校選手データ貼り付け!D100," ")&gt;0,ASC(RIGHT(高校選手データ貼り付け!D100,LEN(高校選手データ貼り付け!D100)-FIND(" ",高校選手データ貼り付け!D100))),TRUE,ASC(RIGHT(高校選手データ貼り付け!D100,LEN(高校選手データ貼り付け!D100)-FIND("　",高校選手データ貼り付け!D100))))</f>
        <v/>
      </c>
      <c r="L92" s="18"/>
      <c r="M92" s="18"/>
      <c r="N92" s="18" t="str" cm="1">
        <f t="array" ref="N92">_xlfn.IFS(A92="","",TRUE,高校選手データ貼り付け!F100&amp;"."&amp;TEXT(高校選手データ貼り付け!H100,"00")&amp;"."&amp;TEXT(高校選手データ貼り付け!J100,"00"))</f>
        <v/>
      </c>
      <c r="O92" s="18" t="str" cm="1">
        <f t="array" ref="O92">_xlfn.IFS(A92="","",TRUE,"JPN")</f>
        <v/>
      </c>
      <c r="P92" s="1" t="e">
        <f t="shared" si="0"/>
        <v>#VALUE!</v>
      </c>
      <c r="Q92" s="1" t="e">
        <f t="shared" si="1"/>
        <v>#VALUE!</v>
      </c>
      <c r="R92" s="1" t="e">
        <f t="shared" si="2"/>
        <v>#VALUE!</v>
      </c>
      <c r="S92" s="1" t="e">
        <f t="shared" si="3"/>
        <v>#VALUE!</v>
      </c>
      <c r="T92" s="1" t="e">
        <f t="shared" si="4"/>
        <v>#VALUE!</v>
      </c>
      <c r="U92" s="1" t="str">
        <f t="shared" si="5"/>
        <v>高</v>
      </c>
    </row>
    <row r="93" spans="1:21" ht="18" customHeight="1">
      <c r="A93" s="13" t="str" cm="1">
        <f t="array" ref="A93">_xlfn.IFS(高校選手データ貼り付け!B101="","",TRUE,高校選手データ貼り付け!B101)</f>
        <v/>
      </c>
      <c r="B93" s="14" t="str" cm="1">
        <f t="array" ref="B93">_xlfn.IFS(A93="","",COUNTIF(高校選手データ貼り付け!D102," ")&gt;0,LEFT(高校選手データ貼り付け!D102,FIND(" ",高校選手データ貼り付け!D102)-1),TRUE,LEFT(高校選手データ貼り付け!D102,FIND("　",高校選手データ貼り付け!D102)-1))</f>
        <v/>
      </c>
      <c r="C93" s="14" t="str" cm="1">
        <f t="array" ref="C93">_xlfn.IFS(A93="","",COUNTIF(高校選手データ貼り付け!D102," ")&gt;0,RIGHT(高校選手データ貼り付け!D102,LEN(高校選手データ貼り付け!D102)-FIND(" ",高校選手データ貼り付け!D102)),TRUE,RIGHT(高校選手データ貼り付け!D102,LEN(高校選手データ貼り付け!D102)-FIND("　",高校選手データ貼り付け!D102)))</f>
        <v/>
      </c>
      <c r="D93" s="15"/>
      <c r="E93" s="16" t="str" cm="1">
        <f t="array" ref="E93">_xlfn.IFS(A93="","",TRUE,高校選手データ貼り付け!$P$4&amp;"高")</f>
        <v/>
      </c>
      <c r="F93" s="17" t="str" cm="1">
        <f t="array" ref="F93">_xlfn.IFS(A93="","",TRUE,高校選手データ貼り付け!K101)</f>
        <v/>
      </c>
      <c r="G93" s="15"/>
      <c r="H93" s="18"/>
      <c r="I93" s="18"/>
      <c r="J93" s="16" t="str" cm="1">
        <f t="array" ref="J93">_xlfn.IFS(A93="","",COUNTIF(高校選手データ貼り付け!D101," ")&gt;0,ASC(LEFT(高校選手データ貼り付け!D101,FIND(" ",高校選手データ貼り付け!D101)-1)),TRUE,ASC(LEFT(高校選手データ貼り付け!D101,FIND("　",高校選手データ貼り付け!D101)-1)))</f>
        <v/>
      </c>
      <c r="K93" s="18" t="str" cm="1">
        <f t="array" ref="K93">_xlfn.IFS(A93="","",COUNTIF(高校選手データ貼り付け!D101," ")&gt;0,ASC(RIGHT(高校選手データ貼り付け!D101,LEN(高校選手データ貼り付け!D101)-FIND(" ",高校選手データ貼り付け!D101))),TRUE,ASC(RIGHT(高校選手データ貼り付け!D101,LEN(高校選手データ貼り付け!D101)-FIND("　",高校選手データ貼り付け!D101))))</f>
        <v/>
      </c>
      <c r="L93" s="18"/>
      <c r="M93" s="18"/>
      <c r="N93" s="18" t="str" cm="1">
        <f t="array" ref="N93">_xlfn.IFS(A93="","",TRUE,高校選手データ貼り付け!F101&amp;"."&amp;TEXT(高校選手データ貼り付け!H101,"00")&amp;"."&amp;TEXT(高校選手データ貼り付け!J101,"00"))</f>
        <v/>
      </c>
      <c r="O93" s="18" t="str" cm="1">
        <f t="array" ref="O93">_xlfn.IFS(A93="","",TRUE,"JPN")</f>
        <v/>
      </c>
      <c r="P93" s="1" t="e">
        <f t="shared" si="0"/>
        <v>#VALUE!</v>
      </c>
      <c r="Q93" s="1" t="e">
        <f t="shared" si="1"/>
        <v>#VALUE!</v>
      </c>
      <c r="R93" s="1" t="e">
        <f t="shared" si="2"/>
        <v>#VALUE!</v>
      </c>
      <c r="S93" s="1" t="e">
        <f t="shared" si="3"/>
        <v>#VALUE!</v>
      </c>
      <c r="T93" s="1" t="e">
        <f t="shared" si="4"/>
        <v>#VALUE!</v>
      </c>
      <c r="U93" s="1" t="str">
        <f t="shared" si="5"/>
        <v>高</v>
      </c>
    </row>
    <row r="94" spans="1:21" ht="18" customHeight="1">
      <c r="A94" s="13" t="str" cm="1">
        <f t="array" ref="A94">_xlfn.IFS(高校選手データ貼り付け!B102="","",TRUE,高校選手データ貼り付け!B102)</f>
        <v/>
      </c>
      <c r="B94" s="14" t="str" cm="1">
        <f t="array" ref="B94">_xlfn.IFS(A94="","",COUNTIF(高校選手データ貼り付け!D103," ")&gt;0,LEFT(高校選手データ貼り付け!D103,FIND(" ",高校選手データ貼り付け!D103)-1),TRUE,LEFT(高校選手データ貼り付け!D103,FIND("　",高校選手データ貼り付け!D103)-1))</f>
        <v/>
      </c>
      <c r="C94" s="14" t="str" cm="1">
        <f t="array" ref="C94">_xlfn.IFS(A94="","",COUNTIF(高校選手データ貼り付け!D103," ")&gt;0,RIGHT(高校選手データ貼り付け!D103,LEN(高校選手データ貼り付け!D103)-FIND(" ",高校選手データ貼り付け!D103)),TRUE,RIGHT(高校選手データ貼り付け!D103,LEN(高校選手データ貼り付け!D103)-FIND("　",高校選手データ貼り付け!D103)))</f>
        <v/>
      </c>
      <c r="D94" s="15"/>
      <c r="E94" s="16" t="str" cm="1">
        <f t="array" ref="E94">_xlfn.IFS(A94="","",TRUE,高校選手データ貼り付け!$P$4&amp;"高")</f>
        <v/>
      </c>
      <c r="F94" s="17" t="str" cm="1">
        <f t="array" ref="F94">_xlfn.IFS(A94="","",TRUE,高校選手データ貼り付け!K102)</f>
        <v/>
      </c>
      <c r="G94" s="15"/>
      <c r="H94" s="18"/>
      <c r="I94" s="18"/>
      <c r="J94" s="16" t="str" cm="1">
        <f t="array" ref="J94">_xlfn.IFS(A94="","",COUNTIF(高校選手データ貼り付け!D102," ")&gt;0,ASC(LEFT(高校選手データ貼り付け!D102,FIND(" ",高校選手データ貼り付け!D102)-1)),TRUE,ASC(LEFT(高校選手データ貼り付け!D102,FIND("　",高校選手データ貼り付け!D102)-1)))</f>
        <v/>
      </c>
      <c r="K94" s="18" t="str" cm="1">
        <f t="array" ref="K94">_xlfn.IFS(A94="","",COUNTIF(高校選手データ貼り付け!D102," ")&gt;0,ASC(RIGHT(高校選手データ貼り付け!D102,LEN(高校選手データ貼り付け!D102)-FIND(" ",高校選手データ貼り付け!D102))),TRUE,ASC(RIGHT(高校選手データ貼り付け!D102,LEN(高校選手データ貼り付け!D102)-FIND("　",高校選手データ貼り付け!D102))))</f>
        <v/>
      </c>
      <c r="L94" s="18"/>
      <c r="M94" s="18"/>
      <c r="N94" s="18" t="str" cm="1">
        <f t="array" ref="N94">_xlfn.IFS(A94="","",TRUE,高校選手データ貼り付け!F102&amp;"."&amp;TEXT(高校選手データ貼り付け!H102,"00")&amp;"."&amp;TEXT(高校選手データ貼り付け!J102,"00"))</f>
        <v/>
      </c>
      <c r="O94" s="18" t="str" cm="1">
        <f t="array" ref="O94">_xlfn.IFS(A94="","",TRUE,"JPN")</f>
        <v/>
      </c>
      <c r="P94" s="1" t="e">
        <f t="shared" si="0"/>
        <v>#VALUE!</v>
      </c>
      <c r="Q94" s="1" t="e">
        <f t="shared" si="1"/>
        <v>#VALUE!</v>
      </c>
      <c r="R94" s="1" t="e">
        <f t="shared" si="2"/>
        <v>#VALUE!</v>
      </c>
      <c r="S94" s="1" t="e">
        <f t="shared" si="3"/>
        <v>#VALUE!</v>
      </c>
      <c r="T94" s="1" t="e">
        <f t="shared" si="4"/>
        <v>#VALUE!</v>
      </c>
      <c r="U94" s="1" t="str">
        <f t="shared" si="5"/>
        <v>高</v>
      </c>
    </row>
    <row r="95" spans="1:21" ht="18" customHeight="1">
      <c r="A95" s="13" t="str" cm="1">
        <f t="array" ref="A95">_xlfn.IFS(高校選手データ貼り付け!B103="","",TRUE,高校選手データ貼り付け!B103)</f>
        <v/>
      </c>
      <c r="B95" s="14" t="str" cm="1">
        <f t="array" ref="B95">_xlfn.IFS(A95="","",COUNTIF(高校選手データ貼り付け!D104," ")&gt;0,LEFT(高校選手データ貼り付け!D104,FIND(" ",高校選手データ貼り付け!D104)-1),TRUE,LEFT(高校選手データ貼り付け!D104,FIND("　",高校選手データ貼り付け!D104)-1))</f>
        <v/>
      </c>
      <c r="C95" s="14" t="str" cm="1">
        <f t="array" ref="C95">_xlfn.IFS(A95="","",COUNTIF(高校選手データ貼り付け!D104," ")&gt;0,RIGHT(高校選手データ貼り付け!D104,LEN(高校選手データ貼り付け!D104)-FIND(" ",高校選手データ貼り付け!D104)),TRUE,RIGHT(高校選手データ貼り付け!D104,LEN(高校選手データ貼り付け!D104)-FIND("　",高校選手データ貼り付け!D104)))</f>
        <v/>
      </c>
      <c r="D95" s="15"/>
      <c r="E95" s="16" t="str" cm="1">
        <f t="array" ref="E95">_xlfn.IFS(A95="","",TRUE,高校選手データ貼り付け!$P$4&amp;"高")</f>
        <v/>
      </c>
      <c r="F95" s="17" t="str" cm="1">
        <f t="array" ref="F95">_xlfn.IFS(A95="","",TRUE,高校選手データ貼り付け!K103)</f>
        <v/>
      </c>
      <c r="G95" s="15"/>
      <c r="H95" s="18"/>
      <c r="I95" s="18"/>
      <c r="J95" s="16" t="str" cm="1">
        <f t="array" ref="J95">_xlfn.IFS(A95="","",COUNTIF(高校選手データ貼り付け!D103," ")&gt;0,ASC(LEFT(高校選手データ貼り付け!D103,FIND(" ",高校選手データ貼り付け!D103)-1)),TRUE,ASC(LEFT(高校選手データ貼り付け!D103,FIND("　",高校選手データ貼り付け!D103)-1)))</f>
        <v/>
      </c>
      <c r="K95" s="18" t="str" cm="1">
        <f t="array" ref="K95">_xlfn.IFS(A95="","",COUNTIF(高校選手データ貼り付け!D103," ")&gt;0,ASC(RIGHT(高校選手データ貼り付け!D103,LEN(高校選手データ貼り付け!D103)-FIND(" ",高校選手データ貼り付け!D103))),TRUE,ASC(RIGHT(高校選手データ貼り付け!D103,LEN(高校選手データ貼り付け!D103)-FIND("　",高校選手データ貼り付け!D103))))</f>
        <v/>
      </c>
      <c r="L95" s="18"/>
      <c r="M95" s="18"/>
      <c r="N95" s="18" t="str" cm="1">
        <f t="array" ref="N95">_xlfn.IFS(A95="","",TRUE,高校選手データ貼り付け!F103&amp;"."&amp;TEXT(高校選手データ貼り付け!H103,"00")&amp;"."&amp;TEXT(高校選手データ貼り付け!J103,"00"))</f>
        <v/>
      </c>
      <c r="O95" s="18" t="str" cm="1">
        <f t="array" ref="O95">_xlfn.IFS(A95="","",TRUE,"JPN")</f>
        <v/>
      </c>
      <c r="P95" s="1" t="e">
        <f t="shared" si="0"/>
        <v>#VALUE!</v>
      </c>
      <c r="Q95" s="1" t="e">
        <f t="shared" si="1"/>
        <v>#VALUE!</v>
      </c>
      <c r="R95" s="1" t="e">
        <f t="shared" si="2"/>
        <v>#VALUE!</v>
      </c>
      <c r="S95" s="1" t="e">
        <f t="shared" si="3"/>
        <v>#VALUE!</v>
      </c>
      <c r="T95" s="1" t="e">
        <f t="shared" si="4"/>
        <v>#VALUE!</v>
      </c>
      <c r="U95" s="1" t="str">
        <f t="shared" si="5"/>
        <v>高</v>
      </c>
    </row>
    <row r="96" spans="1:21" ht="18" customHeight="1">
      <c r="A96" s="13" t="str" cm="1">
        <f t="array" ref="A96">_xlfn.IFS(高校選手データ貼り付け!B104="","",TRUE,高校選手データ貼り付け!B104)</f>
        <v/>
      </c>
      <c r="B96" s="14" t="str" cm="1">
        <f t="array" ref="B96">_xlfn.IFS(A96="","",COUNTIF(高校選手データ貼り付け!D105," ")&gt;0,LEFT(高校選手データ貼り付け!D105,FIND(" ",高校選手データ貼り付け!D105)-1),TRUE,LEFT(高校選手データ貼り付け!D105,FIND("　",高校選手データ貼り付け!D105)-1))</f>
        <v/>
      </c>
      <c r="C96" s="14" t="str" cm="1">
        <f t="array" ref="C96">_xlfn.IFS(A96="","",COUNTIF(高校選手データ貼り付け!D105," ")&gt;0,RIGHT(高校選手データ貼り付け!D105,LEN(高校選手データ貼り付け!D105)-FIND(" ",高校選手データ貼り付け!D105)),TRUE,RIGHT(高校選手データ貼り付け!D105,LEN(高校選手データ貼り付け!D105)-FIND("　",高校選手データ貼り付け!D105)))</f>
        <v/>
      </c>
      <c r="D96" s="15"/>
      <c r="E96" s="16" t="str" cm="1">
        <f t="array" ref="E96">_xlfn.IFS(A96="","",TRUE,高校選手データ貼り付け!$P$4&amp;"高")</f>
        <v/>
      </c>
      <c r="F96" s="17" t="str" cm="1">
        <f t="array" ref="F96">_xlfn.IFS(A96="","",TRUE,高校選手データ貼り付け!K104)</f>
        <v/>
      </c>
      <c r="G96" s="15"/>
      <c r="H96" s="18"/>
      <c r="I96" s="18"/>
      <c r="J96" s="16" t="str" cm="1">
        <f t="array" ref="J96">_xlfn.IFS(A96="","",COUNTIF(高校選手データ貼り付け!D104," ")&gt;0,ASC(LEFT(高校選手データ貼り付け!D104,FIND(" ",高校選手データ貼り付け!D104)-1)),TRUE,ASC(LEFT(高校選手データ貼り付け!D104,FIND("　",高校選手データ貼り付け!D104)-1)))</f>
        <v/>
      </c>
      <c r="K96" s="18" t="str" cm="1">
        <f t="array" ref="K96">_xlfn.IFS(A96="","",COUNTIF(高校選手データ貼り付け!D104," ")&gt;0,ASC(RIGHT(高校選手データ貼り付け!D104,LEN(高校選手データ貼り付け!D104)-FIND(" ",高校選手データ貼り付け!D104))),TRUE,ASC(RIGHT(高校選手データ貼り付け!D104,LEN(高校選手データ貼り付け!D104)-FIND("　",高校選手データ貼り付け!D104))))</f>
        <v/>
      </c>
      <c r="L96" s="18"/>
      <c r="M96" s="18"/>
      <c r="N96" s="18" t="str" cm="1">
        <f t="array" ref="N96">_xlfn.IFS(A96="","",TRUE,高校選手データ貼り付け!F104&amp;"."&amp;TEXT(高校選手データ貼り付け!H104,"00")&amp;"."&amp;TEXT(高校選手データ貼り付け!J104,"00"))</f>
        <v/>
      </c>
      <c r="O96" s="18" t="str" cm="1">
        <f t="array" ref="O96">_xlfn.IFS(A96="","",TRUE,"JPN")</f>
        <v/>
      </c>
      <c r="P96" s="1" t="e">
        <f t="shared" si="0"/>
        <v>#VALUE!</v>
      </c>
      <c r="Q96" s="1" t="e">
        <f t="shared" si="1"/>
        <v>#VALUE!</v>
      </c>
      <c r="R96" s="1" t="e">
        <f t="shared" si="2"/>
        <v>#VALUE!</v>
      </c>
      <c r="S96" s="1" t="e">
        <f t="shared" si="3"/>
        <v>#VALUE!</v>
      </c>
      <c r="T96" s="1" t="e">
        <f t="shared" si="4"/>
        <v>#VALUE!</v>
      </c>
      <c r="U96" s="1" t="str">
        <f t="shared" si="5"/>
        <v>高</v>
      </c>
    </row>
    <row r="97" spans="1:21" ht="18" customHeight="1">
      <c r="A97" s="13" t="str" cm="1">
        <f t="array" ref="A97">_xlfn.IFS(高校選手データ貼り付け!B105="","",TRUE,高校選手データ貼り付け!B105)</f>
        <v/>
      </c>
      <c r="B97" s="14" t="str" cm="1">
        <f t="array" ref="B97">_xlfn.IFS(A97="","",COUNTIF(高校選手データ貼り付け!D106," ")&gt;0,LEFT(高校選手データ貼り付け!D106,FIND(" ",高校選手データ貼り付け!D106)-1),TRUE,LEFT(高校選手データ貼り付け!D106,FIND("　",高校選手データ貼り付け!D106)-1))</f>
        <v/>
      </c>
      <c r="C97" s="14" t="str" cm="1">
        <f t="array" ref="C97">_xlfn.IFS(A97="","",COUNTIF(高校選手データ貼り付け!D106," ")&gt;0,RIGHT(高校選手データ貼り付け!D106,LEN(高校選手データ貼り付け!D106)-FIND(" ",高校選手データ貼り付け!D106)),TRUE,RIGHT(高校選手データ貼り付け!D106,LEN(高校選手データ貼り付け!D106)-FIND("　",高校選手データ貼り付け!D106)))</f>
        <v/>
      </c>
      <c r="D97" s="15"/>
      <c r="E97" s="16" t="str" cm="1">
        <f t="array" ref="E97">_xlfn.IFS(A97="","",TRUE,高校選手データ貼り付け!$P$4&amp;"高")</f>
        <v/>
      </c>
      <c r="F97" s="17" t="str" cm="1">
        <f t="array" ref="F97">_xlfn.IFS(A97="","",TRUE,高校選手データ貼り付け!K105)</f>
        <v/>
      </c>
      <c r="G97" s="15"/>
      <c r="H97" s="18"/>
      <c r="I97" s="18"/>
      <c r="J97" s="16" t="str" cm="1">
        <f t="array" ref="J97">_xlfn.IFS(A97="","",COUNTIF(高校選手データ貼り付け!D105," ")&gt;0,ASC(LEFT(高校選手データ貼り付け!D105,FIND(" ",高校選手データ貼り付け!D105)-1)),TRUE,ASC(LEFT(高校選手データ貼り付け!D105,FIND("　",高校選手データ貼り付け!D105)-1)))</f>
        <v/>
      </c>
      <c r="K97" s="18" t="str" cm="1">
        <f t="array" ref="K97">_xlfn.IFS(A97="","",COUNTIF(高校選手データ貼り付け!D105," ")&gt;0,ASC(RIGHT(高校選手データ貼り付け!D105,LEN(高校選手データ貼り付け!D105)-FIND(" ",高校選手データ貼り付け!D105))),TRUE,ASC(RIGHT(高校選手データ貼り付け!D105,LEN(高校選手データ貼り付け!D105)-FIND("　",高校選手データ貼り付け!D105))))</f>
        <v/>
      </c>
      <c r="L97" s="18"/>
      <c r="M97" s="18"/>
      <c r="N97" s="18" t="str" cm="1">
        <f t="array" ref="N97">_xlfn.IFS(A97="","",TRUE,高校選手データ貼り付け!F105&amp;"."&amp;TEXT(高校選手データ貼り付け!H105,"00")&amp;"."&amp;TEXT(高校選手データ貼り付け!J105,"00"))</f>
        <v/>
      </c>
      <c r="O97" s="18" t="str" cm="1">
        <f t="array" ref="O97">_xlfn.IFS(A97="","",TRUE,"JPN")</f>
        <v/>
      </c>
      <c r="P97" s="1" t="e">
        <f t="shared" si="0"/>
        <v>#VALUE!</v>
      </c>
      <c r="Q97" s="1" t="e">
        <f t="shared" si="1"/>
        <v>#VALUE!</v>
      </c>
      <c r="R97" s="1" t="e">
        <f t="shared" si="2"/>
        <v>#VALUE!</v>
      </c>
      <c r="S97" s="1" t="e">
        <f t="shared" si="3"/>
        <v>#VALUE!</v>
      </c>
      <c r="T97" s="1" t="e">
        <f t="shared" si="4"/>
        <v>#VALUE!</v>
      </c>
      <c r="U97" s="1" t="str">
        <f t="shared" si="5"/>
        <v>高</v>
      </c>
    </row>
    <row r="98" spans="1:21" ht="18" customHeight="1">
      <c r="A98" s="13" t="str" cm="1">
        <f t="array" ref="A98">_xlfn.IFS(高校選手データ貼り付け!B106="","",TRUE,高校選手データ貼り付け!B106)</f>
        <v/>
      </c>
      <c r="B98" s="14" t="str" cm="1">
        <f t="array" ref="B98">_xlfn.IFS(A98="","",COUNTIF(高校選手データ貼り付け!D107," ")&gt;0,LEFT(高校選手データ貼り付け!D107,FIND(" ",高校選手データ貼り付け!D107)-1),TRUE,LEFT(高校選手データ貼り付け!D107,FIND("　",高校選手データ貼り付け!D107)-1))</f>
        <v/>
      </c>
      <c r="C98" s="14" t="str" cm="1">
        <f t="array" ref="C98">_xlfn.IFS(A98="","",COUNTIF(高校選手データ貼り付け!D107," ")&gt;0,RIGHT(高校選手データ貼り付け!D107,LEN(高校選手データ貼り付け!D107)-FIND(" ",高校選手データ貼り付け!D107)),TRUE,RIGHT(高校選手データ貼り付け!D107,LEN(高校選手データ貼り付け!D107)-FIND("　",高校選手データ貼り付け!D107)))</f>
        <v/>
      </c>
      <c r="D98" s="15"/>
      <c r="E98" s="16" t="str" cm="1">
        <f t="array" ref="E98">_xlfn.IFS(A98="","",TRUE,高校選手データ貼り付け!$P$4&amp;"高")</f>
        <v/>
      </c>
      <c r="F98" s="17" t="str" cm="1">
        <f t="array" ref="F98">_xlfn.IFS(A98="","",TRUE,高校選手データ貼り付け!K106)</f>
        <v/>
      </c>
      <c r="G98" s="15"/>
      <c r="H98" s="18"/>
      <c r="I98" s="18"/>
      <c r="J98" s="16" t="str" cm="1">
        <f t="array" ref="J98">_xlfn.IFS(A98="","",COUNTIF(高校選手データ貼り付け!D106," ")&gt;0,ASC(LEFT(高校選手データ貼り付け!D106,FIND(" ",高校選手データ貼り付け!D106)-1)),TRUE,ASC(LEFT(高校選手データ貼り付け!D106,FIND("　",高校選手データ貼り付け!D106)-1)))</f>
        <v/>
      </c>
      <c r="K98" s="18" t="str" cm="1">
        <f t="array" ref="K98">_xlfn.IFS(A98="","",COUNTIF(高校選手データ貼り付け!D106," ")&gt;0,ASC(RIGHT(高校選手データ貼り付け!D106,LEN(高校選手データ貼り付け!D106)-FIND(" ",高校選手データ貼り付け!D106))),TRUE,ASC(RIGHT(高校選手データ貼り付け!D106,LEN(高校選手データ貼り付け!D106)-FIND("　",高校選手データ貼り付け!D106))))</f>
        <v/>
      </c>
      <c r="L98" s="18"/>
      <c r="M98" s="18"/>
      <c r="N98" s="18" t="str" cm="1">
        <f t="array" ref="N98">_xlfn.IFS(A98="","",TRUE,高校選手データ貼り付け!F106&amp;"."&amp;TEXT(高校選手データ貼り付け!H106,"00")&amp;"."&amp;TEXT(高校選手データ貼り付け!J106,"00"))</f>
        <v/>
      </c>
      <c r="O98" s="18" t="str" cm="1">
        <f t="array" ref="O98">_xlfn.IFS(A98="","",TRUE,"JPN")</f>
        <v/>
      </c>
      <c r="P98" s="1" t="e">
        <f t="shared" si="0"/>
        <v>#VALUE!</v>
      </c>
      <c r="Q98" s="1" t="e">
        <f t="shared" si="1"/>
        <v>#VALUE!</v>
      </c>
      <c r="R98" s="1" t="e">
        <f t="shared" si="2"/>
        <v>#VALUE!</v>
      </c>
      <c r="S98" s="1" t="e">
        <f t="shared" si="3"/>
        <v>#VALUE!</v>
      </c>
      <c r="T98" s="1" t="e">
        <f t="shared" si="4"/>
        <v>#VALUE!</v>
      </c>
      <c r="U98" s="1" t="str">
        <f t="shared" si="5"/>
        <v>高</v>
      </c>
    </row>
    <row r="99" spans="1:21" ht="18" customHeight="1">
      <c r="A99" s="13" t="str" cm="1">
        <f t="array" ref="A99">_xlfn.IFS(高校選手データ貼り付け!B107="","",TRUE,高校選手データ貼り付け!B107)</f>
        <v/>
      </c>
      <c r="B99" s="14" t="str" cm="1">
        <f t="array" ref="B99">_xlfn.IFS(A99="","",COUNTIF(高校選手データ貼り付け!D108," ")&gt;0,LEFT(高校選手データ貼り付け!D108,FIND(" ",高校選手データ貼り付け!D108)-1),TRUE,LEFT(高校選手データ貼り付け!D108,FIND("　",高校選手データ貼り付け!D108)-1))</f>
        <v/>
      </c>
      <c r="C99" s="14" t="str" cm="1">
        <f t="array" ref="C99">_xlfn.IFS(A99="","",COUNTIF(高校選手データ貼り付け!D108," ")&gt;0,RIGHT(高校選手データ貼り付け!D108,LEN(高校選手データ貼り付け!D108)-FIND(" ",高校選手データ貼り付け!D108)),TRUE,RIGHT(高校選手データ貼り付け!D108,LEN(高校選手データ貼り付け!D108)-FIND("　",高校選手データ貼り付け!D108)))</f>
        <v/>
      </c>
      <c r="D99" s="15"/>
      <c r="E99" s="16" t="str" cm="1">
        <f t="array" ref="E99">_xlfn.IFS(A99="","",TRUE,高校選手データ貼り付け!$P$4&amp;"高")</f>
        <v/>
      </c>
      <c r="F99" s="17" t="str" cm="1">
        <f t="array" ref="F99">_xlfn.IFS(A99="","",TRUE,高校選手データ貼り付け!K107)</f>
        <v/>
      </c>
      <c r="G99" s="15"/>
      <c r="H99" s="18"/>
      <c r="I99" s="18"/>
      <c r="J99" s="16" t="str" cm="1">
        <f t="array" ref="J99">_xlfn.IFS(A99="","",COUNTIF(高校選手データ貼り付け!D107," ")&gt;0,ASC(LEFT(高校選手データ貼り付け!D107,FIND(" ",高校選手データ貼り付け!D107)-1)),TRUE,ASC(LEFT(高校選手データ貼り付け!D107,FIND("　",高校選手データ貼り付け!D107)-1)))</f>
        <v/>
      </c>
      <c r="K99" s="18" t="str" cm="1">
        <f t="array" ref="K99">_xlfn.IFS(A99="","",COUNTIF(高校選手データ貼り付け!D107," ")&gt;0,ASC(RIGHT(高校選手データ貼り付け!D107,LEN(高校選手データ貼り付け!D107)-FIND(" ",高校選手データ貼り付け!D107))),TRUE,ASC(RIGHT(高校選手データ貼り付け!D107,LEN(高校選手データ貼り付け!D107)-FIND("　",高校選手データ貼り付け!D107))))</f>
        <v/>
      </c>
      <c r="L99" s="18"/>
      <c r="M99" s="18"/>
      <c r="N99" s="18" t="str" cm="1">
        <f t="array" ref="N99">_xlfn.IFS(A99="","",TRUE,高校選手データ貼り付け!F107&amp;"."&amp;TEXT(高校選手データ貼り付け!H107,"00")&amp;"."&amp;TEXT(高校選手データ貼り付け!J107,"00"))</f>
        <v/>
      </c>
      <c r="O99" s="18" t="str" cm="1">
        <f t="array" ref="O99">_xlfn.IFS(A99="","",TRUE,"JPN")</f>
        <v/>
      </c>
      <c r="P99" s="1" t="e">
        <f t="shared" si="0"/>
        <v>#VALUE!</v>
      </c>
      <c r="Q99" s="1" t="e">
        <f t="shared" si="1"/>
        <v>#VALUE!</v>
      </c>
      <c r="R99" s="1" t="e">
        <f t="shared" si="2"/>
        <v>#VALUE!</v>
      </c>
      <c r="S99" s="1" t="e">
        <f t="shared" si="3"/>
        <v>#VALUE!</v>
      </c>
      <c r="T99" s="1" t="e">
        <f t="shared" si="4"/>
        <v>#VALUE!</v>
      </c>
      <c r="U99" s="1" t="str">
        <f t="shared" si="5"/>
        <v>高</v>
      </c>
    </row>
    <row r="100" spans="1:21" ht="18" customHeight="1">
      <c r="A100" s="13" t="str" cm="1">
        <f t="array" ref="A100">_xlfn.IFS(高校選手データ貼り付け!B108="","",TRUE,高校選手データ貼り付け!B108)</f>
        <v/>
      </c>
      <c r="B100" s="14" t="str" cm="1">
        <f t="array" ref="B100">_xlfn.IFS(A100="","",COUNTIF(高校選手データ貼り付け!D109," ")&gt;0,LEFT(高校選手データ貼り付け!D109,FIND(" ",高校選手データ貼り付け!D109)-1),TRUE,LEFT(高校選手データ貼り付け!D109,FIND("　",高校選手データ貼り付け!D109)-1))</f>
        <v/>
      </c>
      <c r="C100" s="14" t="str" cm="1">
        <f t="array" ref="C100">_xlfn.IFS(A100="","",COUNTIF(高校選手データ貼り付け!D109," ")&gt;0,RIGHT(高校選手データ貼り付け!D109,LEN(高校選手データ貼り付け!D109)-FIND(" ",高校選手データ貼り付け!D109)),TRUE,RIGHT(高校選手データ貼り付け!D109,LEN(高校選手データ貼り付け!D109)-FIND("　",高校選手データ貼り付け!D109)))</f>
        <v/>
      </c>
      <c r="D100" s="15"/>
      <c r="E100" s="16" t="str" cm="1">
        <f t="array" ref="E100">_xlfn.IFS(A100="","",TRUE,高校選手データ貼り付け!$P$4&amp;"高")</f>
        <v/>
      </c>
      <c r="F100" s="17" t="str" cm="1">
        <f t="array" ref="F100">_xlfn.IFS(A100="","",TRUE,高校選手データ貼り付け!K108)</f>
        <v/>
      </c>
      <c r="G100" s="15"/>
      <c r="H100" s="18"/>
      <c r="I100" s="18"/>
      <c r="J100" s="16" t="str" cm="1">
        <f t="array" ref="J100">_xlfn.IFS(A100="","",COUNTIF(高校選手データ貼り付け!D108," ")&gt;0,ASC(LEFT(高校選手データ貼り付け!D108,FIND(" ",高校選手データ貼り付け!D108)-1)),TRUE,ASC(LEFT(高校選手データ貼り付け!D108,FIND("　",高校選手データ貼り付け!D108)-1)))</f>
        <v/>
      </c>
      <c r="K100" s="18" t="str" cm="1">
        <f t="array" ref="K100">_xlfn.IFS(A100="","",COUNTIF(高校選手データ貼り付け!D108," ")&gt;0,ASC(RIGHT(高校選手データ貼り付け!D108,LEN(高校選手データ貼り付け!D108)-FIND(" ",高校選手データ貼り付け!D108))),TRUE,ASC(RIGHT(高校選手データ貼り付け!D108,LEN(高校選手データ貼り付け!D108)-FIND("　",高校選手データ貼り付け!D108))))</f>
        <v/>
      </c>
      <c r="L100" s="18"/>
      <c r="M100" s="18"/>
      <c r="N100" s="18" t="str" cm="1">
        <f t="array" ref="N100">_xlfn.IFS(A100="","",TRUE,高校選手データ貼り付け!F108&amp;"."&amp;TEXT(高校選手データ貼り付け!H108,"00")&amp;"."&amp;TEXT(高校選手データ貼り付け!J108,"00"))</f>
        <v/>
      </c>
      <c r="O100" s="18" t="str" cm="1">
        <f t="array" ref="O100">_xlfn.IFS(A100="","",TRUE,"JPN")</f>
        <v/>
      </c>
      <c r="P100" s="1" t="e">
        <f t="shared" si="0"/>
        <v>#VALUE!</v>
      </c>
      <c r="Q100" s="1" t="e">
        <f t="shared" si="1"/>
        <v>#VALUE!</v>
      </c>
      <c r="R100" s="1" t="e">
        <f t="shared" si="2"/>
        <v>#VALUE!</v>
      </c>
      <c r="S100" s="1" t="e">
        <f t="shared" si="3"/>
        <v>#VALUE!</v>
      </c>
      <c r="T100" s="1" t="e">
        <f t="shared" si="4"/>
        <v>#VALUE!</v>
      </c>
      <c r="U100" s="1" t="str">
        <f t="shared" si="5"/>
        <v>高</v>
      </c>
    </row>
    <row r="101" spans="1:21" ht="18" customHeight="1">
      <c r="A101" s="13" t="str" cm="1">
        <f t="array" ref="A101">_xlfn.IFS(高校選手データ貼り付け!B109="","",TRUE,高校選手データ貼り付け!B109)</f>
        <v/>
      </c>
      <c r="B101" s="14" t="str" cm="1">
        <f t="array" ref="B101">_xlfn.IFS(A101="","",COUNTIF(高校選手データ貼り付け!D110," ")&gt;0,LEFT(高校選手データ貼り付け!D110,FIND(" ",高校選手データ貼り付け!D110)-1),TRUE,LEFT(高校選手データ貼り付け!D110,FIND("　",高校選手データ貼り付け!D110)-1))</f>
        <v/>
      </c>
      <c r="C101" s="14" t="str" cm="1">
        <f t="array" ref="C101">_xlfn.IFS(A101="","",COUNTIF(高校選手データ貼り付け!D110," ")&gt;0,RIGHT(高校選手データ貼り付け!D110,LEN(高校選手データ貼り付け!D110)-FIND(" ",高校選手データ貼り付け!D110)),TRUE,RIGHT(高校選手データ貼り付け!D110,LEN(高校選手データ貼り付け!D110)-FIND("　",高校選手データ貼り付け!D110)))</f>
        <v/>
      </c>
      <c r="D101" s="15"/>
      <c r="E101" s="16" t="str" cm="1">
        <f t="array" ref="E101">_xlfn.IFS(A101="","",TRUE,高校選手データ貼り付け!$P$4&amp;"高")</f>
        <v/>
      </c>
      <c r="F101" s="17" t="str" cm="1">
        <f t="array" ref="F101">_xlfn.IFS(A101="","",TRUE,高校選手データ貼り付け!K109)</f>
        <v/>
      </c>
      <c r="G101" s="15"/>
      <c r="H101" s="18"/>
      <c r="I101" s="18"/>
      <c r="J101" s="16" t="str" cm="1">
        <f t="array" ref="J101">_xlfn.IFS(A101="","",COUNTIF(高校選手データ貼り付け!D109," ")&gt;0,ASC(LEFT(高校選手データ貼り付け!D109,FIND(" ",高校選手データ貼り付け!D109)-1)),TRUE,ASC(LEFT(高校選手データ貼り付け!D109,FIND("　",高校選手データ貼り付け!D109)-1)))</f>
        <v/>
      </c>
      <c r="K101" s="18" t="str" cm="1">
        <f t="array" ref="K101">_xlfn.IFS(A101="","",COUNTIF(高校選手データ貼り付け!D109," ")&gt;0,ASC(RIGHT(高校選手データ貼り付け!D109,LEN(高校選手データ貼り付け!D109)-FIND(" ",高校選手データ貼り付け!D109))),TRUE,ASC(RIGHT(高校選手データ貼り付け!D109,LEN(高校選手データ貼り付け!D109)-FIND("　",高校選手データ貼り付け!D109))))</f>
        <v/>
      </c>
      <c r="L101" s="18"/>
      <c r="M101" s="18"/>
      <c r="N101" s="18" t="str" cm="1">
        <f t="array" ref="N101">_xlfn.IFS(A101="","",TRUE,高校選手データ貼り付け!F109&amp;"."&amp;TEXT(高校選手データ貼り付け!H109,"00")&amp;"."&amp;TEXT(高校選手データ貼り付け!J109,"00"))</f>
        <v/>
      </c>
      <c r="O101" s="18" t="str" cm="1">
        <f t="array" ref="O101">_xlfn.IFS(A101="","",TRUE,"JPN")</f>
        <v/>
      </c>
      <c r="P101" s="1" t="e">
        <f t="shared" si="0"/>
        <v>#VALUE!</v>
      </c>
      <c r="Q101" s="1" t="e">
        <f t="shared" si="1"/>
        <v>#VALUE!</v>
      </c>
      <c r="R101" s="1" t="e">
        <f t="shared" si="2"/>
        <v>#VALUE!</v>
      </c>
      <c r="S101" s="1" t="e">
        <f t="shared" si="3"/>
        <v>#VALUE!</v>
      </c>
      <c r="T101" s="1" t="e">
        <f t="shared" si="4"/>
        <v>#VALUE!</v>
      </c>
      <c r="U101" s="1" t="str">
        <f t="shared" si="5"/>
        <v>高</v>
      </c>
    </row>
    <row r="102" spans="1:21" ht="18" customHeight="1">
      <c r="A102" s="13" t="str" cm="1">
        <f t="array" ref="A102">_xlfn.IFS(高校選手データ貼り付け!B110="","",TRUE,高校選手データ貼り付け!B110)</f>
        <v/>
      </c>
      <c r="B102" s="14" t="str" cm="1">
        <f t="array" ref="B102">_xlfn.IFS(A102="","",COUNTIF(高校選手データ貼り付け!D111," ")&gt;0,LEFT(高校選手データ貼り付け!D111,FIND(" ",高校選手データ貼り付け!D111)-1),TRUE,LEFT(高校選手データ貼り付け!D111,FIND("　",高校選手データ貼り付け!D111)-1))</f>
        <v/>
      </c>
      <c r="C102" s="14" t="str" cm="1">
        <f t="array" ref="C102">_xlfn.IFS(A102="","",COUNTIF(高校選手データ貼り付け!D111," ")&gt;0,RIGHT(高校選手データ貼り付け!D111,LEN(高校選手データ貼り付け!D111)-FIND(" ",高校選手データ貼り付け!D111)),TRUE,RIGHT(高校選手データ貼り付け!D111,LEN(高校選手データ貼り付け!D111)-FIND("　",高校選手データ貼り付け!D111)))</f>
        <v/>
      </c>
      <c r="D102" s="15"/>
      <c r="E102" s="16" t="str" cm="1">
        <f t="array" ref="E102">_xlfn.IFS(A102="","",TRUE,高校選手データ貼り付け!$P$4&amp;"高")</f>
        <v/>
      </c>
      <c r="F102" s="17" t="str" cm="1">
        <f t="array" ref="F102">_xlfn.IFS(A102="","",TRUE,高校選手データ貼り付け!K110)</f>
        <v/>
      </c>
      <c r="G102" s="15"/>
      <c r="H102" s="18"/>
      <c r="I102" s="18"/>
      <c r="J102" s="16" t="str" cm="1">
        <f t="array" ref="J102">_xlfn.IFS(A102="","",COUNTIF(高校選手データ貼り付け!D110," ")&gt;0,ASC(LEFT(高校選手データ貼り付け!D110,FIND(" ",高校選手データ貼り付け!D110)-1)),TRUE,ASC(LEFT(高校選手データ貼り付け!D110,FIND("　",高校選手データ貼り付け!D110)-1)))</f>
        <v/>
      </c>
      <c r="K102" s="18" t="str" cm="1">
        <f t="array" ref="K102">_xlfn.IFS(A102="","",COUNTIF(高校選手データ貼り付け!D110," ")&gt;0,ASC(RIGHT(高校選手データ貼り付け!D110,LEN(高校選手データ貼り付け!D110)-FIND(" ",高校選手データ貼り付け!D110))),TRUE,ASC(RIGHT(高校選手データ貼り付け!D110,LEN(高校選手データ貼り付け!D110)-FIND("　",高校選手データ貼り付け!D110))))</f>
        <v/>
      </c>
      <c r="L102" s="18"/>
      <c r="M102" s="18"/>
      <c r="N102" s="18" t="str" cm="1">
        <f t="array" ref="N102">_xlfn.IFS(A102="","",TRUE,高校選手データ貼り付け!F110&amp;"."&amp;TEXT(高校選手データ貼り付け!H110,"00")&amp;"."&amp;TEXT(高校選手データ貼り付け!J110,"00"))</f>
        <v/>
      </c>
      <c r="O102" s="18" t="str" cm="1">
        <f t="array" ref="O102">_xlfn.IFS(A102="","",TRUE,"JPN")</f>
        <v/>
      </c>
      <c r="P102" s="1" t="e">
        <f t="shared" si="0"/>
        <v>#VALUE!</v>
      </c>
      <c r="Q102" s="1" t="e">
        <f t="shared" si="1"/>
        <v>#VALUE!</v>
      </c>
      <c r="R102" s="1" t="e">
        <f t="shared" si="2"/>
        <v>#VALUE!</v>
      </c>
      <c r="S102" s="1" t="e">
        <f t="shared" si="3"/>
        <v>#VALUE!</v>
      </c>
      <c r="T102" s="1" t="e">
        <f t="shared" si="4"/>
        <v>#VALUE!</v>
      </c>
      <c r="U102" s="1" t="str">
        <f t="shared" si="5"/>
        <v>高</v>
      </c>
    </row>
    <row r="103" spans="1:21" ht="18" customHeight="1">
      <c r="A103" s="13" t="str" cm="1">
        <f t="array" ref="A103">_xlfn.IFS(高校選手データ貼り付け!B111="","",TRUE,高校選手データ貼り付け!B111)</f>
        <v/>
      </c>
      <c r="B103" s="14" t="str" cm="1">
        <f t="array" ref="B103">_xlfn.IFS(A103="","",COUNTIF(高校選手データ貼り付け!D112," ")&gt;0,LEFT(高校選手データ貼り付け!D112,FIND(" ",高校選手データ貼り付け!D112)-1),TRUE,LEFT(高校選手データ貼り付け!D112,FIND("　",高校選手データ貼り付け!D112)-1))</f>
        <v/>
      </c>
      <c r="C103" s="14" t="str" cm="1">
        <f t="array" ref="C103">_xlfn.IFS(A103="","",COUNTIF(高校選手データ貼り付け!D112," ")&gt;0,RIGHT(高校選手データ貼り付け!D112,LEN(高校選手データ貼り付け!D112)-FIND(" ",高校選手データ貼り付け!D112)),TRUE,RIGHT(高校選手データ貼り付け!D112,LEN(高校選手データ貼り付け!D112)-FIND("　",高校選手データ貼り付け!D112)))</f>
        <v/>
      </c>
      <c r="D103" s="15"/>
      <c r="E103" s="16" t="str" cm="1">
        <f t="array" ref="E103">_xlfn.IFS(A103="","",TRUE,高校選手データ貼り付け!$P$4&amp;"高")</f>
        <v/>
      </c>
      <c r="F103" s="17" t="str" cm="1">
        <f t="array" ref="F103">_xlfn.IFS(A103="","",TRUE,高校選手データ貼り付け!K111)</f>
        <v/>
      </c>
      <c r="G103" s="15"/>
      <c r="H103" s="18"/>
      <c r="I103" s="18"/>
      <c r="J103" s="16" t="str" cm="1">
        <f t="array" ref="J103">_xlfn.IFS(A103="","",COUNTIF(高校選手データ貼り付け!D111," ")&gt;0,ASC(LEFT(高校選手データ貼り付け!D111,FIND(" ",高校選手データ貼り付け!D111)-1)),TRUE,ASC(LEFT(高校選手データ貼り付け!D111,FIND("　",高校選手データ貼り付け!D111)-1)))</f>
        <v/>
      </c>
      <c r="K103" s="18" t="str" cm="1">
        <f t="array" ref="K103">_xlfn.IFS(A103="","",COUNTIF(高校選手データ貼り付け!D111," ")&gt;0,ASC(RIGHT(高校選手データ貼り付け!D111,LEN(高校選手データ貼り付け!D111)-FIND(" ",高校選手データ貼り付け!D111))),TRUE,ASC(RIGHT(高校選手データ貼り付け!D111,LEN(高校選手データ貼り付け!D111)-FIND("　",高校選手データ貼り付け!D111))))</f>
        <v/>
      </c>
      <c r="L103" s="18"/>
      <c r="M103" s="18"/>
      <c r="N103" s="18" t="str" cm="1">
        <f t="array" ref="N103">_xlfn.IFS(A103="","",TRUE,高校選手データ貼り付け!F111&amp;"."&amp;TEXT(高校選手データ貼り付け!H111,"00")&amp;"."&amp;TEXT(高校選手データ貼り付け!J111,"00"))</f>
        <v/>
      </c>
      <c r="O103" s="18" t="str" cm="1">
        <f t="array" ref="O103">_xlfn.IFS(A103="","",TRUE,"JPN")</f>
        <v/>
      </c>
      <c r="P103" s="1" t="e">
        <f t="shared" si="0"/>
        <v>#VALUE!</v>
      </c>
      <c r="Q103" s="1" t="e">
        <f t="shared" si="1"/>
        <v>#VALUE!</v>
      </c>
      <c r="R103" s="1" t="e">
        <f t="shared" si="2"/>
        <v>#VALUE!</v>
      </c>
      <c r="S103" s="1" t="e">
        <f t="shared" si="3"/>
        <v>#VALUE!</v>
      </c>
      <c r="T103" s="1" t="e">
        <f t="shared" si="4"/>
        <v>#VALUE!</v>
      </c>
      <c r="U103" s="1" t="str">
        <f t="shared" si="5"/>
        <v>高</v>
      </c>
    </row>
    <row r="104" spans="1:21" ht="18" customHeight="1">
      <c r="A104" s="13" t="str" cm="1">
        <f t="array" ref="A104">_xlfn.IFS(高校選手データ貼り付け!B112="","",TRUE,高校選手データ貼り付け!B112)</f>
        <v/>
      </c>
      <c r="B104" s="14" t="str" cm="1">
        <f t="array" ref="B104">_xlfn.IFS(A104="","",COUNTIF(高校選手データ貼り付け!D113," ")&gt;0,LEFT(高校選手データ貼り付け!D113,FIND(" ",高校選手データ貼り付け!D113)-1),TRUE,LEFT(高校選手データ貼り付け!D113,FIND("　",高校選手データ貼り付け!D113)-1))</f>
        <v/>
      </c>
      <c r="C104" s="14" t="str" cm="1">
        <f t="array" ref="C104">_xlfn.IFS(A104="","",COUNTIF(高校選手データ貼り付け!D113," ")&gt;0,RIGHT(高校選手データ貼り付け!D113,LEN(高校選手データ貼り付け!D113)-FIND(" ",高校選手データ貼り付け!D113)),TRUE,RIGHT(高校選手データ貼り付け!D113,LEN(高校選手データ貼り付け!D113)-FIND("　",高校選手データ貼り付け!D113)))</f>
        <v/>
      </c>
      <c r="D104" s="15"/>
      <c r="E104" s="16" t="str" cm="1">
        <f t="array" ref="E104">_xlfn.IFS(A104="","",TRUE,高校選手データ貼り付け!$P$4&amp;"高")</f>
        <v/>
      </c>
      <c r="F104" s="17" t="str" cm="1">
        <f t="array" ref="F104">_xlfn.IFS(A104="","",TRUE,高校選手データ貼り付け!K112)</f>
        <v/>
      </c>
      <c r="G104" s="15"/>
      <c r="H104" s="18"/>
      <c r="I104" s="18"/>
      <c r="J104" s="16" t="str" cm="1">
        <f t="array" ref="J104">_xlfn.IFS(A104="","",COUNTIF(高校選手データ貼り付け!D112," ")&gt;0,ASC(LEFT(高校選手データ貼り付け!D112,FIND(" ",高校選手データ貼り付け!D112)-1)),TRUE,ASC(LEFT(高校選手データ貼り付け!D112,FIND("　",高校選手データ貼り付け!D112)-1)))</f>
        <v/>
      </c>
      <c r="K104" s="18" t="str" cm="1">
        <f t="array" ref="K104">_xlfn.IFS(A104="","",COUNTIF(高校選手データ貼り付け!D112," ")&gt;0,ASC(RIGHT(高校選手データ貼り付け!D112,LEN(高校選手データ貼り付け!D112)-FIND(" ",高校選手データ貼り付け!D112))),TRUE,ASC(RIGHT(高校選手データ貼り付け!D112,LEN(高校選手データ貼り付け!D112)-FIND("　",高校選手データ貼り付け!D112))))</f>
        <v/>
      </c>
      <c r="L104" s="18"/>
      <c r="M104" s="18"/>
      <c r="N104" s="18" t="str" cm="1">
        <f t="array" ref="N104">_xlfn.IFS(A104="","",TRUE,高校選手データ貼り付け!F112&amp;"."&amp;TEXT(高校選手データ貼り付け!H112,"00")&amp;"."&amp;TEXT(高校選手データ貼り付け!J112,"00"))</f>
        <v/>
      </c>
      <c r="O104" s="18" t="str" cm="1">
        <f t="array" ref="O104">_xlfn.IFS(A104="","",TRUE,"JPN")</f>
        <v/>
      </c>
      <c r="P104" s="1" t="e">
        <f t="shared" si="0"/>
        <v>#VALUE!</v>
      </c>
      <c r="Q104" s="1" t="e">
        <f t="shared" si="1"/>
        <v>#VALUE!</v>
      </c>
      <c r="R104" s="1" t="e">
        <f t="shared" si="2"/>
        <v>#VALUE!</v>
      </c>
      <c r="S104" s="1" t="e">
        <f t="shared" si="3"/>
        <v>#VALUE!</v>
      </c>
      <c r="T104" s="1" t="e">
        <f t="shared" si="4"/>
        <v>#VALUE!</v>
      </c>
      <c r="U104" s="1" t="str">
        <f t="shared" si="5"/>
        <v>高</v>
      </c>
    </row>
    <row r="105" spans="1:21" ht="18" customHeight="1">
      <c r="A105" s="13" t="str" cm="1">
        <f t="array" ref="A105">_xlfn.IFS(高校選手データ貼り付け!B113="","",TRUE,高校選手データ貼り付け!B113)</f>
        <v/>
      </c>
      <c r="B105" s="14" t="str" cm="1">
        <f t="array" ref="B105">_xlfn.IFS(A105="","",COUNTIF(高校選手データ貼り付け!D114," ")&gt;0,LEFT(高校選手データ貼り付け!D114,FIND(" ",高校選手データ貼り付け!D114)-1),TRUE,LEFT(高校選手データ貼り付け!D114,FIND("　",高校選手データ貼り付け!D114)-1))</f>
        <v/>
      </c>
      <c r="C105" s="14" t="str" cm="1">
        <f t="array" ref="C105">_xlfn.IFS(A105="","",COUNTIF(高校選手データ貼り付け!D114," ")&gt;0,RIGHT(高校選手データ貼り付け!D114,LEN(高校選手データ貼り付け!D114)-FIND(" ",高校選手データ貼り付け!D114)),TRUE,RIGHT(高校選手データ貼り付け!D114,LEN(高校選手データ貼り付け!D114)-FIND("　",高校選手データ貼り付け!D114)))</f>
        <v/>
      </c>
      <c r="D105" s="15"/>
      <c r="E105" s="16" t="str" cm="1">
        <f t="array" ref="E105">_xlfn.IFS(A105="","",TRUE,高校選手データ貼り付け!$P$4&amp;"高")</f>
        <v/>
      </c>
      <c r="F105" s="17" t="str" cm="1">
        <f t="array" ref="F105">_xlfn.IFS(A105="","",TRUE,高校選手データ貼り付け!K113)</f>
        <v/>
      </c>
      <c r="G105" s="15"/>
      <c r="H105" s="18"/>
      <c r="I105" s="18"/>
      <c r="J105" s="16" t="str" cm="1">
        <f t="array" ref="J105">_xlfn.IFS(A105="","",COUNTIF(高校選手データ貼り付け!D113," ")&gt;0,ASC(LEFT(高校選手データ貼り付け!D113,FIND(" ",高校選手データ貼り付け!D113)-1)),TRUE,ASC(LEFT(高校選手データ貼り付け!D113,FIND("　",高校選手データ貼り付け!D113)-1)))</f>
        <v/>
      </c>
      <c r="K105" s="18" t="str" cm="1">
        <f t="array" ref="K105">_xlfn.IFS(A105="","",COUNTIF(高校選手データ貼り付け!D113," ")&gt;0,ASC(RIGHT(高校選手データ貼り付け!D113,LEN(高校選手データ貼り付け!D113)-FIND(" ",高校選手データ貼り付け!D113))),TRUE,ASC(RIGHT(高校選手データ貼り付け!D113,LEN(高校選手データ貼り付け!D113)-FIND("　",高校選手データ貼り付け!D113))))</f>
        <v/>
      </c>
      <c r="L105" s="18"/>
      <c r="M105" s="18"/>
      <c r="N105" s="18" t="str" cm="1">
        <f t="array" ref="N105">_xlfn.IFS(A105="","",TRUE,高校選手データ貼り付け!F113&amp;"."&amp;TEXT(高校選手データ貼り付け!H113,"00")&amp;"."&amp;TEXT(高校選手データ貼り付け!J113,"00"))</f>
        <v/>
      </c>
      <c r="O105" s="18" t="str" cm="1">
        <f t="array" ref="O105">_xlfn.IFS(A105="","",TRUE,"JPN")</f>
        <v/>
      </c>
      <c r="P105" s="1" t="e">
        <f t="shared" si="0"/>
        <v>#VALUE!</v>
      </c>
      <c r="Q105" s="1" t="e">
        <f t="shared" si="1"/>
        <v>#VALUE!</v>
      </c>
      <c r="R105" s="1" t="e">
        <f t="shared" si="2"/>
        <v>#VALUE!</v>
      </c>
      <c r="S105" s="1" t="e">
        <f t="shared" si="3"/>
        <v>#VALUE!</v>
      </c>
      <c r="T105" s="1" t="e">
        <f t="shared" si="4"/>
        <v>#VALUE!</v>
      </c>
      <c r="U105" s="1" t="str">
        <f t="shared" si="5"/>
        <v>高</v>
      </c>
    </row>
    <row r="106" spans="1:21" ht="18" customHeight="1">
      <c r="A106" s="13" t="str" cm="1">
        <f t="array" ref="A106">_xlfn.IFS(高校選手データ貼り付け!B114="","",TRUE,高校選手データ貼り付け!B114)</f>
        <v/>
      </c>
      <c r="B106" s="14" t="str" cm="1">
        <f t="array" ref="B106">_xlfn.IFS(A106="","",COUNTIF(高校選手データ貼り付け!D115," ")&gt;0,LEFT(高校選手データ貼り付け!D115,FIND(" ",高校選手データ貼り付け!D115)-1),TRUE,LEFT(高校選手データ貼り付け!D115,FIND("　",高校選手データ貼り付け!D115)-1))</f>
        <v/>
      </c>
      <c r="C106" s="14" t="str" cm="1">
        <f t="array" ref="C106">_xlfn.IFS(A106="","",COUNTIF(高校選手データ貼り付け!D115," ")&gt;0,RIGHT(高校選手データ貼り付け!D115,LEN(高校選手データ貼り付け!D115)-FIND(" ",高校選手データ貼り付け!D115)),TRUE,RIGHT(高校選手データ貼り付け!D115,LEN(高校選手データ貼り付け!D115)-FIND("　",高校選手データ貼り付け!D115)))</f>
        <v/>
      </c>
      <c r="D106" s="15"/>
      <c r="E106" s="16" t="str" cm="1">
        <f t="array" ref="E106">_xlfn.IFS(A106="","",TRUE,高校選手データ貼り付け!$P$4&amp;"高")</f>
        <v/>
      </c>
      <c r="F106" s="17" t="str" cm="1">
        <f t="array" ref="F106">_xlfn.IFS(A106="","",TRUE,高校選手データ貼り付け!K114)</f>
        <v/>
      </c>
      <c r="G106" s="15"/>
      <c r="H106" s="18"/>
      <c r="I106" s="18"/>
      <c r="J106" s="16" t="str" cm="1">
        <f t="array" ref="J106">_xlfn.IFS(A106="","",COUNTIF(高校選手データ貼り付け!D114," ")&gt;0,ASC(LEFT(高校選手データ貼り付け!D114,FIND(" ",高校選手データ貼り付け!D114)-1)),TRUE,ASC(LEFT(高校選手データ貼り付け!D114,FIND("　",高校選手データ貼り付け!D114)-1)))</f>
        <v/>
      </c>
      <c r="K106" s="18" t="str" cm="1">
        <f t="array" ref="K106">_xlfn.IFS(A106="","",COUNTIF(高校選手データ貼り付け!D114," ")&gt;0,ASC(RIGHT(高校選手データ貼り付け!D114,LEN(高校選手データ貼り付け!D114)-FIND(" ",高校選手データ貼り付け!D114))),TRUE,ASC(RIGHT(高校選手データ貼り付け!D114,LEN(高校選手データ貼り付け!D114)-FIND("　",高校選手データ貼り付け!D114))))</f>
        <v/>
      </c>
      <c r="L106" s="18"/>
      <c r="M106" s="18"/>
      <c r="N106" s="18" t="str" cm="1">
        <f t="array" ref="N106">_xlfn.IFS(A106="","",TRUE,高校選手データ貼り付け!F114&amp;"."&amp;TEXT(高校選手データ貼り付け!H114,"00")&amp;"."&amp;TEXT(高校選手データ貼り付け!J114,"00"))</f>
        <v/>
      </c>
      <c r="O106" s="18" t="str" cm="1">
        <f t="array" ref="O106">_xlfn.IFS(A106="","",TRUE,"JPN")</f>
        <v/>
      </c>
      <c r="P106" s="1" t="e">
        <f t="shared" si="0"/>
        <v>#VALUE!</v>
      </c>
      <c r="Q106" s="1" t="e">
        <f t="shared" si="1"/>
        <v>#VALUE!</v>
      </c>
      <c r="R106" s="1" t="e">
        <f t="shared" si="2"/>
        <v>#VALUE!</v>
      </c>
      <c r="S106" s="1" t="e">
        <f t="shared" si="3"/>
        <v>#VALUE!</v>
      </c>
      <c r="T106" s="1" t="e">
        <f t="shared" si="4"/>
        <v>#VALUE!</v>
      </c>
      <c r="U106" s="1" t="str">
        <f t="shared" si="5"/>
        <v>高</v>
      </c>
    </row>
    <row r="107" spans="1:21" ht="18" customHeight="1">
      <c r="A107" s="13" t="str" cm="1">
        <f t="array" ref="A107">_xlfn.IFS(高校選手データ貼り付け!B115="","",TRUE,高校選手データ貼り付け!B115)</f>
        <v/>
      </c>
      <c r="B107" s="14" t="str" cm="1">
        <f t="array" ref="B107">_xlfn.IFS(A107="","",COUNTIF(高校選手データ貼り付け!D116," ")&gt;0,LEFT(高校選手データ貼り付け!D116,FIND(" ",高校選手データ貼り付け!D116)-1),TRUE,LEFT(高校選手データ貼り付け!D116,FIND("　",高校選手データ貼り付け!D116)-1))</f>
        <v/>
      </c>
      <c r="C107" s="14" t="str" cm="1">
        <f t="array" ref="C107">_xlfn.IFS(A107="","",COUNTIF(高校選手データ貼り付け!D116," ")&gt;0,RIGHT(高校選手データ貼り付け!D116,LEN(高校選手データ貼り付け!D116)-FIND(" ",高校選手データ貼り付け!D116)),TRUE,RIGHT(高校選手データ貼り付け!D116,LEN(高校選手データ貼り付け!D116)-FIND("　",高校選手データ貼り付け!D116)))</f>
        <v/>
      </c>
      <c r="D107" s="15"/>
      <c r="E107" s="16" t="str" cm="1">
        <f t="array" ref="E107">_xlfn.IFS(A107="","",TRUE,高校選手データ貼り付け!$P$4&amp;"高")</f>
        <v/>
      </c>
      <c r="F107" s="17" t="str" cm="1">
        <f t="array" ref="F107">_xlfn.IFS(A107="","",TRUE,高校選手データ貼り付け!K115)</f>
        <v/>
      </c>
      <c r="G107" s="15"/>
      <c r="H107" s="18"/>
      <c r="I107" s="18"/>
      <c r="J107" s="16" t="str" cm="1">
        <f t="array" ref="J107">_xlfn.IFS(A107="","",COUNTIF(高校選手データ貼り付け!D115," ")&gt;0,ASC(LEFT(高校選手データ貼り付け!D115,FIND(" ",高校選手データ貼り付け!D115)-1)),TRUE,ASC(LEFT(高校選手データ貼り付け!D115,FIND("　",高校選手データ貼り付け!D115)-1)))</f>
        <v/>
      </c>
      <c r="K107" s="18" t="str" cm="1">
        <f t="array" ref="K107">_xlfn.IFS(A107="","",COUNTIF(高校選手データ貼り付け!D115," ")&gt;0,ASC(RIGHT(高校選手データ貼り付け!D115,LEN(高校選手データ貼り付け!D115)-FIND(" ",高校選手データ貼り付け!D115))),TRUE,ASC(RIGHT(高校選手データ貼り付け!D115,LEN(高校選手データ貼り付け!D115)-FIND("　",高校選手データ貼り付け!D115))))</f>
        <v/>
      </c>
      <c r="L107" s="18"/>
      <c r="M107" s="18"/>
      <c r="N107" s="18" t="str" cm="1">
        <f t="array" ref="N107">_xlfn.IFS(A107="","",TRUE,高校選手データ貼り付け!F115&amp;"."&amp;TEXT(高校選手データ貼り付け!H115,"00")&amp;"."&amp;TEXT(高校選手データ貼り付け!J115,"00"))</f>
        <v/>
      </c>
      <c r="O107" s="18" t="str" cm="1">
        <f t="array" ref="O107">_xlfn.IFS(A107="","",TRUE,"JPN")</f>
        <v/>
      </c>
      <c r="P107" s="1" t="e">
        <f t="shared" si="0"/>
        <v>#VALUE!</v>
      </c>
      <c r="Q107" s="1" t="e">
        <f t="shared" si="1"/>
        <v>#VALUE!</v>
      </c>
      <c r="R107" s="1" t="e">
        <f t="shared" si="2"/>
        <v>#VALUE!</v>
      </c>
      <c r="S107" s="1" t="e">
        <f t="shared" si="3"/>
        <v>#VALUE!</v>
      </c>
      <c r="T107" s="1" t="e">
        <f t="shared" si="4"/>
        <v>#VALUE!</v>
      </c>
      <c r="U107" s="1" t="str">
        <f t="shared" si="5"/>
        <v>高</v>
      </c>
    </row>
    <row r="108" spans="1:21" ht="18" customHeight="1">
      <c r="A108" s="13" t="str" cm="1">
        <f t="array" ref="A108">_xlfn.IFS(高校選手データ貼り付け!B116="","",TRUE,高校選手データ貼り付け!B116)</f>
        <v/>
      </c>
      <c r="B108" s="14" t="str" cm="1">
        <f t="array" ref="B108">_xlfn.IFS(A108="","",COUNTIF(高校選手データ貼り付け!D117," ")&gt;0,LEFT(高校選手データ貼り付け!D117,FIND(" ",高校選手データ貼り付け!D117)-1),TRUE,LEFT(高校選手データ貼り付け!D117,FIND("　",高校選手データ貼り付け!D117)-1))</f>
        <v/>
      </c>
      <c r="C108" s="14" t="str" cm="1">
        <f t="array" ref="C108">_xlfn.IFS(A108="","",COUNTIF(高校選手データ貼り付け!D117," ")&gt;0,RIGHT(高校選手データ貼り付け!D117,LEN(高校選手データ貼り付け!D117)-FIND(" ",高校選手データ貼り付け!D117)),TRUE,RIGHT(高校選手データ貼り付け!D117,LEN(高校選手データ貼り付け!D117)-FIND("　",高校選手データ貼り付け!D117)))</f>
        <v/>
      </c>
      <c r="D108" s="15"/>
      <c r="E108" s="16" t="str" cm="1">
        <f t="array" ref="E108">_xlfn.IFS(A108="","",TRUE,高校選手データ貼り付け!$P$4&amp;"高")</f>
        <v/>
      </c>
      <c r="F108" s="17" t="str" cm="1">
        <f t="array" ref="F108">_xlfn.IFS(A108="","",TRUE,高校選手データ貼り付け!K116)</f>
        <v/>
      </c>
      <c r="G108" s="15"/>
      <c r="H108" s="18"/>
      <c r="I108" s="18"/>
      <c r="J108" s="16" t="str" cm="1">
        <f t="array" ref="J108">_xlfn.IFS(A108="","",COUNTIF(高校選手データ貼り付け!D116," ")&gt;0,ASC(LEFT(高校選手データ貼り付け!D116,FIND(" ",高校選手データ貼り付け!D116)-1)),TRUE,ASC(LEFT(高校選手データ貼り付け!D116,FIND("　",高校選手データ貼り付け!D116)-1)))</f>
        <v/>
      </c>
      <c r="K108" s="18" t="str" cm="1">
        <f t="array" ref="K108">_xlfn.IFS(A108="","",COUNTIF(高校選手データ貼り付け!D116," ")&gt;0,ASC(RIGHT(高校選手データ貼り付け!D116,LEN(高校選手データ貼り付け!D116)-FIND(" ",高校選手データ貼り付け!D116))),TRUE,ASC(RIGHT(高校選手データ貼り付け!D116,LEN(高校選手データ貼り付け!D116)-FIND("　",高校選手データ貼り付け!D116))))</f>
        <v/>
      </c>
      <c r="L108" s="18"/>
      <c r="M108" s="18"/>
      <c r="N108" s="18" t="str" cm="1">
        <f t="array" ref="N108">_xlfn.IFS(A108="","",TRUE,高校選手データ貼り付け!F116&amp;"."&amp;TEXT(高校選手データ貼り付け!H116,"00")&amp;"."&amp;TEXT(高校選手データ貼り付け!J116,"00"))</f>
        <v/>
      </c>
      <c r="O108" s="18" t="str" cm="1">
        <f t="array" ref="O108">_xlfn.IFS(A108="","",TRUE,"JPN")</f>
        <v/>
      </c>
      <c r="P108" s="1" t="e">
        <f t="shared" si="0"/>
        <v>#VALUE!</v>
      </c>
      <c r="Q108" s="1" t="e">
        <f t="shared" si="1"/>
        <v>#VALUE!</v>
      </c>
      <c r="R108" s="1" t="e">
        <f t="shared" si="2"/>
        <v>#VALUE!</v>
      </c>
      <c r="S108" s="1" t="e">
        <f t="shared" si="3"/>
        <v>#VALUE!</v>
      </c>
      <c r="T108" s="1" t="e">
        <f t="shared" si="4"/>
        <v>#VALUE!</v>
      </c>
      <c r="U108" s="1" t="str">
        <f t="shared" si="5"/>
        <v>高</v>
      </c>
    </row>
    <row r="109" spans="1:21" ht="18" customHeight="1">
      <c r="A109" s="13" t="str" cm="1">
        <f t="array" ref="A109">_xlfn.IFS(高校選手データ貼り付け!B117="","",TRUE,高校選手データ貼り付け!B117)</f>
        <v/>
      </c>
      <c r="B109" s="14" t="str" cm="1">
        <f t="array" ref="B109">_xlfn.IFS(A109="","",COUNTIF(高校選手データ貼り付け!D118," ")&gt;0,LEFT(高校選手データ貼り付け!D118,FIND(" ",高校選手データ貼り付け!D118)-1),TRUE,LEFT(高校選手データ貼り付け!D118,FIND("　",高校選手データ貼り付け!D118)-1))</f>
        <v/>
      </c>
      <c r="C109" s="14" t="str" cm="1">
        <f t="array" ref="C109">_xlfn.IFS(A109="","",COUNTIF(高校選手データ貼り付け!D118," ")&gt;0,RIGHT(高校選手データ貼り付け!D118,LEN(高校選手データ貼り付け!D118)-FIND(" ",高校選手データ貼り付け!D118)),TRUE,RIGHT(高校選手データ貼り付け!D118,LEN(高校選手データ貼り付け!D118)-FIND("　",高校選手データ貼り付け!D118)))</f>
        <v/>
      </c>
      <c r="D109" s="15"/>
      <c r="E109" s="16" t="str" cm="1">
        <f t="array" ref="E109">_xlfn.IFS(A109="","",TRUE,高校選手データ貼り付け!$P$4&amp;"高")</f>
        <v/>
      </c>
      <c r="F109" s="17" t="str" cm="1">
        <f t="array" ref="F109">_xlfn.IFS(A109="","",TRUE,高校選手データ貼り付け!K117)</f>
        <v/>
      </c>
      <c r="G109" s="15"/>
      <c r="H109" s="18"/>
      <c r="I109" s="18"/>
      <c r="J109" s="16" t="str" cm="1">
        <f t="array" ref="J109">_xlfn.IFS(A109="","",COUNTIF(高校選手データ貼り付け!D117," ")&gt;0,ASC(LEFT(高校選手データ貼り付け!D117,FIND(" ",高校選手データ貼り付け!D117)-1)),TRUE,ASC(LEFT(高校選手データ貼り付け!D117,FIND("　",高校選手データ貼り付け!D117)-1)))</f>
        <v/>
      </c>
      <c r="K109" s="18" t="str" cm="1">
        <f t="array" ref="K109">_xlfn.IFS(A109="","",COUNTIF(高校選手データ貼り付け!D117," ")&gt;0,ASC(RIGHT(高校選手データ貼り付け!D117,LEN(高校選手データ貼り付け!D117)-FIND(" ",高校選手データ貼り付け!D117))),TRUE,ASC(RIGHT(高校選手データ貼り付け!D117,LEN(高校選手データ貼り付け!D117)-FIND("　",高校選手データ貼り付け!D117))))</f>
        <v/>
      </c>
      <c r="L109" s="18"/>
      <c r="M109" s="18"/>
      <c r="N109" s="18" t="str" cm="1">
        <f t="array" ref="N109">_xlfn.IFS(A109="","",TRUE,高校選手データ貼り付け!F117&amp;"."&amp;TEXT(高校選手データ貼り付け!H117,"00")&amp;"."&amp;TEXT(高校選手データ貼り付け!J117,"00"))</f>
        <v/>
      </c>
      <c r="O109" s="18" t="str" cm="1">
        <f t="array" ref="O109">_xlfn.IFS(A109="","",TRUE,"JPN")</f>
        <v/>
      </c>
      <c r="P109" s="1" t="e">
        <f t="shared" si="0"/>
        <v>#VALUE!</v>
      </c>
      <c r="Q109" s="1" t="e">
        <f t="shared" si="1"/>
        <v>#VALUE!</v>
      </c>
      <c r="R109" s="1" t="e">
        <f t="shared" si="2"/>
        <v>#VALUE!</v>
      </c>
      <c r="S109" s="1" t="e">
        <f t="shared" si="3"/>
        <v>#VALUE!</v>
      </c>
      <c r="T109" s="1" t="e">
        <f t="shared" si="4"/>
        <v>#VALUE!</v>
      </c>
      <c r="U109" s="1" t="str">
        <f t="shared" si="5"/>
        <v>高</v>
      </c>
    </row>
    <row r="110" spans="1:21" ht="18" customHeight="1">
      <c r="A110" s="13" t="str" cm="1">
        <f t="array" ref="A110">_xlfn.IFS(高校選手データ貼り付け!B118="","",TRUE,高校選手データ貼り付け!B118)</f>
        <v/>
      </c>
      <c r="B110" s="14" t="str" cm="1">
        <f t="array" ref="B110">_xlfn.IFS(A110="","",COUNTIF(高校選手データ貼り付け!D119," ")&gt;0,LEFT(高校選手データ貼り付け!D119,FIND(" ",高校選手データ貼り付け!D119)-1),TRUE,LEFT(高校選手データ貼り付け!D119,FIND("　",高校選手データ貼り付け!D119)-1))</f>
        <v/>
      </c>
      <c r="C110" s="14" t="str" cm="1">
        <f t="array" ref="C110">_xlfn.IFS(A110="","",COUNTIF(高校選手データ貼り付け!D119," ")&gt;0,RIGHT(高校選手データ貼り付け!D119,LEN(高校選手データ貼り付け!D119)-FIND(" ",高校選手データ貼り付け!D119)),TRUE,RIGHT(高校選手データ貼り付け!D119,LEN(高校選手データ貼り付け!D119)-FIND("　",高校選手データ貼り付け!D119)))</f>
        <v/>
      </c>
      <c r="D110" s="15"/>
      <c r="E110" s="16" t="str" cm="1">
        <f t="array" ref="E110">_xlfn.IFS(A110="","",TRUE,高校選手データ貼り付け!$P$4&amp;"高")</f>
        <v/>
      </c>
      <c r="F110" s="17" t="str" cm="1">
        <f t="array" ref="F110">_xlfn.IFS(A110="","",TRUE,高校選手データ貼り付け!K118)</f>
        <v/>
      </c>
      <c r="G110" s="15"/>
      <c r="H110" s="18"/>
      <c r="I110" s="18"/>
      <c r="J110" s="16" t="str" cm="1">
        <f t="array" ref="J110">_xlfn.IFS(A110="","",COUNTIF(高校選手データ貼り付け!D118," ")&gt;0,ASC(LEFT(高校選手データ貼り付け!D118,FIND(" ",高校選手データ貼り付け!D118)-1)),TRUE,ASC(LEFT(高校選手データ貼り付け!D118,FIND("　",高校選手データ貼り付け!D118)-1)))</f>
        <v/>
      </c>
      <c r="K110" s="18" t="str" cm="1">
        <f t="array" ref="K110">_xlfn.IFS(A110="","",COUNTIF(高校選手データ貼り付け!D118," ")&gt;0,ASC(RIGHT(高校選手データ貼り付け!D118,LEN(高校選手データ貼り付け!D118)-FIND(" ",高校選手データ貼り付け!D118))),TRUE,ASC(RIGHT(高校選手データ貼り付け!D118,LEN(高校選手データ貼り付け!D118)-FIND("　",高校選手データ貼り付け!D118))))</f>
        <v/>
      </c>
      <c r="L110" s="18"/>
      <c r="M110" s="18"/>
      <c r="N110" s="18" t="str" cm="1">
        <f t="array" ref="N110">_xlfn.IFS(A110="","",TRUE,高校選手データ貼り付け!F118&amp;"."&amp;TEXT(高校選手データ貼り付け!H118,"00")&amp;"."&amp;TEXT(高校選手データ貼り付け!J118,"00"))</f>
        <v/>
      </c>
      <c r="O110" s="18" t="str" cm="1">
        <f t="array" ref="O110">_xlfn.IFS(A110="","",TRUE,"JPN")</f>
        <v/>
      </c>
      <c r="P110" s="1" t="e">
        <f t="shared" si="0"/>
        <v>#VALUE!</v>
      </c>
      <c r="Q110" s="1" t="e">
        <f t="shared" si="1"/>
        <v>#VALUE!</v>
      </c>
      <c r="R110" s="1" t="e">
        <f t="shared" si="2"/>
        <v>#VALUE!</v>
      </c>
      <c r="S110" s="1" t="e">
        <f t="shared" si="3"/>
        <v>#VALUE!</v>
      </c>
      <c r="T110" s="1" t="e">
        <f t="shared" si="4"/>
        <v>#VALUE!</v>
      </c>
      <c r="U110" s="1" t="str">
        <f t="shared" si="5"/>
        <v>高</v>
      </c>
    </row>
    <row r="111" spans="1:21" ht="18" customHeight="1">
      <c r="A111" s="13" t="str" cm="1">
        <f t="array" ref="A111">_xlfn.IFS(高校選手データ貼り付け!B119="","",TRUE,高校選手データ貼り付け!B119)</f>
        <v/>
      </c>
      <c r="B111" s="14" t="str" cm="1">
        <f t="array" ref="B111">_xlfn.IFS(A111="","",COUNTIF(高校選手データ貼り付け!D120," ")&gt;0,LEFT(高校選手データ貼り付け!D120,FIND(" ",高校選手データ貼り付け!D120)-1),TRUE,LEFT(高校選手データ貼り付け!D120,FIND("　",高校選手データ貼り付け!D120)-1))</f>
        <v/>
      </c>
      <c r="C111" s="14" t="str" cm="1">
        <f t="array" ref="C111">_xlfn.IFS(A111="","",COUNTIF(高校選手データ貼り付け!D120," ")&gt;0,RIGHT(高校選手データ貼り付け!D120,LEN(高校選手データ貼り付け!D120)-FIND(" ",高校選手データ貼り付け!D120)),TRUE,RIGHT(高校選手データ貼り付け!D120,LEN(高校選手データ貼り付け!D120)-FIND("　",高校選手データ貼り付け!D120)))</f>
        <v/>
      </c>
      <c r="D111" s="15"/>
      <c r="E111" s="16" t="str" cm="1">
        <f t="array" ref="E111">_xlfn.IFS(A111="","",TRUE,高校選手データ貼り付け!$P$4&amp;"高")</f>
        <v/>
      </c>
      <c r="F111" s="17" t="str" cm="1">
        <f t="array" ref="F111">_xlfn.IFS(A111="","",TRUE,高校選手データ貼り付け!K119)</f>
        <v/>
      </c>
      <c r="G111" s="15"/>
      <c r="H111" s="18"/>
      <c r="I111" s="18"/>
      <c r="J111" s="16" t="str" cm="1">
        <f t="array" ref="J111">_xlfn.IFS(A111="","",COUNTIF(高校選手データ貼り付け!D119," ")&gt;0,ASC(LEFT(高校選手データ貼り付け!D119,FIND(" ",高校選手データ貼り付け!D119)-1)),TRUE,ASC(LEFT(高校選手データ貼り付け!D119,FIND("　",高校選手データ貼り付け!D119)-1)))</f>
        <v/>
      </c>
      <c r="K111" s="18" t="str" cm="1">
        <f t="array" ref="K111">_xlfn.IFS(A111="","",COUNTIF(高校選手データ貼り付け!D119," ")&gt;0,ASC(RIGHT(高校選手データ貼り付け!D119,LEN(高校選手データ貼り付け!D119)-FIND(" ",高校選手データ貼り付け!D119))),TRUE,ASC(RIGHT(高校選手データ貼り付け!D119,LEN(高校選手データ貼り付け!D119)-FIND("　",高校選手データ貼り付け!D119))))</f>
        <v/>
      </c>
      <c r="L111" s="18"/>
      <c r="M111" s="18"/>
      <c r="N111" s="18" t="str" cm="1">
        <f t="array" ref="N111">_xlfn.IFS(A111="","",TRUE,高校選手データ貼り付け!F119&amp;"."&amp;TEXT(高校選手データ貼り付け!H119,"00")&amp;"."&amp;TEXT(高校選手データ貼り付け!J119,"00"))</f>
        <v/>
      </c>
      <c r="O111" s="18" t="str" cm="1">
        <f t="array" ref="O111">_xlfn.IFS(A111="","",TRUE,"JPN")</f>
        <v/>
      </c>
      <c r="P111" s="1" t="e">
        <f t="shared" si="0"/>
        <v>#VALUE!</v>
      </c>
      <c r="Q111" s="1" t="e">
        <f t="shared" si="1"/>
        <v>#VALUE!</v>
      </c>
      <c r="R111" s="1" t="e">
        <f t="shared" si="2"/>
        <v>#VALUE!</v>
      </c>
      <c r="S111" s="1" t="e">
        <f t="shared" si="3"/>
        <v>#VALUE!</v>
      </c>
      <c r="T111" s="1" t="e">
        <f t="shared" si="4"/>
        <v>#VALUE!</v>
      </c>
      <c r="U111" s="1" t="str">
        <f t="shared" si="5"/>
        <v>高</v>
      </c>
    </row>
    <row r="112" spans="1:21" ht="18" customHeight="1">
      <c r="A112" s="13" t="str" cm="1">
        <f t="array" ref="A112">_xlfn.IFS(高校選手データ貼り付け!B120="","",TRUE,高校選手データ貼り付け!B120)</f>
        <v/>
      </c>
      <c r="B112" s="14" t="str" cm="1">
        <f t="array" ref="B112">_xlfn.IFS(A112="","",COUNTIF(高校選手データ貼り付け!D121," ")&gt;0,LEFT(高校選手データ貼り付け!D121,FIND(" ",高校選手データ貼り付け!D121)-1),TRUE,LEFT(高校選手データ貼り付け!D121,FIND("　",高校選手データ貼り付け!D121)-1))</f>
        <v/>
      </c>
      <c r="C112" s="14" t="str" cm="1">
        <f t="array" ref="C112">_xlfn.IFS(A112="","",COUNTIF(高校選手データ貼り付け!D121," ")&gt;0,RIGHT(高校選手データ貼り付け!D121,LEN(高校選手データ貼り付け!D121)-FIND(" ",高校選手データ貼り付け!D121)),TRUE,RIGHT(高校選手データ貼り付け!D121,LEN(高校選手データ貼り付け!D121)-FIND("　",高校選手データ貼り付け!D121)))</f>
        <v/>
      </c>
      <c r="D112" s="15"/>
      <c r="E112" s="16" t="str" cm="1">
        <f t="array" ref="E112">_xlfn.IFS(A112="","",TRUE,高校選手データ貼り付け!$P$4&amp;"高")</f>
        <v/>
      </c>
      <c r="F112" s="17" t="str" cm="1">
        <f t="array" ref="F112">_xlfn.IFS(A112="","",TRUE,高校選手データ貼り付け!K120)</f>
        <v/>
      </c>
      <c r="G112" s="15"/>
      <c r="H112" s="18"/>
      <c r="I112" s="18"/>
      <c r="J112" s="16" t="str" cm="1">
        <f t="array" ref="J112">_xlfn.IFS(A112="","",COUNTIF(高校選手データ貼り付け!D120," ")&gt;0,ASC(LEFT(高校選手データ貼り付け!D120,FIND(" ",高校選手データ貼り付け!D120)-1)),TRUE,ASC(LEFT(高校選手データ貼り付け!D120,FIND("　",高校選手データ貼り付け!D120)-1)))</f>
        <v/>
      </c>
      <c r="K112" s="18" t="str" cm="1">
        <f t="array" ref="K112">_xlfn.IFS(A112="","",COUNTIF(高校選手データ貼り付け!D120," ")&gt;0,ASC(RIGHT(高校選手データ貼り付け!D120,LEN(高校選手データ貼り付け!D120)-FIND(" ",高校選手データ貼り付け!D120))),TRUE,ASC(RIGHT(高校選手データ貼り付け!D120,LEN(高校選手データ貼り付け!D120)-FIND("　",高校選手データ貼り付け!D120))))</f>
        <v/>
      </c>
      <c r="L112" s="18"/>
      <c r="M112" s="18"/>
      <c r="N112" s="18" t="str" cm="1">
        <f t="array" ref="N112">_xlfn.IFS(A112="","",TRUE,高校選手データ貼り付け!F120&amp;"."&amp;TEXT(高校選手データ貼り付け!H120,"00")&amp;"."&amp;TEXT(高校選手データ貼り付け!J120,"00"))</f>
        <v/>
      </c>
      <c r="O112" s="18" t="str" cm="1">
        <f t="array" ref="O112">_xlfn.IFS(A112="","",TRUE,"JPN")</f>
        <v/>
      </c>
      <c r="P112" s="1" t="e">
        <f t="shared" si="0"/>
        <v>#VALUE!</v>
      </c>
      <c r="Q112" s="1" t="e">
        <f t="shared" si="1"/>
        <v>#VALUE!</v>
      </c>
      <c r="R112" s="1" t="e">
        <f t="shared" si="2"/>
        <v>#VALUE!</v>
      </c>
      <c r="S112" s="1" t="e">
        <f t="shared" si="3"/>
        <v>#VALUE!</v>
      </c>
      <c r="T112" s="1" t="e">
        <f t="shared" si="4"/>
        <v>#VALUE!</v>
      </c>
      <c r="U112" s="1" t="str">
        <f t="shared" si="5"/>
        <v>高</v>
      </c>
    </row>
    <row r="113" spans="1:21" ht="18" customHeight="1">
      <c r="A113" s="13" t="str" cm="1">
        <f t="array" ref="A113">_xlfn.IFS(高校選手データ貼り付け!B121="","",TRUE,高校選手データ貼り付け!B121)</f>
        <v/>
      </c>
      <c r="B113" s="14" t="str" cm="1">
        <f t="array" ref="B113">_xlfn.IFS(A113="","",COUNTIF(高校選手データ貼り付け!D122," ")&gt;0,LEFT(高校選手データ貼り付け!D122,FIND(" ",高校選手データ貼り付け!D122)-1),TRUE,LEFT(高校選手データ貼り付け!D122,FIND("　",高校選手データ貼り付け!D122)-1))</f>
        <v/>
      </c>
      <c r="C113" s="14" t="str" cm="1">
        <f t="array" ref="C113">_xlfn.IFS(A113="","",COUNTIF(高校選手データ貼り付け!D122," ")&gt;0,RIGHT(高校選手データ貼り付け!D122,LEN(高校選手データ貼り付け!D122)-FIND(" ",高校選手データ貼り付け!D122)),TRUE,RIGHT(高校選手データ貼り付け!D122,LEN(高校選手データ貼り付け!D122)-FIND("　",高校選手データ貼り付け!D122)))</f>
        <v/>
      </c>
      <c r="D113" s="15"/>
      <c r="E113" s="16" t="str" cm="1">
        <f t="array" ref="E113">_xlfn.IFS(A113="","",TRUE,高校選手データ貼り付け!$P$4&amp;"高")</f>
        <v/>
      </c>
      <c r="F113" s="17" t="str" cm="1">
        <f t="array" ref="F113">_xlfn.IFS(A113="","",TRUE,高校選手データ貼り付け!K121)</f>
        <v/>
      </c>
      <c r="G113" s="15"/>
      <c r="H113" s="18"/>
      <c r="I113" s="18"/>
      <c r="J113" s="16" t="str" cm="1">
        <f t="array" ref="J113">_xlfn.IFS(A113="","",COUNTIF(高校選手データ貼り付け!D121," ")&gt;0,ASC(LEFT(高校選手データ貼り付け!D121,FIND(" ",高校選手データ貼り付け!D121)-1)),TRUE,ASC(LEFT(高校選手データ貼り付け!D121,FIND("　",高校選手データ貼り付け!D121)-1)))</f>
        <v/>
      </c>
      <c r="K113" s="18" t="str" cm="1">
        <f t="array" ref="K113">_xlfn.IFS(A113="","",COUNTIF(高校選手データ貼り付け!D121," ")&gt;0,ASC(RIGHT(高校選手データ貼り付け!D121,LEN(高校選手データ貼り付け!D121)-FIND(" ",高校選手データ貼り付け!D121))),TRUE,ASC(RIGHT(高校選手データ貼り付け!D121,LEN(高校選手データ貼り付け!D121)-FIND("　",高校選手データ貼り付け!D121))))</f>
        <v/>
      </c>
      <c r="L113" s="18"/>
      <c r="M113" s="18"/>
      <c r="N113" s="18" t="str" cm="1">
        <f t="array" ref="N113">_xlfn.IFS(A113="","",TRUE,高校選手データ貼り付け!F121&amp;"."&amp;TEXT(高校選手データ貼り付け!H121,"00")&amp;"."&amp;TEXT(高校選手データ貼り付け!J121,"00"))</f>
        <v/>
      </c>
      <c r="O113" s="18" t="str" cm="1">
        <f t="array" ref="O113">_xlfn.IFS(A113="","",TRUE,"JPN")</f>
        <v/>
      </c>
      <c r="P113" s="1" t="e">
        <f t="shared" si="0"/>
        <v>#VALUE!</v>
      </c>
      <c r="Q113" s="1" t="e">
        <f t="shared" si="1"/>
        <v>#VALUE!</v>
      </c>
      <c r="R113" s="1" t="e">
        <f t="shared" si="2"/>
        <v>#VALUE!</v>
      </c>
      <c r="S113" s="1" t="e">
        <f t="shared" si="3"/>
        <v>#VALUE!</v>
      </c>
      <c r="T113" s="1" t="e">
        <f t="shared" si="4"/>
        <v>#VALUE!</v>
      </c>
      <c r="U113" s="1" t="str">
        <f t="shared" si="5"/>
        <v>高</v>
      </c>
    </row>
    <row r="114" spans="1:21" ht="18" customHeight="1">
      <c r="A114" s="13" t="str" cm="1">
        <f t="array" ref="A114">_xlfn.IFS(高校選手データ貼り付け!B122="","",TRUE,高校選手データ貼り付け!B122)</f>
        <v/>
      </c>
      <c r="B114" s="14" t="str" cm="1">
        <f t="array" ref="B114">_xlfn.IFS(A114="","",COUNTIF(高校選手データ貼り付け!D123," ")&gt;0,LEFT(高校選手データ貼り付け!D123,FIND(" ",高校選手データ貼り付け!D123)-1),TRUE,LEFT(高校選手データ貼り付け!D123,FIND("　",高校選手データ貼り付け!D123)-1))</f>
        <v/>
      </c>
      <c r="C114" s="14" t="str" cm="1">
        <f t="array" ref="C114">_xlfn.IFS(A114="","",COUNTIF(高校選手データ貼り付け!D123," ")&gt;0,RIGHT(高校選手データ貼り付け!D123,LEN(高校選手データ貼り付け!D123)-FIND(" ",高校選手データ貼り付け!D123)),TRUE,RIGHT(高校選手データ貼り付け!D123,LEN(高校選手データ貼り付け!D123)-FIND("　",高校選手データ貼り付け!D123)))</f>
        <v/>
      </c>
      <c r="D114" s="15"/>
      <c r="E114" s="16" t="str" cm="1">
        <f t="array" ref="E114">_xlfn.IFS(A114="","",TRUE,高校選手データ貼り付け!$P$4&amp;"高")</f>
        <v/>
      </c>
      <c r="F114" s="17" t="str" cm="1">
        <f t="array" ref="F114">_xlfn.IFS(A114="","",TRUE,高校選手データ貼り付け!K122)</f>
        <v/>
      </c>
      <c r="G114" s="15"/>
      <c r="H114" s="18"/>
      <c r="I114" s="18"/>
      <c r="J114" s="16" t="str" cm="1">
        <f t="array" ref="J114">_xlfn.IFS(A114="","",COUNTIF(高校選手データ貼り付け!D122," ")&gt;0,ASC(LEFT(高校選手データ貼り付け!D122,FIND(" ",高校選手データ貼り付け!D122)-1)),TRUE,ASC(LEFT(高校選手データ貼り付け!D122,FIND("　",高校選手データ貼り付け!D122)-1)))</f>
        <v/>
      </c>
      <c r="K114" s="18" t="str" cm="1">
        <f t="array" ref="K114">_xlfn.IFS(A114="","",COUNTIF(高校選手データ貼り付け!D122," ")&gt;0,ASC(RIGHT(高校選手データ貼り付け!D122,LEN(高校選手データ貼り付け!D122)-FIND(" ",高校選手データ貼り付け!D122))),TRUE,ASC(RIGHT(高校選手データ貼り付け!D122,LEN(高校選手データ貼り付け!D122)-FIND("　",高校選手データ貼り付け!D122))))</f>
        <v/>
      </c>
      <c r="L114" s="18"/>
      <c r="M114" s="18"/>
      <c r="N114" s="18" t="str" cm="1">
        <f t="array" ref="N114">_xlfn.IFS(A114="","",TRUE,高校選手データ貼り付け!F122&amp;"."&amp;TEXT(高校選手データ貼り付け!H122,"00")&amp;"."&amp;TEXT(高校選手データ貼り付け!J122,"00"))</f>
        <v/>
      </c>
      <c r="O114" s="18" t="str" cm="1">
        <f t="array" ref="O114">_xlfn.IFS(A114="","",TRUE,"JPN")</f>
        <v/>
      </c>
      <c r="P114" s="1" t="e">
        <f t="shared" si="0"/>
        <v>#VALUE!</v>
      </c>
      <c r="Q114" s="1" t="e">
        <f t="shared" si="1"/>
        <v>#VALUE!</v>
      </c>
      <c r="R114" s="1" t="e">
        <f t="shared" si="2"/>
        <v>#VALUE!</v>
      </c>
      <c r="S114" s="1" t="e">
        <f t="shared" si="3"/>
        <v>#VALUE!</v>
      </c>
      <c r="T114" s="1" t="e">
        <f t="shared" si="4"/>
        <v>#VALUE!</v>
      </c>
      <c r="U114" s="1" t="str">
        <f t="shared" si="5"/>
        <v>高</v>
      </c>
    </row>
    <row r="115" spans="1:21" ht="18" customHeight="1">
      <c r="A115" s="13" t="str" cm="1">
        <f t="array" ref="A115">_xlfn.IFS(高校選手データ貼り付け!B123="","",TRUE,高校選手データ貼り付け!B123)</f>
        <v/>
      </c>
      <c r="B115" s="14" t="str" cm="1">
        <f t="array" ref="B115">_xlfn.IFS(A115="","",COUNTIF(高校選手データ貼り付け!D124," ")&gt;0,LEFT(高校選手データ貼り付け!D124,FIND(" ",高校選手データ貼り付け!D124)-1),TRUE,LEFT(高校選手データ貼り付け!D124,FIND("　",高校選手データ貼り付け!D124)-1))</f>
        <v/>
      </c>
      <c r="C115" s="14" t="str" cm="1">
        <f t="array" ref="C115">_xlfn.IFS(A115="","",COUNTIF(高校選手データ貼り付け!D124," ")&gt;0,RIGHT(高校選手データ貼り付け!D124,LEN(高校選手データ貼り付け!D124)-FIND(" ",高校選手データ貼り付け!D124)),TRUE,RIGHT(高校選手データ貼り付け!D124,LEN(高校選手データ貼り付け!D124)-FIND("　",高校選手データ貼り付け!D124)))</f>
        <v/>
      </c>
      <c r="D115" s="15"/>
      <c r="E115" s="16" t="str" cm="1">
        <f t="array" ref="E115">_xlfn.IFS(A115="","",TRUE,高校選手データ貼り付け!$P$4&amp;"高")</f>
        <v/>
      </c>
      <c r="F115" s="17" t="str" cm="1">
        <f t="array" ref="F115">_xlfn.IFS(A115="","",TRUE,高校選手データ貼り付け!K123)</f>
        <v/>
      </c>
      <c r="G115" s="15"/>
      <c r="H115" s="18"/>
      <c r="I115" s="18"/>
      <c r="J115" s="16" t="str" cm="1">
        <f t="array" ref="J115">_xlfn.IFS(A115="","",COUNTIF(高校選手データ貼り付け!D123," ")&gt;0,ASC(LEFT(高校選手データ貼り付け!D123,FIND(" ",高校選手データ貼り付け!D123)-1)),TRUE,ASC(LEFT(高校選手データ貼り付け!D123,FIND("　",高校選手データ貼り付け!D123)-1)))</f>
        <v/>
      </c>
      <c r="K115" s="18" t="str" cm="1">
        <f t="array" ref="K115">_xlfn.IFS(A115="","",COUNTIF(高校選手データ貼り付け!D123," ")&gt;0,ASC(RIGHT(高校選手データ貼り付け!D123,LEN(高校選手データ貼り付け!D123)-FIND(" ",高校選手データ貼り付け!D123))),TRUE,ASC(RIGHT(高校選手データ貼り付け!D123,LEN(高校選手データ貼り付け!D123)-FIND("　",高校選手データ貼り付け!D123))))</f>
        <v/>
      </c>
      <c r="L115" s="18"/>
      <c r="M115" s="18"/>
      <c r="N115" s="18" t="str" cm="1">
        <f t="array" ref="N115">_xlfn.IFS(A115="","",TRUE,高校選手データ貼り付け!F123&amp;"."&amp;TEXT(高校選手データ貼り付け!H123,"00")&amp;"."&amp;TEXT(高校選手データ貼り付け!J123,"00"))</f>
        <v/>
      </c>
      <c r="O115" s="18" t="str" cm="1">
        <f t="array" ref="O115">_xlfn.IFS(A115="","",TRUE,"JPN")</f>
        <v/>
      </c>
      <c r="P115" s="1" t="e">
        <f t="shared" si="0"/>
        <v>#VALUE!</v>
      </c>
      <c r="Q115" s="1" t="e">
        <f t="shared" si="1"/>
        <v>#VALUE!</v>
      </c>
      <c r="R115" s="1" t="e">
        <f t="shared" si="2"/>
        <v>#VALUE!</v>
      </c>
      <c r="S115" s="1" t="e">
        <f t="shared" si="3"/>
        <v>#VALUE!</v>
      </c>
      <c r="T115" s="1" t="e">
        <f t="shared" si="4"/>
        <v>#VALUE!</v>
      </c>
      <c r="U115" s="1" t="str">
        <f t="shared" si="5"/>
        <v>高</v>
      </c>
    </row>
    <row r="116" spans="1:21" ht="18" customHeight="1">
      <c r="A116" s="13" t="str" cm="1">
        <f t="array" ref="A116">_xlfn.IFS(高校選手データ貼り付け!B124="","",TRUE,高校選手データ貼り付け!B124)</f>
        <v/>
      </c>
      <c r="B116" s="14" t="str" cm="1">
        <f t="array" ref="B116">_xlfn.IFS(A116="","",COUNTIF(高校選手データ貼り付け!D125," ")&gt;0,LEFT(高校選手データ貼り付け!D125,FIND(" ",高校選手データ貼り付け!D125)-1),TRUE,LEFT(高校選手データ貼り付け!D125,FIND("　",高校選手データ貼り付け!D125)-1))</f>
        <v/>
      </c>
      <c r="C116" s="14" t="str" cm="1">
        <f t="array" ref="C116">_xlfn.IFS(A116="","",COUNTIF(高校選手データ貼り付け!D125," ")&gt;0,RIGHT(高校選手データ貼り付け!D125,LEN(高校選手データ貼り付け!D125)-FIND(" ",高校選手データ貼り付け!D125)),TRUE,RIGHT(高校選手データ貼り付け!D125,LEN(高校選手データ貼り付け!D125)-FIND("　",高校選手データ貼り付け!D125)))</f>
        <v/>
      </c>
      <c r="D116" s="15"/>
      <c r="E116" s="16" t="str" cm="1">
        <f t="array" ref="E116">_xlfn.IFS(A116="","",TRUE,高校選手データ貼り付け!$P$4&amp;"高")</f>
        <v/>
      </c>
      <c r="F116" s="17" t="str" cm="1">
        <f t="array" ref="F116">_xlfn.IFS(A116="","",TRUE,高校選手データ貼り付け!K124)</f>
        <v/>
      </c>
      <c r="G116" s="15"/>
      <c r="H116" s="18"/>
      <c r="I116" s="18"/>
      <c r="J116" s="16" t="str" cm="1">
        <f t="array" ref="J116">_xlfn.IFS(A116="","",COUNTIF(高校選手データ貼り付け!D124," ")&gt;0,ASC(LEFT(高校選手データ貼り付け!D124,FIND(" ",高校選手データ貼り付け!D124)-1)),TRUE,ASC(LEFT(高校選手データ貼り付け!D124,FIND("　",高校選手データ貼り付け!D124)-1)))</f>
        <v/>
      </c>
      <c r="K116" s="18" t="str" cm="1">
        <f t="array" ref="K116">_xlfn.IFS(A116="","",COUNTIF(高校選手データ貼り付け!D124," ")&gt;0,ASC(RIGHT(高校選手データ貼り付け!D124,LEN(高校選手データ貼り付け!D124)-FIND(" ",高校選手データ貼り付け!D124))),TRUE,ASC(RIGHT(高校選手データ貼り付け!D124,LEN(高校選手データ貼り付け!D124)-FIND("　",高校選手データ貼り付け!D124))))</f>
        <v/>
      </c>
      <c r="L116" s="18"/>
      <c r="M116" s="18"/>
      <c r="N116" s="18" t="str" cm="1">
        <f t="array" ref="N116">_xlfn.IFS(A116="","",TRUE,高校選手データ貼り付け!F124&amp;"."&amp;TEXT(高校選手データ貼り付け!H124,"00")&amp;"."&amp;TEXT(高校選手データ貼り付け!J124,"00"))</f>
        <v/>
      </c>
      <c r="O116" s="18" t="str" cm="1">
        <f t="array" ref="O116">_xlfn.IFS(A116="","",TRUE,"JPN")</f>
        <v/>
      </c>
      <c r="P116" s="1" t="e">
        <f t="shared" si="0"/>
        <v>#VALUE!</v>
      </c>
      <c r="Q116" s="1" t="e">
        <f t="shared" si="1"/>
        <v>#VALUE!</v>
      </c>
      <c r="R116" s="1" t="e">
        <f t="shared" si="2"/>
        <v>#VALUE!</v>
      </c>
      <c r="S116" s="1" t="e">
        <f t="shared" si="3"/>
        <v>#VALUE!</v>
      </c>
      <c r="T116" s="1" t="e">
        <f t="shared" si="4"/>
        <v>#VALUE!</v>
      </c>
      <c r="U116" s="1" t="str">
        <f t="shared" si="5"/>
        <v>高</v>
      </c>
    </row>
    <row r="117" spans="1:21" ht="18" customHeight="1">
      <c r="A117" s="13" t="str" cm="1">
        <f t="array" ref="A117">_xlfn.IFS(高校選手データ貼り付け!B125="","",TRUE,高校選手データ貼り付け!B125)</f>
        <v/>
      </c>
      <c r="B117" s="14" t="str" cm="1">
        <f t="array" ref="B117">_xlfn.IFS(A117="","",COUNTIF(高校選手データ貼り付け!D126," ")&gt;0,LEFT(高校選手データ貼り付け!D126,FIND(" ",高校選手データ貼り付け!D126)-1),TRUE,LEFT(高校選手データ貼り付け!D126,FIND("　",高校選手データ貼り付け!D126)-1))</f>
        <v/>
      </c>
      <c r="C117" s="14" t="str" cm="1">
        <f t="array" ref="C117">_xlfn.IFS(A117="","",COUNTIF(高校選手データ貼り付け!D126," ")&gt;0,RIGHT(高校選手データ貼り付け!D126,LEN(高校選手データ貼り付け!D126)-FIND(" ",高校選手データ貼り付け!D126)),TRUE,RIGHT(高校選手データ貼り付け!D126,LEN(高校選手データ貼り付け!D126)-FIND("　",高校選手データ貼り付け!D126)))</f>
        <v/>
      </c>
      <c r="D117" s="15"/>
      <c r="E117" s="16" t="str" cm="1">
        <f t="array" ref="E117">_xlfn.IFS(A117="","",TRUE,高校選手データ貼り付け!$P$4&amp;"高")</f>
        <v/>
      </c>
      <c r="F117" s="17" t="str" cm="1">
        <f t="array" ref="F117">_xlfn.IFS(A117="","",TRUE,高校選手データ貼り付け!K125)</f>
        <v/>
      </c>
      <c r="G117" s="15"/>
      <c r="H117" s="18"/>
      <c r="I117" s="18"/>
      <c r="J117" s="16" t="str" cm="1">
        <f t="array" ref="J117">_xlfn.IFS(A117="","",COUNTIF(高校選手データ貼り付け!D125," ")&gt;0,ASC(LEFT(高校選手データ貼り付け!D125,FIND(" ",高校選手データ貼り付け!D125)-1)),TRUE,ASC(LEFT(高校選手データ貼り付け!D125,FIND("　",高校選手データ貼り付け!D125)-1)))</f>
        <v/>
      </c>
      <c r="K117" s="18" t="str" cm="1">
        <f t="array" ref="K117">_xlfn.IFS(A117="","",COUNTIF(高校選手データ貼り付け!D125," ")&gt;0,ASC(RIGHT(高校選手データ貼り付け!D125,LEN(高校選手データ貼り付け!D125)-FIND(" ",高校選手データ貼り付け!D125))),TRUE,ASC(RIGHT(高校選手データ貼り付け!D125,LEN(高校選手データ貼り付け!D125)-FIND("　",高校選手データ貼り付け!D125))))</f>
        <v/>
      </c>
      <c r="L117" s="18"/>
      <c r="M117" s="18"/>
      <c r="N117" s="18" t="str" cm="1">
        <f t="array" ref="N117">_xlfn.IFS(A117="","",TRUE,高校選手データ貼り付け!F125&amp;"."&amp;TEXT(高校選手データ貼り付け!H125,"00")&amp;"."&amp;TEXT(高校選手データ貼り付け!J125,"00"))</f>
        <v/>
      </c>
      <c r="O117" s="18" t="str" cm="1">
        <f t="array" ref="O117">_xlfn.IFS(A117="","",TRUE,"JPN")</f>
        <v/>
      </c>
      <c r="P117" s="1" t="e">
        <f t="shared" si="0"/>
        <v>#VALUE!</v>
      </c>
      <c r="Q117" s="1" t="e">
        <f t="shared" si="1"/>
        <v>#VALUE!</v>
      </c>
      <c r="R117" s="1" t="e">
        <f t="shared" si="2"/>
        <v>#VALUE!</v>
      </c>
      <c r="S117" s="1" t="e">
        <f t="shared" si="3"/>
        <v>#VALUE!</v>
      </c>
      <c r="T117" s="1" t="e">
        <f t="shared" si="4"/>
        <v>#VALUE!</v>
      </c>
      <c r="U117" s="1" t="str">
        <f t="shared" si="5"/>
        <v>高</v>
      </c>
    </row>
    <row r="118" spans="1:21" ht="18" customHeight="1">
      <c r="A118" s="13" t="str" cm="1">
        <f t="array" ref="A118">_xlfn.IFS(高校選手データ貼り付け!B126="","",TRUE,高校選手データ貼り付け!B126)</f>
        <v/>
      </c>
      <c r="B118" s="14" t="str" cm="1">
        <f t="array" ref="B118">_xlfn.IFS(A118="","",COUNTIF(高校選手データ貼り付け!D127," ")&gt;0,LEFT(高校選手データ貼り付け!D127,FIND(" ",高校選手データ貼り付け!D127)-1),TRUE,LEFT(高校選手データ貼り付け!D127,FIND("　",高校選手データ貼り付け!D127)-1))</f>
        <v/>
      </c>
      <c r="C118" s="14" t="str" cm="1">
        <f t="array" ref="C118">_xlfn.IFS(A118="","",COUNTIF(高校選手データ貼り付け!D127," ")&gt;0,RIGHT(高校選手データ貼り付け!D127,LEN(高校選手データ貼り付け!D127)-FIND(" ",高校選手データ貼り付け!D127)),TRUE,RIGHT(高校選手データ貼り付け!D127,LEN(高校選手データ貼り付け!D127)-FIND("　",高校選手データ貼り付け!D127)))</f>
        <v/>
      </c>
      <c r="D118" s="15"/>
      <c r="E118" s="16" t="str" cm="1">
        <f t="array" ref="E118">_xlfn.IFS(A118="","",TRUE,高校選手データ貼り付け!$P$4&amp;"高")</f>
        <v/>
      </c>
      <c r="F118" s="17" t="str" cm="1">
        <f t="array" ref="F118">_xlfn.IFS(A118="","",TRUE,高校選手データ貼り付け!K126)</f>
        <v/>
      </c>
      <c r="G118" s="15"/>
      <c r="H118" s="18"/>
      <c r="I118" s="18"/>
      <c r="J118" s="16" t="str" cm="1">
        <f t="array" ref="J118">_xlfn.IFS(A118="","",COUNTIF(高校選手データ貼り付け!D126," ")&gt;0,ASC(LEFT(高校選手データ貼り付け!D126,FIND(" ",高校選手データ貼り付け!D126)-1)),TRUE,ASC(LEFT(高校選手データ貼り付け!D126,FIND("　",高校選手データ貼り付け!D126)-1)))</f>
        <v/>
      </c>
      <c r="K118" s="18" t="str" cm="1">
        <f t="array" ref="K118">_xlfn.IFS(A118="","",COUNTIF(高校選手データ貼り付け!D126," ")&gt;0,ASC(RIGHT(高校選手データ貼り付け!D126,LEN(高校選手データ貼り付け!D126)-FIND(" ",高校選手データ貼り付け!D126))),TRUE,ASC(RIGHT(高校選手データ貼り付け!D126,LEN(高校選手データ貼り付け!D126)-FIND("　",高校選手データ貼り付け!D126))))</f>
        <v/>
      </c>
      <c r="L118" s="18"/>
      <c r="M118" s="18"/>
      <c r="N118" s="18" t="str" cm="1">
        <f t="array" ref="N118">_xlfn.IFS(A118="","",TRUE,高校選手データ貼り付け!F126&amp;"."&amp;TEXT(高校選手データ貼り付け!H126,"00")&amp;"."&amp;TEXT(高校選手データ貼り付け!J126,"00"))</f>
        <v/>
      </c>
      <c r="O118" s="18" t="str" cm="1">
        <f t="array" ref="O118">_xlfn.IFS(A118="","",TRUE,"JPN")</f>
        <v/>
      </c>
      <c r="P118" s="1" t="e">
        <f t="shared" si="0"/>
        <v>#VALUE!</v>
      </c>
      <c r="Q118" s="1" t="e">
        <f t="shared" si="1"/>
        <v>#VALUE!</v>
      </c>
      <c r="R118" s="1" t="e">
        <f t="shared" si="2"/>
        <v>#VALUE!</v>
      </c>
      <c r="S118" s="1" t="e">
        <f t="shared" si="3"/>
        <v>#VALUE!</v>
      </c>
      <c r="T118" s="1" t="e">
        <f t="shared" si="4"/>
        <v>#VALUE!</v>
      </c>
      <c r="U118" s="1" t="str">
        <f t="shared" si="5"/>
        <v>高</v>
      </c>
    </row>
    <row r="119" spans="1:21" ht="18" customHeight="1">
      <c r="A119" s="13" t="str" cm="1">
        <f t="array" ref="A119">_xlfn.IFS(高校選手データ貼り付け!B127="","",TRUE,高校選手データ貼り付け!B127)</f>
        <v/>
      </c>
      <c r="B119" s="14" t="str" cm="1">
        <f t="array" ref="B119">_xlfn.IFS(A119="","",COUNTIF(高校選手データ貼り付け!D128," ")&gt;0,LEFT(高校選手データ貼り付け!D128,FIND(" ",高校選手データ貼り付け!D128)-1),TRUE,LEFT(高校選手データ貼り付け!D128,FIND("　",高校選手データ貼り付け!D128)-1))</f>
        <v/>
      </c>
      <c r="C119" s="14" t="str" cm="1">
        <f t="array" ref="C119">_xlfn.IFS(A119="","",COUNTIF(高校選手データ貼り付け!D128," ")&gt;0,RIGHT(高校選手データ貼り付け!D128,LEN(高校選手データ貼り付け!D128)-FIND(" ",高校選手データ貼り付け!D128)),TRUE,RIGHT(高校選手データ貼り付け!D128,LEN(高校選手データ貼り付け!D128)-FIND("　",高校選手データ貼り付け!D128)))</f>
        <v/>
      </c>
      <c r="D119" s="15"/>
      <c r="E119" s="16" t="str" cm="1">
        <f t="array" ref="E119">_xlfn.IFS(A119="","",TRUE,高校選手データ貼り付け!$P$4&amp;"高")</f>
        <v/>
      </c>
      <c r="F119" s="17" t="str" cm="1">
        <f t="array" ref="F119">_xlfn.IFS(A119="","",TRUE,高校選手データ貼り付け!K127)</f>
        <v/>
      </c>
      <c r="G119" s="15"/>
      <c r="H119" s="18"/>
      <c r="I119" s="18"/>
      <c r="J119" s="16" t="str" cm="1">
        <f t="array" ref="J119">_xlfn.IFS(A119="","",COUNTIF(高校選手データ貼り付け!D127," ")&gt;0,ASC(LEFT(高校選手データ貼り付け!D127,FIND(" ",高校選手データ貼り付け!D127)-1)),TRUE,ASC(LEFT(高校選手データ貼り付け!D127,FIND("　",高校選手データ貼り付け!D127)-1)))</f>
        <v/>
      </c>
      <c r="K119" s="18" t="str" cm="1">
        <f t="array" ref="K119">_xlfn.IFS(A119="","",COUNTIF(高校選手データ貼り付け!D127," ")&gt;0,ASC(RIGHT(高校選手データ貼り付け!D127,LEN(高校選手データ貼り付け!D127)-FIND(" ",高校選手データ貼り付け!D127))),TRUE,ASC(RIGHT(高校選手データ貼り付け!D127,LEN(高校選手データ貼り付け!D127)-FIND("　",高校選手データ貼り付け!D127))))</f>
        <v/>
      </c>
      <c r="L119" s="18"/>
      <c r="M119" s="18"/>
      <c r="N119" s="18" t="str" cm="1">
        <f t="array" ref="N119">_xlfn.IFS(A119="","",TRUE,高校選手データ貼り付け!F127&amp;"."&amp;TEXT(高校選手データ貼り付け!H127,"00")&amp;"."&amp;TEXT(高校選手データ貼り付け!J127,"00"))</f>
        <v/>
      </c>
      <c r="O119" s="18" t="str" cm="1">
        <f t="array" ref="O119">_xlfn.IFS(A119="","",TRUE,"JPN")</f>
        <v/>
      </c>
      <c r="P119" s="1" t="e">
        <f t="shared" si="0"/>
        <v>#VALUE!</v>
      </c>
      <c r="Q119" s="1" t="e">
        <f t="shared" si="1"/>
        <v>#VALUE!</v>
      </c>
      <c r="R119" s="1" t="e">
        <f t="shared" si="2"/>
        <v>#VALUE!</v>
      </c>
      <c r="S119" s="1" t="e">
        <f t="shared" si="3"/>
        <v>#VALUE!</v>
      </c>
      <c r="T119" s="1" t="e">
        <f t="shared" si="4"/>
        <v>#VALUE!</v>
      </c>
      <c r="U119" s="1" t="str">
        <f t="shared" si="5"/>
        <v>高</v>
      </c>
    </row>
    <row r="120" spans="1:21" ht="18" customHeight="1">
      <c r="A120" s="13" t="str" cm="1">
        <f t="array" ref="A120">_xlfn.IFS(高校選手データ貼り付け!B128="","",TRUE,高校選手データ貼り付け!B128)</f>
        <v/>
      </c>
      <c r="B120" s="14" t="str" cm="1">
        <f t="array" ref="B120">_xlfn.IFS(A120="","",COUNTIF(高校選手データ貼り付け!D129," ")&gt;0,LEFT(高校選手データ貼り付け!D129,FIND(" ",高校選手データ貼り付け!D129)-1),TRUE,LEFT(高校選手データ貼り付け!D129,FIND("　",高校選手データ貼り付け!D129)-1))</f>
        <v/>
      </c>
      <c r="C120" s="14" t="str" cm="1">
        <f t="array" ref="C120">_xlfn.IFS(A120="","",COUNTIF(高校選手データ貼り付け!D129," ")&gt;0,RIGHT(高校選手データ貼り付け!D129,LEN(高校選手データ貼り付け!D129)-FIND(" ",高校選手データ貼り付け!D129)),TRUE,RIGHT(高校選手データ貼り付け!D129,LEN(高校選手データ貼り付け!D129)-FIND("　",高校選手データ貼り付け!D129)))</f>
        <v/>
      </c>
      <c r="D120" s="15"/>
      <c r="E120" s="16" t="str" cm="1">
        <f t="array" ref="E120">_xlfn.IFS(A120="","",TRUE,高校選手データ貼り付け!$P$4&amp;"高")</f>
        <v/>
      </c>
      <c r="F120" s="17" t="str" cm="1">
        <f t="array" ref="F120">_xlfn.IFS(A120="","",TRUE,高校選手データ貼り付け!K128)</f>
        <v/>
      </c>
      <c r="G120" s="15"/>
      <c r="H120" s="18"/>
      <c r="I120" s="18"/>
      <c r="J120" s="16" t="str" cm="1">
        <f t="array" ref="J120">_xlfn.IFS(A120="","",COUNTIF(高校選手データ貼り付け!D128," ")&gt;0,ASC(LEFT(高校選手データ貼り付け!D128,FIND(" ",高校選手データ貼り付け!D128)-1)),TRUE,ASC(LEFT(高校選手データ貼り付け!D128,FIND("　",高校選手データ貼り付け!D128)-1)))</f>
        <v/>
      </c>
      <c r="K120" s="18" t="str" cm="1">
        <f t="array" ref="K120">_xlfn.IFS(A120="","",COUNTIF(高校選手データ貼り付け!D128," ")&gt;0,ASC(RIGHT(高校選手データ貼り付け!D128,LEN(高校選手データ貼り付け!D128)-FIND(" ",高校選手データ貼り付け!D128))),TRUE,ASC(RIGHT(高校選手データ貼り付け!D128,LEN(高校選手データ貼り付け!D128)-FIND("　",高校選手データ貼り付け!D128))))</f>
        <v/>
      </c>
      <c r="L120" s="18"/>
      <c r="M120" s="18"/>
      <c r="N120" s="18" t="str" cm="1">
        <f t="array" ref="N120">_xlfn.IFS(A120="","",TRUE,高校選手データ貼り付け!F128&amp;"."&amp;TEXT(高校選手データ貼り付け!H128,"00")&amp;"."&amp;TEXT(高校選手データ貼り付け!J128,"00"))</f>
        <v/>
      </c>
      <c r="O120" s="18" t="str" cm="1">
        <f t="array" ref="O120">_xlfn.IFS(A120="","",TRUE,"JPN")</f>
        <v/>
      </c>
      <c r="P120" s="1" t="e">
        <f t="shared" si="0"/>
        <v>#VALUE!</v>
      </c>
      <c r="Q120" s="1" t="e">
        <f t="shared" si="1"/>
        <v>#VALUE!</v>
      </c>
      <c r="R120" s="1" t="e">
        <f t="shared" si="2"/>
        <v>#VALUE!</v>
      </c>
      <c r="S120" s="1" t="e">
        <f t="shared" si="3"/>
        <v>#VALUE!</v>
      </c>
      <c r="T120" s="1" t="e">
        <f t="shared" si="4"/>
        <v>#VALUE!</v>
      </c>
      <c r="U120" s="1" t="str">
        <f t="shared" si="5"/>
        <v>高</v>
      </c>
    </row>
    <row r="121" spans="1:21" ht="18" customHeight="1">
      <c r="A121" s="13" t="str" cm="1">
        <f t="array" ref="A121">_xlfn.IFS(高校選手データ貼り付け!B129="","",TRUE,高校選手データ貼り付け!B129)</f>
        <v/>
      </c>
      <c r="B121" s="14" t="str" cm="1">
        <f t="array" ref="B121">_xlfn.IFS(A121="","",COUNTIF(高校選手データ貼り付け!D130," ")&gt;0,LEFT(高校選手データ貼り付け!D130,FIND(" ",高校選手データ貼り付け!D130)-1),TRUE,LEFT(高校選手データ貼り付け!D130,FIND("　",高校選手データ貼り付け!D130)-1))</f>
        <v/>
      </c>
      <c r="C121" s="14" t="str" cm="1">
        <f t="array" ref="C121">_xlfn.IFS(A121="","",COUNTIF(高校選手データ貼り付け!D130," ")&gt;0,RIGHT(高校選手データ貼り付け!D130,LEN(高校選手データ貼り付け!D130)-FIND(" ",高校選手データ貼り付け!D130)),TRUE,RIGHT(高校選手データ貼り付け!D130,LEN(高校選手データ貼り付け!D130)-FIND("　",高校選手データ貼り付け!D130)))</f>
        <v/>
      </c>
      <c r="D121" s="15"/>
      <c r="E121" s="16" t="str" cm="1">
        <f t="array" ref="E121">_xlfn.IFS(A121="","",TRUE,高校選手データ貼り付け!$P$4&amp;"高")</f>
        <v/>
      </c>
      <c r="F121" s="17" t="str" cm="1">
        <f t="array" ref="F121">_xlfn.IFS(A121="","",TRUE,高校選手データ貼り付け!K129)</f>
        <v/>
      </c>
      <c r="G121" s="15"/>
      <c r="H121" s="18"/>
      <c r="I121" s="18"/>
      <c r="J121" s="16" t="str" cm="1">
        <f t="array" ref="J121">_xlfn.IFS(A121="","",COUNTIF(高校選手データ貼り付け!D129," ")&gt;0,ASC(LEFT(高校選手データ貼り付け!D129,FIND(" ",高校選手データ貼り付け!D129)-1)),TRUE,ASC(LEFT(高校選手データ貼り付け!D129,FIND("　",高校選手データ貼り付け!D129)-1)))</f>
        <v/>
      </c>
      <c r="K121" s="18" t="str" cm="1">
        <f t="array" ref="K121">_xlfn.IFS(A121="","",COUNTIF(高校選手データ貼り付け!D129," ")&gt;0,ASC(RIGHT(高校選手データ貼り付け!D129,LEN(高校選手データ貼り付け!D129)-FIND(" ",高校選手データ貼り付け!D129))),TRUE,ASC(RIGHT(高校選手データ貼り付け!D129,LEN(高校選手データ貼り付け!D129)-FIND("　",高校選手データ貼り付け!D129))))</f>
        <v/>
      </c>
      <c r="L121" s="18"/>
      <c r="M121" s="18"/>
      <c r="N121" s="18" t="str" cm="1">
        <f t="array" ref="N121">_xlfn.IFS(A121="","",TRUE,高校選手データ貼り付け!F129&amp;"."&amp;TEXT(高校選手データ貼り付け!H129,"00")&amp;"."&amp;TEXT(高校選手データ貼り付け!J129,"00"))</f>
        <v/>
      </c>
      <c r="O121" s="18" t="str" cm="1">
        <f t="array" ref="O121">_xlfn.IFS(A121="","",TRUE,"JPN")</f>
        <v/>
      </c>
      <c r="P121" s="1" t="e">
        <f t="shared" si="0"/>
        <v>#VALUE!</v>
      </c>
      <c r="Q121" s="1" t="e">
        <f t="shared" si="1"/>
        <v>#VALUE!</v>
      </c>
      <c r="R121" s="1" t="e">
        <f t="shared" si="2"/>
        <v>#VALUE!</v>
      </c>
      <c r="S121" s="1" t="e">
        <f t="shared" si="3"/>
        <v>#VALUE!</v>
      </c>
      <c r="T121" s="1" t="e">
        <f t="shared" si="4"/>
        <v>#VALUE!</v>
      </c>
      <c r="U121" s="1" t="str">
        <f t="shared" si="5"/>
        <v>高</v>
      </c>
    </row>
    <row r="122" spans="1:21" ht="18" customHeight="1">
      <c r="A122" s="13" t="str" cm="1">
        <f t="array" ref="A122">_xlfn.IFS(高校選手データ貼り付け!B130="","",TRUE,高校選手データ貼り付け!B130)</f>
        <v/>
      </c>
      <c r="B122" s="14" t="str" cm="1">
        <f t="array" ref="B122">_xlfn.IFS(A122="","",COUNTIF(高校選手データ貼り付け!D131," ")&gt;0,LEFT(高校選手データ貼り付け!D131,FIND(" ",高校選手データ貼り付け!D131)-1),TRUE,LEFT(高校選手データ貼り付け!D131,FIND("　",高校選手データ貼り付け!D131)-1))</f>
        <v/>
      </c>
      <c r="C122" s="14" t="str" cm="1">
        <f t="array" ref="C122">_xlfn.IFS(A122="","",COUNTIF(高校選手データ貼り付け!D131," ")&gt;0,RIGHT(高校選手データ貼り付け!D131,LEN(高校選手データ貼り付け!D131)-FIND(" ",高校選手データ貼り付け!D131)),TRUE,RIGHT(高校選手データ貼り付け!D131,LEN(高校選手データ貼り付け!D131)-FIND("　",高校選手データ貼り付け!D131)))</f>
        <v/>
      </c>
      <c r="D122" s="15"/>
      <c r="E122" s="16" t="str" cm="1">
        <f t="array" ref="E122">_xlfn.IFS(A122="","",TRUE,高校選手データ貼り付け!$P$4&amp;"高")</f>
        <v/>
      </c>
      <c r="F122" s="17" t="str" cm="1">
        <f t="array" ref="F122">_xlfn.IFS(A122="","",TRUE,高校選手データ貼り付け!K130)</f>
        <v/>
      </c>
      <c r="G122" s="15"/>
      <c r="H122" s="18"/>
      <c r="I122" s="18"/>
      <c r="J122" s="16" t="str" cm="1">
        <f t="array" ref="J122">_xlfn.IFS(A122="","",COUNTIF(高校選手データ貼り付け!D130," ")&gt;0,ASC(LEFT(高校選手データ貼り付け!D130,FIND(" ",高校選手データ貼り付け!D130)-1)),TRUE,ASC(LEFT(高校選手データ貼り付け!D130,FIND("　",高校選手データ貼り付け!D130)-1)))</f>
        <v/>
      </c>
      <c r="K122" s="18" t="str" cm="1">
        <f t="array" ref="K122">_xlfn.IFS(A122="","",COUNTIF(高校選手データ貼り付け!D130," ")&gt;0,ASC(RIGHT(高校選手データ貼り付け!D130,LEN(高校選手データ貼り付け!D130)-FIND(" ",高校選手データ貼り付け!D130))),TRUE,ASC(RIGHT(高校選手データ貼り付け!D130,LEN(高校選手データ貼り付け!D130)-FIND("　",高校選手データ貼り付け!D130))))</f>
        <v/>
      </c>
      <c r="L122" s="18"/>
      <c r="M122" s="18"/>
      <c r="N122" s="18" t="str" cm="1">
        <f t="array" ref="N122">_xlfn.IFS(A122="","",TRUE,高校選手データ貼り付け!F130&amp;"."&amp;TEXT(高校選手データ貼り付け!H130,"00")&amp;"."&amp;TEXT(高校選手データ貼り付け!J130,"00"))</f>
        <v/>
      </c>
      <c r="O122" s="18" t="str" cm="1">
        <f t="array" ref="O122">_xlfn.IFS(A122="","",TRUE,"JPN")</f>
        <v/>
      </c>
      <c r="P122" s="1" t="e">
        <f t="shared" si="0"/>
        <v>#VALUE!</v>
      </c>
      <c r="Q122" s="1" t="e">
        <f t="shared" si="1"/>
        <v>#VALUE!</v>
      </c>
      <c r="R122" s="1" t="e">
        <f t="shared" si="2"/>
        <v>#VALUE!</v>
      </c>
      <c r="S122" s="1" t="e">
        <f t="shared" si="3"/>
        <v>#VALUE!</v>
      </c>
      <c r="T122" s="1" t="e">
        <f t="shared" si="4"/>
        <v>#VALUE!</v>
      </c>
      <c r="U122" s="1" t="str">
        <f t="shared" si="5"/>
        <v>高</v>
      </c>
    </row>
    <row r="123" spans="1:21" ht="18" customHeight="1">
      <c r="A123" s="13" t="str" cm="1">
        <f t="array" ref="A123">_xlfn.IFS(高校選手データ貼り付け!B131="","",TRUE,高校選手データ貼り付け!B131)</f>
        <v/>
      </c>
      <c r="B123" s="14" t="str" cm="1">
        <f t="array" ref="B123">_xlfn.IFS(A123="","",COUNTIF(高校選手データ貼り付け!D132," ")&gt;0,LEFT(高校選手データ貼り付け!D132,FIND(" ",高校選手データ貼り付け!D132)-1),TRUE,LEFT(高校選手データ貼り付け!D132,FIND("　",高校選手データ貼り付け!D132)-1))</f>
        <v/>
      </c>
      <c r="C123" s="14" t="str" cm="1">
        <f t="array" ref="C123">_xlfn.IFS(A123="","",COUNTIF(高校選手データ貼り付け!D132," ")&gt;0,RIGHT(高校選手データ貼り付け!D132,LEN(高校選手データ貼り付け!D132)-FIND(" ",高校選手データ貼り付け!D132)),TRUE,RIGHT(高校選手データ貼り付け!D132,LEN(高校選手データ貼り付け!D132)-FIND("　",高校選手データ貼り付け!D132)))</f>
        <v/>
      </c>
      <c r="D123" s="15"/>
      <c r="E123" s="16" t="str" cm="1">
        <f t="array" ref="E123">_xlfn.IFS(A123="","",TRUE,高校選手データ貼り付け!$P$4&amp;"高")</f>
        <v/>
      </c>
      <c r="F123" s="17" t="str" cm="1">
        <f t="array" ref="F123">_xlfn.IFS(A123="","",TRUE,高校選手データ貼り付け!K131)</f>
        <v/>
      </c>
      <c r="G123" s="15"/>
      <c r="H123" s="18"/>
      <c r="I123" s="18"/>
      <c r="J123" s="16" t="str" cm="1">
        <f t="array" ref="J123">_xlfn.IFS(A123="","",COUNTIF(高校選手データ貼り付け!D131," ")&gt;0,ASC(LEFT(高校選手データ貼り付け!D131,FIND(" ",高校選手データ貼り付け!D131)-1)),TRUE,ASC(LEFT(高校選手データ貼り付け!D131,FIND("　",高校選手データ貼り付け!D131)-1)))</f>
        <v/>
      </c>
      <c r="K123" s="18" t="str" cm="1">
        <f t="array" ref="K123">_xlfn.IFS(A123="","",COUNTIF(高校選手データ貼り付け!D131," ")&gt;0,ASC(RIGHT(高校選手データ貼り付け!D131,LEN(高校選手データ貼り付け!D131)-FIND(" ",高校選手データ貼り付け!D131))),TRUE,ASC(RIGHT(高校選手データ貼り付け!D131,LEN(高校選手データ貼り付け!D131)-FIND("　",高校選手データ貼り付け!D131))))</f>
        <v/>
      </c>
      <c r="L123" s="18"/>
      <c r="M123" s="18"/>
      <c r="N123" s="18" t="str" cm="1">
        <f t="array" ref="N123">_xlfn.IFS(A123="","",TRUE,高校選手データ貼り付け!F131&amp;"."&amp;TEXT(高校選手データ貼り付け!H131,"00")&amp;"."&amp;TEXT(高校選手データ貼り付け!J131,"00"))</f>
        <v/>
      </c>
      <c r="O123" s="18" t="str" cm="1">
        <f t="array" ref="O123">_xlfn.IFS(A123="","",TRUE,"JPN")</f>
        <v/>
      </c>
      <c r="P123" s="1" t="e">
        <f t="shared" si="0"/>
        <v>#VALUE!</v>
      </c>
      <c r="Q123" s="1" t="e">
        <f t="shared" si="1"/>
        <v>#VALUE!</v>
      </c>
      <c r="R123" s="1" t="e">
        <f t="shared" si="2"/>
        <v>#VALUE!</v>
      </c>
      <c r="S123" s="1" t="e">
        <f t="shared" si="3"/>
        <v>#VALUE!</v>
      </c>
      <c r="T123" s="1" t="e">
        <f t="shared" si="4"/>
        <v>#VALUE!</v>
      </c>
      <c r="U123" s="1" t="str">
        <f t="shared" si="5"/>
        <v>高</v>
      </c>
    </row>
    <row r="124" spans="1:21" ht="18" customHeight="1">
      <c r="A124" s="13" t="str" cm="1">
        <f t="array" ref="A124">_xlfn.IFS(高校選手データ貼り付け!B132="","",TRUE,高校選手データ貼り付け!B132)</f>
        <v/>
      </c>
      <c r="B124" s="14" t="str" cm="1">
        <f t="array" ref="B124">_xlfn.IFS(A124="","",COUNTIF(高校選手データ貼り付け!D133," ")&gt;0,LEFT(高校選手データ貼り付け!D133,FIND(" ",高校選手データ貼り付け!D133)-1),TRUE,LEFT(高校選手データ貼り付け!D133,FIND("　",高校選手データ貼り付け!D133)-1))</f>
        <v/>
      </c>
      <c r="C124" s="14" t="str" cm="1">
        <f t="array" ref="C124">_xlfn.IFS(A124="","",COUNTIF(高校選手データ貼り付け!D133," ")&gt;0,RIGHT(高校選手データ貼り付け!D133,LEN(高校選手データ貼り付け!D133)-FIND(" ",高校選手データ貼り付け!D133)),TRUE,RIGHT(高校選手データ貼り付け!D133,LEN(高校選手データ貼り付け!D133)-FIND("　",高校選手データ貼り付け!D133)))</f>
        <v/>
      </c>
      <c r="D124" s="15"/>
      <c r="E124" s="16" t="str" cm="1">
        <f t="array" ref="E124">_xlfn.IFS(A124="","",TRUE,高校選手データ貼り付け!$P$4&amp;"高")</f>
        <v/>
      </c>
      <c r="F124" s="17" t="str" cm="1">
        <f t="array" ref="F124">_xlfn.IFS(A124="","",TRUE,高校選手データ貼り付け!K132)</f>
        <v/>
      </c>
      <c r="G124" s="15"/>
      <c r="H124" s="18"/>
      <c r="I124" s="18"/>
      <c r="J124" s="16" t="str" cm="1">
        <f t="array" ref="J124">_xlfn.IFS(A124="","",COUNTIF(高校選手データ貼り付け!D132," ")&gt;0,ASC(LEFT(高校選手データ貼り付け!D132,FIND(" ",高校選手データ貼り付け!D132)-1)),TRUE,ASC(LEFT(高校選手データ貼り付け!D132,FIND("　",高校選手データ貼り付け!D132)-1)))</f>
        <v/>
      </c>
      <c r="K124" s="18" t="str" cm="1">
        <f t="array" ref="K124">_xlfn.IFS(A124="","",COUNTIF(高校選手データ貼り付け!D132," ")&gt;0,ASC(RIGHT(高校選手データ貼り付け!D132,LEN(高校選手データ貼り付け!D132)-FIND(" ",高校選手データ貼り付け!D132))),TRUE,ASC(RIGHT(高校選手データ貼り付け!D132,LEN(高校選手データ貼り付け!D132)-FIND("　",高校選手データ貼り付け!D132))))</f>
        <v/>
      </c>
      <c r="L124" s="18"/>
      <c r="M124" s="18"/>
      <c r="N124" s="18" t="str" cm="1">
        <f t="array" ref="N124">_xlfn.IFS(A124="","",TRUE,高校選手データ貼り付け!F132&amp;"."&amp;TEXT(高校選手データ貼り付け!H132,"00")&amp;"."&amp;TEXT(高校選手データ貼り付け!J132,"00"))</f>
        <v/>
      </c>
      <c r="O124" s="18" t="str" cm="1">
        <f t="array" ref="O124">_xlfn.IFS(A124="","",TRUE,"JPN")</f>
        <v/>
      </c>
      <c r="P124" s="1" t="e">
        <f t="shared" si="0"/>
        <v>#VALUE!</v>
      </c>
      <c r="Q124" s="1" t="e">
        <f t="shared" si="1"/>
        <v>#VALUE!</v>
      </c>
      <c r="R124" s="1" t="e">
        <f t="shared" si="2"/>
        <v>#VALUE!</v>
      </c>
      <c r="S124" s="1" t="e">
        <f t="shared" si="3"/>
        <v>#VALUE!</v>
      </c>
      <c r="T124" s="1" t="e">
        <f t="shared" si="4"/>
        <v>#VALUE!</v>
      </c>
      <c r="U124" s="1" t="str">
        <f t="shared" si="5"/>
        <v>高</v>
      </c>
    </row>
    <row r="125" spans="1:21" ht="18" customHeight="1">
      <c r="A125" s="13" t="str" cm="1">
        <f t="array" ref="A125">_xlfn.IFS(高校選手データ貼り付け!B133="","",TRUE,高校選手データ貼り付け!B133)</f>
        <v/>
      </c>
      <c r="B125" s="14" t="str" cm="1">
        <f t="array" ref="B125">_xlfn.IFS(A125="","",COUNTIF(高校選手データ貼り付け!D134," ")&gt;0,LEFT(高校選手データ貼り付け!D134,FIND(" ",高校選手データ貼り付け!D134)-1),TRUE,LEFT(高校選手データ貼り付け!D134,FIND("　",高校選手データ貼り付け!D134)-1))</f>
        <v/>
      </c>
      <c r="C125" s="14" t="str" cm="1">
        <f t="array" ref="C125">_xlfn.IFS(A125="","",COUNTIF(高校選手データ貼り付け!D134," ")&gt;0,RIGHT(高校選手データ貼り付け!D134,LEN(高校選手データ貼り付け!D134)-FIND(" ",高校選手データ貼り付け!D134)),TRUE,RIGHT(高校選手データ貼り付け!D134,LEN(高校選手データ貼り付け!D134)-FIND("　",高校選手データ貼り付け!D134)))</f>
        <v/>
      </c>
      <c r="D125" s="15"/>
      <c r="E125" s="16" t="str" cm="1">
        <f t="array" ref="E125">_xlfn.IFS(A125="","",TRUE,高校選手データ貼り付け!$P$4&amp;"高")</f>
        <v/>
      </c>
      <c r="F125" s="17" t="str" cm="1">
        <f t="array" ref="F125">_xlfn.IFS(A125="","",TRUE,高校選手データ貼り付け!K133)</f>
        <v/>
      </c>
      <c r="G125" s="15"/>
      <c r="H125" s="18"/>
      <c r="I125" s="18"/>
      <c r="J125" s="16" t="str" cm="1">
        <f t="array" ref="J125">_xlfn.IFS(A125="","",COUNTIF(高校選手データ貼り付け!D133," ")&gt;0,ASC(LEFT(高校選手データ貼り付け!D133,FIND(" ",高校選手データ貼り付け!D133)-1)),TRUE,ASC(LEFT(高校選手データ貼り付け!D133,FIND("　",高校選手データ貼り付け!D133)-1)))</f>
        <v/>
      </c>
      <c r="K125" s="18" t="str" cm="1">
        <f t="array" ref="K125">_xlfn.IFS(A125="","",COUNTIF(高校選手データ貼り付け!D133," ")&gt;0,ASC(RIGHT(高校選手データ貼り付け!D133,LEN(高校選手データ貼り付け!D133)-FIND(" ",高校選手データ貼り付け!D133))),TRUE,ASC(RIGHT(高校選手データ貼り付け!D133,LEN(高校選手データ貼り付け!D133)-FIND("　",高校選手データ貼り付け!D133))))</f>
        <v/>
      </c>
      <c r="L125" s="18"/>
      <c r="M125" s="18"/>
      <c r="N125" s="18" t="str" cm="1">
        <f t="array" ref="N125">_xlfn.IFS(A125="","",TRUE,高校選手データ貼り付け!F133&amp;"."&amp;TEXT(高校選手データ貼り付け!H133,"00")&amp;"."&amp;TEXT(高校選手データ貼り付け!J133,"00"))</f>
        <v/>
      </c>
      <c r="O125" s="18" t="str" cm="1">
        <f t="array" ref="O125">_xlfn.IFS(A125="","",TRUE,"JPN")</f>
        <v/>
      </c>
      <c r="P125" s="1" t="e">
        <f t="shared" si="0"/>
        <v>#VALUE!</v>
      </c>
      <c r="Q125" s="1" t="e">
        <f t="shared" si="1"/>
        <v>#VALUE!</v>
      </c>
      <c r="R125" s="1" t="e">
        <f t="shared" si="2"/>
        <v>#VALUE!</v>
      </c>
      <c r="S125" s="1" t="e">
        <f t="shared" si="3"/>
        <v>#VALUE!</v>
      </c>
      <c r="T125" s="1" t="e">
        <f t="shared" si="4"/>
        <v>#VALUE!</v>
      </c>
      <c r="U125" s="1" t="str">
        <f t="shared" si="5"/>
        <v>高</v>
      </c>
    </row>
    <row r="126" spans="1:21" ht="18" customHeight="1">
      <c r="A126" s="13" t="str" cm="1">
        <f t="array" ref="A126">_xlfn.IFS(高校選手データ貼り付け!B134="","",TRUE,高校選手データ貼り付け!B134)</f>
        <v/>
      </c>
      <c r="B126" s="14" t="str" cm="1">
        <f t="array" ref="B126">_xlfn.IFS(A126="","",COUNTIF(高校選手データ貼り付け!D135," ")&gt;0,LEFT(高校選手データ貼り付け!D135,FIND(" ",高校選手データ貼り付け!D135)-1),TRUE,LEFT(高校選手データ貼り付け!D135,FIND("　",高校選手データ貼り付け!D135)-1))</f>
        <v/>
      </c>
      <c r="C126" s="14" t="str" cm="1">
        <f t="array" ref="C126">_xlfn.IFS(A126="","",COUNTIF(高校選手データ貼り付け!D135," ")&gt;0,RIGHT(高校選手データ貼り付け!D135,LEN(高校選手データ貼り付け!D135)-FIND(" ",高校選手データ貼り付け!D135)),TRUE,RIGHT(高校選手データ貼り付け!D135,LEN(高校選手データ貼り付け!D135)-FIND("　",高校選手データ貼り付け!D135)))</f>
        <v/>
      </c>
      <c r="D126" s="15"/>
      <c r="E126" s="16" t="str" cm="1">
        <f t="array" ref="E126">_xlfn.IFS(A126="","",TRUE,高校選手データ貼り付け!$P$4&amp;"高")</f>
        <v/>
      </c>
      <c r="F126" s="17" t="str" cm="1">
        <f t="array" ref="F126">_xlfn.IFS(A126="","",TRUE,高校選手データ貼り付け!K134)</f>
        <v/>
      </c>
      <c r="G126" s="15"/>
      <c r="H126" s="18"/>
      <c r="I126" s="18"/>
      <c r="J126" s="16" t="str" cm="1">
        <f t="array" ref="J126">_xlfn.IFS(A126="","",COUNTIF(高校選手データ貼り付け!D134," ")&gt;0,ASC(LEFT(高校選手データ貼り付け!D134,FIND(" ",高校選手データ貼り付け!D134)-1)),TRUE,ASC(LEFT(高校選手データ貼り付け!D134,FIND("　",高校選手データ貼り付け!D134)-1)))</f>
        <v/>
      </c>
      <c r="K126" s="18" t="str" cm="1">
        <f t="array" ref="K126">_xlfn.IFS(A126="","",COUNTIF(高校選手データ貼り付け!D134," ")&gt;0,ASC(RIGHT(高校選手データ貼り付け!D134,LEN(高校選手データ貼り付け!D134)-FIND(" ",高校選手データ貼り付け!D134))),TRUE,ASC(RIGHT(高校選手データ貼り付け!D134,LEN(高校選手データ貼り付け!D134)-FIND("　",高校選手データ貼り付け!D134))))</f>
        <v/>
      </c>
      <c r="L126" s="18"/>
      <c r="M126" s="18"/>
      <c r="N126" s="18" t="str" cm="1">
        <f t="array" ref="N126">_xlfn.IFS(A126="","",TRUE,高校選手データ貼り付け!F134&amp;"."&amp;TEXT(高校選手データ貼り付け!H134,"00")&amp;"."&amp;TEXT(高校選手データ貼り付け!J134,"00"))</f>
        <v/>
      </c>
      <c r="O126" s="18" t="str" cm="1">
        <f t="array" ref="O126">_xlfn.IFS(A126="","",TRUE,"JPN")</f>
        <v/>
      </c>
      <c r="P126" s="1" t="e">
        <f t="shared" si="0"/>
        <v>#VALUE!</v>
      </c>
      <c r="Q126" s="1" t="e">
        <f t="shared" si="1"/>
        <v>#VALUE!</v>
      </c>
      <c r="R126" s="1" t="e">
        <f t="shared" si="2"/>
        <v>#VALUE!</v>
      </c>
      <c r="S126" s="1" t="e">
        <f t="shared" si="3"/>
        <v>#VALUE!</v>
      </c>
      <c r="T126" s="1" t="e">
        <f t="shared" si="4"/>
        <v>#VALUE!</v>
      </c>
      <c r="U126" s="1" t="str">
        <f t="shared" si="5"/>
        <v>高</v>
      </c>
    </row>
    <row r="127" spans="1:21" ht="18" customHeight="1">
      <c r="A127" s="13" t="str" cm="1">
        <f t="array" ref="A127">_xlfn.IFS(高校選手データ貼り付け!B135="","",TRUE,高校選手データ貼り付け!B135)</f>
        <v/>
      </c>
      <c r="B127" s="14" t="str" cm="1">
        <f t="array" ref="B127">_xlfn.IFS(A127="","",COUNTIF(高校選手データ貼り付け!D136," ")&gt;0,LEFT(高校選手データ貼り付け!D136,FIND(" ",高校選手データ貼り付け!D136)-1),TRUE,LEFT(高校選手データ貼り付け!D136,FIND("　",高校選手データ貼り付け!D136)-1))</f>
        <v/>
      </c>
      <c r="C127" s="14" t="str" cm="1">
        <f t="array" ref="C127">_xlfn.IFS(A127="","",COUNTIF(高校選手データ貼り付け!D136," ")&gt;0,RIGHT(高校選手データ貼り付け!D136,LEN(高校選手データ貼り付け!D136)-FIND(" ",高校選手データ貼り付け!D136)),TRUE,RIGHT(高校選手データ貼り付け!D136,LEN(高校選手データ貼り付け!D136)-FIND("　",高校選手データ貼り付け!D136)))</f>
        <v/>
      </c>
      <c r="D127" s="15"/>
      <c r="E127" s="16" t="str" cm="1">
        <f t="array" ref="E127">_xlfn.IFS(A127="","",TRUE,高校選手データ貼り付け!$P$4&amp;"高")</f>
        <v/>
      </c>
      <c r="F127" s="17" t="str" cm="1">
        <f t="array" ref="F127">_xlfn.IFS(A127="","",TRUE,高校選手データ貼り付け!K135)</f>
        <v/>
      </c>
      <c r="G127" s="15"/>
      <c r="H127" s="18"/>
      <c r="I127" s="18"/>
      <c r="J127" s="16" t="str" cm="1">
        <f t="array" ref="J127">_xlfn.IFS(A127="","",COUNTIF(高校選手データ貼り付け!D135," ")&gt;0,ASC(LEFT(高校選手データ貼り付け!D135,FIND(" ",高校選手データ貼り付け!D135)-1)),TRUE,ASC(LEFT(高校選手データ貼り付け!D135,FIND("　",高校選手データ貼り付け!D135)-1)))</f>
        <v/>
      </c>
      <c r="K127" s="18" t="str" cm="1">
        <f t="array" ref="K127">_xlfn.IFS(A127="","",COUNTIF(高校選手データ貼り付け!D135," ")&gt;0,ASC(RIGHT(高校選手データ貼り付け!D135,LEN(高校選手データ貼り付け!D135)-FIND(" ",高校選手データ貼り付け!D135))),TRUE,ASC(RIGHT(高校選手データ貼り付け!D135,LEN(高校選手データ貼り付け!D135)-FIND("　",高校選手データ貼り付け!D135))))</f>
        <v/>
      </c>
      <c r="L127" s="18"/>
      <c r="M127" s="18"/>
      <c r="N127" s="18" t="str" cm="1">
        <f t="array" ref="N127">_xlfn.IFS(A127="","",TRUE,高校選手データ貼り付け!F135&amp;"."&amp;TEXT(高校選手データ貼り付け!H135,"00")&amp;"."&amp;TEXT(高校選手データ貼り付け!J135,"00"))</f>
        <v/>
      </c>
      <c r="O127" s="18" t="str" cm="1">
        <f t="array" ref="O127">_xlfn.IFS(A127="","",TRUE,"JPN")</f>
        <v/>
      </c>
      <c r="P127" s="1" t="e">
        <f t="shared" si="0"/>
        <v>#VALUE!</v>
      </c>
      <c r="Q127" s="1" t="e">
        <f t="shared" si="1"/>
        <v>#VALUE!</v>
      </c>
      <c r="R127" s="1" t="e">
        <f t="shared" si="2"/>
        <v>#VALUE!</v>
      </c>
      <c r="S127" s="1" t="e">
        <f t="shared" si="3"/>
        <v>#VALUE!</v>
      </c>
      <c r="T127" s="1" t="e">
        <f t="shared" si="4"/>
        <v>#VALUE!</v>
      </c>
      <c r="U127" s="1" t="str">
        <f t="shared" si="5"/>
        <v>高</v>
      </c>
    </row>
    <row r="128" spans="1:21" ht="18" customHeight="1">
      <c r="A128" s="13" t="str" cm="1">
        <f t="array" ref="A128">_xlfn.IFS(高校選手データ貼り付け!B136="","",TRUE,高校選手データ貼り付け!B136)</f>
        <v/>
      </c>
      <c r="B128" s="14" t="str" cm="1">
        <f t="array" ref="B128">_xlfn.IFS(A128="","",COUNTIF(高校選手データ貼り付け!D137," ")&gt;0,LEFT(高校選手データ貼り付け!D137,FIND(" ",高校選手データ貼り付け!D137)-1),TRUE,LEFT(高校選手データ貼り付け!D137,FIND("　",高校選手データ貼り付け!D137)-1))</f>
        <v/>
      </c>
      <c r="C128" s="14" t="str" cm="1">
        <f t="array" ref="C128">_xlfn.IFS(A128="","",COUNTIF(高校選手データ貼り付け!D137," ")&gt;0,RIGHT(高校選手データ貼り付け!D137,LEN(高校選手データ貼り付け!D137)-FIND(" ",高校選手データ貼り付け!D137)),TRUE,RIGHT(高校選手データ貼り付け!D137,LEN(高校選手データ貼り付け!D137)-FIND("　",高校選手データ貼り付け!D137)))</f>
        <v/>
      </c>
      <c r="D128" s="15"/>
      <c r="E128" s="16" t="str" cm="1">
        <f t="array" ref="E128">_xlfn.IFS(A128="","",TRUE,高校選手データ貼り付け!$P$4&amp;"高")</f>
        <v/>
      </c>
      <c r="F128" s="17" t="str" cm="1">
        <f t="array" ref="F128">_xlfn.IFS(A128="","",TRUE,高校選手データ貼り付け!K136)</f>
        <v/>
      </c>
      <c r="G128" s="15"/>
      <c r="H128" s="18"/>
      <c r="I128" s="18"/>
      <c r="J128" s="16" t="str" cm="1">
        <f t="array" ref="J128">_xlfn.IFS(A128="","",COUNTIF(高校選手データ貼り付け!D136," ")&gt;0,ASC(LEFT(高校選手データ貼り付け!D136,FIND(" ",高校選手データ貼り付け!D136)-1)),TRUE,ASC(LEFT(高校選手データ貼り付け!D136,FIND("　",高校選手データ貼り付け!D136)-1)))</f>
        <v/>
      </c>
      <c r="K128" s="18" t="str" cm="1">
        <f t="array" ref="K128">_xlfn.IFS(A128="","",COUNTIF(高校選手データ貼り付け!D136," ")&gt;0,ASC(RIGHT(高校選手データ貼り付け!D136,LEN(高校選手データ貼り付け!D136)-FIND(" ",高校選手データ貼り付け!D136))),TRUE,ASC(RIGHT(高校選手データ貼り付け!D136,LEN(高校選手データ貼り付け!D136)-FIND("　",高校選手データ貼り付け!D136))))</f>
        <v/>
      </c>
      <c r="L128" s="18"/>
      <c r="M128" s="18"/>
      <c r="N128" s="18" t="str" cm="1">
        <f t="array" ref="N128">_xlfn.IFS(A128="","",TRUE,高校選手データ貼り付け!F136&amp;"."&amp;TEXT(高校選手データ貼り付け!H136,"00")&amp;"."&amp;TEXT(高校選手データ貼り付け!J136,"00"))</f>
        <v/>
      </c>
      <c r="O128" s="18" t="str" cm="1">
        <f t="array" ref="O128">_xlfn.IFS(A128="","",TRUE,"JPN")</f>
        <v/>
      </c>
      <c r="P128" s="1" t="e">
        <f t="shared" si="0"/>
        <v>#VALUE!</v>
      </c>
      <c r="Q128" s="1" t="e">
        <f t="shared" si="1"/>
        <v>#VALUE!</v>
      </c>
      <c r="R128" s="1" t="e">
        <f t="shared" si="2"/>
        <v>#VALUE!</v>
      </c>
      <c r="S128" s="1" t="e">
        <f t="shared" si="3"/>
        <v>#VALUE!</v>
      </c>
      <c r="T128" s="1" t="e">
        <f t="shared" si="4"/>
        <v>#VALUE!</v>
      </c>
      <c r="U128" s="1" t="str">
        <f t="shared" si="5"/>
        <v>高</v>
      </c>
    </row>
    <row r="129" spans="1:21" ht="18" customHeight="1">
      <c r="A129" s="13" t="str" cm="1">
        <f t="array" ref="A129">_xlfn.IFS(高校選手データ貼り付け!B137="","",TRUE,高校選手データ貼り付け!B137)</f>
        <v/>
      </c>
      <c r="B129" s="14" t="str" cm="1">
        <f t="array" ref="B129">_xlfn.IFS(A129="","",COUNTIF(高校選手データ貼り付け!D138," ")&gt;0,LEFT(高校選手データ貼り付け!D138,FIND(" ",高校選手データ貼り付け!D138)-1),TRUE,LEFT(高校選手データ貼り付け!D138,FIND("　",高校選手データ貼り付け!D138)-1))</f>
        <v/>
      </c>
      <c r="C129" s="14" t="str" cm="1">
        <f t="array" ref="C129">_xlfn.IFS(A129="","",COUNTIF(高校選手データ貼り付け!D138," ")&gt;0,RIGHT(高校選手データ貼り付け!D138,LEN(高校選手データ貼り付け!D138)-FIND(" ",高校選手データ貼り付け!D138)),TRUE,RIGHT(高校選手データ貼り付け!D138,LEN(高校選手データ貼り付け!D138)-FIND("　",高校選手データ貼り付け!D138)))</f>
        <v/>
      </c>
      <c r="D129" s="15"/>
      <c r="E129" s="16" t="str" cm="1">
        <f t="array" ref="E129">_xlfn.IFS(A129="","",TRUE,高校選手データ貼り付け!$P$4&amp;"高")</f>
        <v/>
      </c>
      <c r="F129" s="17" t="str" cm="1">
        <f t="array" ref="F129">_xlfn.IFS(A129="","",TRUE,高校選手データ貼り付け!K137)</f>
        <v/>
      </c>
      <c r="G129" s="15"/>
      <c r="H129" s="18"/>
      <c r="I129" s="18"/>
      <c r="J129" s="16" t="str" cm="1">
        <f t="array" ref="J129">_xlfn.IFS(A129="","",COUNTIF(高校選手データ貼り付け!D137," ")&gt;0,ASC(LEFT(高校選手データ貼り付け!D137,FIND(" ",高校選手データ貼り付け!D137)-1)),TRUE,ASC(LEFT(高校選手データ貼り付け!D137,FIND("　",高校選手データ貼り付け!D137)-1)))</f>
        <v/>
      </c>
      <c r="K129" s="18" t="str" cm="1">
        <f t="array" ref="K129">_xlfn.IFS(A129="","",COUNTIF(高校選手データ貼り付け!D137," ")&gt;0,ASC(RIGHT(高校選手データ貼り付け!D137,LEN(高校選手データ貼り付け!D137)-FIND(" ",高校選手データ貼り付け!D137))),TRUE,ASC(RIGHT(高校選手データ貼り付け!D137,LEN(高校選手データ貼り付け!D137)-FIND("　",高校選手データ貼り付け!D137))))</f>
        <v/>
      </c>
      <c r="L129" s="18"/>
      <c r="M129" s="18"/>
      <c r="N129" s="18" t="str" cm="1">
        <f t="array" ref="N129">_xlfn.IFS(A129="","",TRUE,高校選手データ貼り付け!F137&amp;"."&amp;TEXT(高校選手データ貼り付け!H137,"00")&amp;"."&amp;TEXT(高校選手データ貼り付け!J137,"00"))</f>
        <v/>
      </c>
      <c r="O129" s="18" t="str" cm="1">
        <f t="array" ref="O129">_xlfn.IFS(A129="","",TRUE,"JPN")</f>
        <v/>
      </c>
      <c r="P129" s="1" t="e">
        <f t="shared" si="0"/>
        <v>#VALUE!</v>
      </c>
      <c r="Q129" s="1" t="e">
        <f t="shared" si="1"/>
        <v>#VALUE!</v>
      </c>
      <c r="R129" s="1" t="e">
        <f t="shared" si="2"/>
        <v>#VALUE!</v>
      </c>
      <c r="S129" s="1" t="e">
        <f t="shared" si="3"/>
        <v>#VALUE!</v>
      </c>
      <c r="T129" s="1" t="e">
        <f t="shared" si="4"/>
        <v>#VALUE!</v>
      </c>
      <c r="U129" s="1" t="str">
        <f t="shared" si="5"/>
        <v>高</v>
      </c>
    </row>
    <row r="130" spans="1:21" ht="18" customHeight="1">
      <c r="A130" s="13" t="str" cm="1">
        <f t="array" ref="A130">_xlfn.IFS(高校選手データ貼り付け!B138="","",TRUE,高校選手データ貼り付け!B138)</f>
        <v/>
      </c>
      <c r="B130" s="14" t="str" cm="1">
        <f t="array" ref="B130">_xlfn.IFS(A130="","",COUNTIF(高校選手データ貼り付け!D139," ")&gt;0,LEFT(高校選手データ貼り付け!D139,FIND(" ",高校選手データ貼り付け!D139)-1),TRUE,LEFT(高校選手データ貼り付け!D139,FIND("　",高校選手データ貼り付け!D139)-1))</f>
        <v/>
      </c>
      <c r="C130" s="14" t="str" cm="1">
        <f t="array" ref="C130">_xlfn.IFS(A130="","",COUNTIF(高校選手データ貼り付け!D139," ")&gt;0,RIGHT(高校選手データ貼り付け!D139,LEN(高校選手データ貼り付け!D139)-FIND(" ",高校選手データ貼り付け!D139)),TRUE,RIGHT(高校選手データ貼り付け!D139,LEN(高校選手データ貼り付け!D139)-FIND("　",高校選手データ貼り付け!D139)))</f>
        <v/>
      </c>
      <c r="D130" s="15"/>
      <c r="E130" s="16" t="str" cm="1">
        <f t="array" ref="E130">_xlfn.IFS(A130="","",TRUE,高校選手データ貼り付け!$P$4&amp;"高")</f>
        <v/>
      </c>
      <c r="F130" s="17" t="str" cm="1">
        <f t="array" ref="F130">_xlfn.IFS(A130="","",TRUE,高校選手データ貼り付け!K138)</f>
        <v/>
      </c>
      <c r="G130" s="15"/>
      <c r="H130" s="18"/>
      <c r="I130" s="18"/>
      <c r="J130" s="16" t="str" cm="1">
        <f t="array" ref="J130">_xlfn.IFS(A130="","",COUNTIF(高校選手データ貼り付け!D138," ")&gt;0,ASC(LEFT(高校選手データ貼り付け!D138,FIND(" ",高校選手データ貼り付け!D138)-1)),TRUE,ASC(LEFT(高校選手データ貼り付け!D138,FIND("　",高校選手データ貼り付け!D138)-1)))</f>
        <v/>
      </c>
      <c r="K130" s="18" t="str" cm="1">
        <f t="array" ref="K130">_xlfn.IFS(A130="","",COUNTIF(高校選手データ貼り付け!D138," ")&gt;0,ASC(RIGHT(高校選手データ貼り付け!D138,LEN(高校選手データ貼り付け!D138)-FIND(" ",高校選手データ貼り付け!D138))),TRUE,ASC(RIGHT(高校選手データ貼り付け!D138,LEN(高校選手データ貼り付け!D138)-FIND("　",高校選手データ貼り付け!D138))))</f>
        <v/>
      </c>
      <c r="L130" s="18"/>
      <c r="M130" s="18"/>
      <c r="N130" s="18" t="str" cm="1">
        <f t="array" ref="N130">_xlfn.IFS(A130="","",TRUE,高校選手データ貼り付け!F138&amp;"."&amp;TEXT(高校選手データ貼り付け!H138,"00")&amp;"."&amp;TEXT(高校選手データ貼り付け!J138,"00"))</f>
        <v/>
      </c>
      <c r="O130" s="18" t="str" cm="1">
        <f t="array" ref="O130">_xlfn.IFS(A130="","",TRUE,"JPN")</f>
        <v/>
      </c>
      <c r="P130" s="1" t="e">
        <f t="shared" si="0"/>
        <v>#VALUE!</v>
      </c>
      <c r="Q130" s="1" t="e">
        <f t="shared" si="1"/>
        <v>#VALUE!</v>
      </c>
      <c r="R130" s="1" t="e">
        <f t="shared" si="2"/>
        <v>#VALUE!</v>
      </c>
      <c r="S130" s="1" t="e">
        <f t="shared" si="3"/>
        <v>#VALUE!</v>
      </c>
      <c r="T130" s="1" t="e">
        <f t="shared" si="4"/>
        <v>#VALUE!</v>
      </c>
      <c r="U130" s="1" t="str">
        <f t="shared" si="5"/>
        <v>高</v>
      </c>
    </row>
    <row r="131" spans="1:21" ht="18" customHeight="1">
      <c r="A131" s="13" t="str" cm="1">
        <f t="array" ref="A131">_xlfn.IFS(高校選手データ貼り付け!B139="","",TRUE,高校選手データ貼り付け!B139)</f>
        <v/>
      </c>
      <c r="B131" s="14" t="str" cm="1">
        <f t="array" ref="B131">_xlfn.IFS(A131="","",COUNTIF(高校選手データ貼り付け!D140," ")&gt;0,LEFT(高校選手データ貼り付け!D140,FIND(" ",高校選手データ貼り付け!D140)-1),TRUE,LEFT(高校選手データ貼り付け!D140,FIND("　",高校選手データ貼り付け!D140)-1))</f>
        <v/>
      </c>
      <c r="C131" s="14" t="str" cm="1">
        <f t="array" ref="C131">_xlfn.IFS(A131="","",COUNTIF(高校選手データ貼り付け!D140," ")&gt;0,RIGHT(高校選手データ貼り付け!D140,LEN(高校選手データ貼り付け!D140)-FIND(" ",高校選手データ貼り付け!D140)),TRUE,RIGHT(高校選手データ貼り付け!D140,LEN(高校選手データ貼り付け!D140)-FIND("　",高校選手データ貼り付け!D140)))</f>
        <v/>
      </c>
      <c r="D131" s="15"/>
      <c r="E131" s="16" t="str" cm="1">
        <f t="array" ref="E131">_xlfn.IFS(A131="","",TRUE,高校選手データ貼り付け!$P$4&amp;"高")</f>
        <v/>
      </c>
      <c r="F131" s="17" t="str" cm="1">
        <f t="array" ref="F131">_xlfn.IFS(A131="","",TRUE,高校選手データ貼り付け!K139)</f>
        <v/>
      </c>
      <c r="G131" s="15"/>
      <c r="H131" s="18"/>
      <c r="I131" s="18"/>
      <c r="J131" s="16" t="str" cm="1">
        <f t="array" ref="J131">_xlfn.IFS(A131="","",COUNTIF(高校選手データ貼り付け!D139," ")&gt;0,ASC(LEFT(高校選手データ貼り付け!D139,FIND(" ",高校選手データ貼り付け!D139)-1)),TRUE,ASC(LEFT(高校選手データ貼り付け!D139,FIND("　",高校選手データ貼り付け!D139)-1)))</f>
        <v/>
      </c>
      <c r="K131" s="18" t="str" cm="1">
        <f t="array" ref="K131">_xlfn.IFS(A131="","",COUNTIF(高校選手データ貼り付け!D139," ")&gt;0,ASC(RIGHT(高校選手データ貼り付け!D139,LEN(高校選手データ貼り付け!D139)-FIND(" ",高校選手データ貼り付け!D139))),TRUE,ASC(RIGHT(高校選手データ貼り付け!D139,LEN(高校選手データ貼り付け!D139)-FIND("　",高校選手データ貼り付け!D139))))</f>
        <v/>
      </c>
      <c r="L131" s="18"/>
      <c r="M131" s="18"/>
      <c r="N131" s="18" t="str" cm="1">
        <f t="array" ref="N131">_xlfn.IFS(A131="","",TRUE,高校選手データ貼り付け!F139&amp;"."&amp;TEXT(高校選手データ貼り付け!H139,"00")&amp;"."&amp;TEXT(高校選手データ貼り付け!J139,"00"))</f>
        <v/>
      </c>
      <c r="O131" s="18" t="str" cm="1">
        <f t="array" ref="O131">_xlfn.IFS(A131="","",TRUE,"JPN")</f>
        <v/>
      </c>
      <c r="P131" s="1" t="e">
        <f t="shared" si="0"/>
        <v>#VALUE!</v>
      </c>
      <c r="Q131" s="1" t="e">
        <f t="shared" si="1"/>
        <v>#VALUE!</v>
      </c>
      <c r="R131" s="1" t="e">
        <f t="shared" si="2"/>
        <v>#VALUE!</v>
      </c>
      <c r="S131" s="1" t="e">
        <f t="shared" si="3"/>
        <v>#VALUE!</v>
      </c>
      <c r="T131" s="1" t="e">
        <f t="shared" si="4"/>
        <v>#VALUE!</v>
      </c>
      <c r="U131" s="1" t="str">
        <f t="shared" si="5"/>
        <v>高</v>
      </c>
    </row>
    <row r="132" spans="1:21" ht="18" customHeight="1">
      <c r="A132" s="13" t="str" cm="1">
        <f t="array" ref="A132">_xlfn.IFS(高校選手データ貼り付け!B140="","",TRUE,高校選手データ貼り付け!B140)</f>
        <v/>
      </c>
      <c r="B132" s="14" t="str" cm="1">
        <f t="array" ref="B132">_xlfn.IFS(A132="","",COUNTIF(高校選手データ貼り付け!D141," ")&gt;0,LEFT(高校選手データ貼り付け!D141,FIND(" ",高校選手データ貼り付け!D141)-1),TRUE,LEFT(高校選手データ貼り付け!D141,FIND("　",高校選手データ貼り付け!D141)-1))</f>
        <v/>
      </c>
      <c r="C132" s="14" t="str" cm="1">
        <f t="array" ref="C132">_xlfn.IFS(A132="","",COUNTIF(高校選手データ貼り付け!D141," ")&gt;0,RIGHT(高校選手データ貼り付け!D141,LEN(高校選手データ貼り付け!D141)-FIND(" ",高校選手データ貼り付け!D141)),TRUE,RIGHT(高校選手データ貼り付け!D141,LEN(高校選手データ貼り付け!D141)-FIND("　",高校選手データ貼り付け!D141)))</f>
        <v/>
      </c>
      <c r="D132" s="15"/>
      <c r="E132" s="16" t="str" cm="1">
        <f t="array" ref="E132">_xlfn.IFS(A132="","",TRUE,高校選手データ貼り付け!$P$4&amp;"高")</f>
        <v/>
      </c>
      <c r="F132" s="17" t="str" cm="1">
        <f t="array" ref="F132">_xlfn.IFS(A132="","",TRUE,高校選手データ貼り付け!K140)</f>
        <v/>
      </c>
      <c r="G132" s="15"/>
      <c r="H132" s="18"/>
      <c r="I132" s="18"/>
      <c r="J132" s="16" t="str" cm="1">
        <f t="array" ref="J132">_xlfn.IFS(A132="","",COUNTIF(高校選手データ貼り付け!D140," ")&gt;0,ASC(LEFT(高校選手データ貼り付け!D140,FIND(" ",高校選手データ貼り付け!D140)-1)),TRUE,ASC(LEFT(高校選手データ貼り付け!D140,FIND("　",高校選手データ貼り付け!D140)-1)))</f>
        <v/>
      </c>
      <c r="K132" s="18" t="str" cm="1">
        <f t="array" ref="K132">_xlfn.IFS(A132="","",COUNTIF(高校選手データ貼り付け!D140," ")&gt;0,ASC(RIGHT(高校選手データ貼り付け!D140,LEN(高校選手データ貼り付け!D140)-FIND(" ",高校選手データ貼り付け!D140))),TRUE,ASC(RIGHT(高校選手データ貼り付け!D140,LEN(高校選手データ貼り付け!D140)-FIND("　",高校選手データ貼り付け!D140))))</f>
        <v/>
      </c>
      <c r="L132" s="18"/>
      <c r="M132" s="18"/>
      <c r="N132" s="18" t="str" cm="1">
        <f t="array" ref="N132">_xlfn.IFS(A132="","",TRUE,高校選手データ貼り付け!F140&amp;"."&amp;TEXT(高校選手データ貼り付け!H140,"00")&amp;"."&amp;TEXT(高校選手データ貼り付け!J140,"00"))</f>
        <v/>
      </c>
      <c r="O132" s="18" t="str" cm="1">
        <f t="array" ref="O132">_xlfn.IFS(A132="","",TRUE,"JPN")</f>
        <v/>
      </c>
      <c r="P132" s="1" t="e">
        <f t="shared" si="0"/>
        <v>#VALUE!</v>
      </c>
      <c r="Q132" s="1" t="e">
        <f t="shared" si="1"/>
        <v>#VALUE!</v>
      </c>
      <c r="R132" s="1" t="e">
        <f t="shared" si="2"/>
        <v>#VALUE!</v>
      </c>
      <c r="S132" s="1" t="e">
        <f t="shared" si="3"/>
        <v>#VALUE!</v>
      </c>
      <c r="T132" s="1" t="e">
        <f t="shared" si="4"/>
        <v>#VALUE!</v>
      </c>
      <c r="U132" s="1" t="str">
        <f t="shared" si="5"/>
        <v>高</v>
      </c>
    </row>
    <row r="133" spans="1:21" ht="18" customHeight="1">
      <c r="A133" s="13" t="str" cm="1">
        <f t="array" ref="A133">_xlfn.IFS(高校選手データ貼り付け!B141="","",TRUE,高校選手データ貼り付け!B141)</f>
        <v/>
      </c>
      <c r="B133" s="14" t="str" cm="1">
        <f t="array" ref="B133">_xlfn.IFS(A133="","",COUNTIF(高校選手データ貼り付け!D142," ")&gt;0,LEFT(高校選手データ貼り付け!D142,FIND(" ",高校選手データ貼り付け!D142)-1),TRUE,LEFT(高校選手データ貼り付け!D142,FIND("　",高校選手データ貼り付け!D142)-1))</f>
        <v/>
      </c>
      <c r="C133" s="14" t="str" cm="1">
        <f t="array" ref="C133">_xlfn.IFS(A133="","",COUNTIF(高校選手データ貼り付け!D142," ")&gt;0,RIGHT(高校選手データ貼り付け!D142,LEN(高校選手データ貼り付け!D142)-FIND(" ",高校選手データ貼り付け!D142)),TRUE,RIGHT(高校選手データ貼り付け!D142,LEN(高校選手データ貼り付け!D142)-FIND("　",高校選手データ貼り付け!D142)))</f>
        <v/>
      </c>
      <c r="D133" s="15"/>
      <c r="E133" s="16" t="str" cm="1">
        <f t="array" ref="E133">_xlfn.IFS(A133="","",TRUE,高校選手データ貼り付け!$P$4&amp;"高")</f>
        <v/>
      </c>
      <c r="F133" s="17" t="str" cm="1">
        <f t="array" ref="F133">_xlfn.IFS(A133="","",TRUE,高校選手データ貼り付け!K141)</f>
        <v/>
      </c>
      <c r="G133" s="15"/>
      <c r="H133" s="18"/>
      <c r="I133" s="18"/>
      <c r="J133" s="16" t="str" cm="1">
        <f t="array" ref="J133">_xlfn.IFS(A133="","",COUNTIF(高校選手データ貼り付け!D141," ")&gt;0,ASC(LEFT(高校選手データ貼り付け!D141,FIND(" ",高校選手データ貼り付け!D141)-1)),TRUE,ASC(LEFT(高校選手データ貼り付け!D141,FIND("　",高校選手データ貼り付け!D141)-1)))</f>
        <v/>
      </c>
      <c r="K133" s="18" t="str" cm="1">
        <f t="array" ref="K133">_xlfn.IFS(A133="","",COUNTIF(高校選手データ貼り付け!D141," ")&gt;0,ASC(RIGHT(高校選手データ貼り付け!D141,LEN(高校選手データ貼り付け!D141)-FIND(" ",高校選手データ貼り付け!D141))),TRUE,ASC(RIGHT(高校選手データ貼り付け!D141,LEN(高校選手データ貼り付け!D141)-FIND("　",高校選手データ貼り付け!D141))))</f>
        <v/>
      </c>
      <c r="L133" s="18"/>
      <c r="M133" s="18"/>
      <c r="N133" s="18" t="str" cm="1">
        <f t="array" ref="N133">_xlfn.IFS(A133="","",TRUE,高校選手データ貼り付け!F141&amp;"."&amp;TEXT(高校選手データ貼り付け!H141,"00")&amp;"."&amp;TEXT(高校選手データ貼り付け!J141,"00"))</f>
        <v/>
      </c>
      <c r="O133" s="18" t="str" cm="1">
        <f t="array" ref="O133">_xlfn.IFS(A133="","",TRUE,"JPN")</f>
        <v/>
      </c>
      <c r="P133" s="1" t="e">
        <f t="shared" si="0"/>
        <v>#VALUE!</v>
      </c>
      <c r="Q133" s="1" t="e">
        <f t="shared" si="1"/>
        <v>#VALUE!</v>
      </c>
      <c r="R133" s="1" t="e">
        <f t="shared" si="2"/>
        <v>#VALUE!</v>
      </c>
      <c r="S133" s="1" t="e">
        <f t="shared" si="3"/>
        <v>#VALUE!</v>
      </c>
      <c r="T133" s="1" t="e">
        <f t="shared" si="4"/>
        <v>#VALUE!</v>
      </c>
      <c r="U133" s="1" t="str">
        <f t="shared" si="5"/>
        <v>高</v>
      </c>
    </row>
    <row r="134" spans="1:21" ht="18" customHeight="1">
      <c r="A134" s="13" t="str" cm="1">
        <f t="array" ref="A134">_xlfn.IFS(高校選手データ貼り付け!B142="","",TRUE,高校選手データ貼り付け!B142)</f>
        <v/>
      </c>
      <c r="B134" s="14" t="str" cm="1">
        <f t="array" ref="B134">_xlfn.IFS(A134="","",COUNTIF(高校選手データ貼り付け!D143," ")&gt;0,LEFT(高校選手データ貼り付け!D143,FIND(" ",高校選手データ貼り付け!D143)-1),TRUE,LEFT(高校選手データ貼り付け!D143,FIND("　",高校選手データ貼り付け!D143)-1))</f>
        <v/>
      </c>
      <c r="C134" s="14" t="str" cm="1">
        <f t="array" ref="C134">_xlfn.IFS(A134="","",COUNTIF(高校選手データ貼り付け!D143," ")&gt;0,RIGHT(高校選手データ貼り付け!D143,LEN(高校選手データ貼り付け!D143)-FIND(" ",高校選手データ貼り付け!D143)),TRUE,RIGHT(高校選手データ貼り付け!D143,LEN(高校選手データ貼り付け!D143)-FIND("　",高校選手データ貼り付け!D143)))</f>
        <v/>
      </c>
      <c r="D134" s="15"/>
      <c r="E134" s="16" t="str" cm="1">
        <f t="array" ref="E134">_xlfn.IFS(A134="","",TRUE,高校選手データ貼り付け!$P$4&amp;"高")</f>
        <v/>
      </c>
      <c r="F134" s="17" t="str" cm="1">
        <f t="array" ref="F134">_xlfn.IFS(A134="","",TRUE,高校選手データ貼り付け!K142)</f>
        <v/>
      </c>
      <c r="G134" s="15"/>
      <c r="H134" s="18"/>
      <c r="I134" s="18"/>
      <c r="J134" s="16" t="str" cm="1">
        <f t="array" ref="J134">_xlfn.IFS(A134="","",COUNTIF(高校選手データ貼り付け!D142," ")&gt;0,ASC(LEFT(高校選手データ貼り付け!D142,FIND(" ",高校選手データ貼り付け!D142)-1)),TRUE,ASC(LEFT(高校選手データ貼り付け!D142,FIND("　",高校選手データ貼り付け!D142)-1)))</f>
        <v/>
      </c>
      <c r="K134" s="18" t="str" cm="1">
        <f t="array" ref="K134">_xlfn.IFS(A134="","",COUNTIF(高校選手データ貼り付け!D142," ")&gt;0,ASC(RIGHT(高校選手データ貼り付け!D142,LEN(高校選手データ貼り付け!D142)-FIND(" ",高校選手データ貼り付け!D142))),TRUE,ASC(RIGHT(高校選手データ貼り付け!D142,LEN(高校選手データ貼り付け!D142)-FIND("　",高校選手データ貼り付け!D142))))</f>
        <v/>
      </c>
      <c r="L134" s="18"/>
      <c r="M134" s="18"/>
      <c r="N134" s="18" t="str" cm="1">
        <f t="array" ref="N134">_xlfn.IFS(A134="","",TRUE,高校選手データ貼り付け!F142&amp;"."&amp;TEXT(高校選手データ貼り付け!H142,"00")&amp;"."&amp;TEXT(高校選手データ貼り付け!J142,"00"))</f>
        <v/>
      </c>
      <c r="O134" s="18" t="str" cm="1">
        <f t="array" ref="O134">_xlfn.IFS(A134="","",TRUE,"JPN")</f>
        <v/>
      </c>
      <c r="P134" s="1" t="e">
        <f t="shared" si="0"/>
        <v>#VALUE!</v>
      </c>
      <c r="Q134" s="1" t="e">
        <f t="shared" si="1"/>
        <v>#VALUE!</v>
      </c>
      <c r="R134" s="1" t="e">
        <f t="shared" si="2"/>
        <v>#VALUE!</v>
      </c>
      <c r="S134" s="1" t="e">
        <f t="shared" si="3"/>
        <v>#VALUE!</v>
      </c>
      <c r="T134" s="1" t="e">
        <f t="shared" si="4"/>
        <v>#VALUE!</v>
      </c>
      <c r="U134" s="1" t="str">
        <f t="shared" si="5"/>
        <v>高</v>
      </c>
    </row>
    <row r="135" spans="1:21" ht="18" customHeight="1">
      <c r="A135" s="13" t="str" cm="1">
        <f t="array" ref="A135">_xlfn.IFS(高校選手データ貼り付け!B143="","",TRUE,高校選手データ貼り付け!B143)</f>
        <v/>
      </c>
      <c r="B135" s="14" t="str" cm="1">
        <f t="array" ref="B135">_xlfn.IFS(A135="","",COUNTIF(高校選手データ貼り付け!D144," ")&gt;0,LEFT(高校選手データ貼り付け!D144,FIND(" ",高校選手データ貼り付け!D144)-1),TRUE,LEFT(高校選手データ貼り付け!D144,FIND("　",高校選手データ貼り付け!D144)-1))</f>
        <v/>
      </c>
      <c r="C135" s="14" t="str" cm="1">
        <f t="array" ref="C135">_xlfn.IFS(A135="","",COUNTIF(高校選手データ貼り付け!D144," ")&gt;0,RIGHT(高校選手データ貼り付け!D144,LEN(高校選手データ貼り付け!D144)-FIND(" ",高校選手データ貼り付け!D144)),TRUE,RIGHT(高校選手データ貼り付け!D144,LEN(高校選手データ貼り付け!D144)-FIND("　",高校選手データ貼り付け!D144)))</f>
        <v/>
      </c>
      <c r="D135" s="15"/>
      <c r="E135" s="16" t="str" cm="1">
        <f t="array" ref="E135">_xlfn.IFS(A135="","",TRUE,高校選手データ貼り付け!$P$4&amp;"高")</f>
        <v/>
      </c>
      <c r="F135" s="17" t="str" cm="1">
        <f t="array" ref="F135">_xlfn.IFS(A135="","",TRUE,高校選手データ貼り付け!K143)</f>
        <v/>
      </c>
      <c r="G135" s="15"/>
      <c r="H135" s="18"/>
      <c r="I135" s="18"/>
      <c r="J135" s="16" t="str" cm="1">
        <f t="array" ref="J135">_xlfn.IFS(A135="","",COUNTIF(高校選手データ貼り付け!D143," ")&gt;0,ASC(LEFT(高校選手データ貼り付け!D143,FIND(" ",高校選手データ貼り付け!D143)-1)),TRUE,ASC(LEFT(高校選手データ貼り付け!D143,FIND("　",高校選手データ貼り付け!D143)-1)))</f>
        <v/>
      </c>
      <c r="K135" s="18" t="str" cm="1">
        <f t="array" ref="K135">_xlfn.IFS(A135="","",COUNTIF(高校選手データ貼り付け!D143," ")&gt;0,ASC(RIGHT(高校選手データ貼り付け!D143,LEN(高校選手データ貼り付け!D143)-FIND(" ",高校選手データ貼り付け!D143))),TRUE,ASC(RIGHT(高校選手データ貼り付け!D143,LEN(高校選手データ貼り付け!D143)-FIND("　",高校選手データ貼り付け!D143))))</f>
        <v/>
      </c>
      <c r="L135" s="18"/>
      <c r="M135" s="18"/>
      <c r="N135" s="18" t="str" cm="1">
        <f t="array" ref="N135">_xlfn.IFS(A135="","",TRUE,高校選手データ貼り付け!F143&amp;"."&amp;TEXT(高校選手データ貼り付け!H143,"00")&amp;"."&amp;TEXT(高校選手データ貼り付け!J143,"00"))</f>
        <v/>
      </c>
      <c r="O135" s="18" t="str" cm="1">
        <f t="array" ref="O135">_xlfn.IFS(A135="","",TRUE,"JPN")</f>
        <v/>
      </c>
      <c r="P135" s="1" t="e">
        <f t="shared" si="0"/>
        <v>#VALUE!</v>
      </c>
      <c r="Q135" s="1" t="e">
        <f t="shared" si="1"/>
        <v>#VALUE!</v>
      </c>
      <c r="R135" s="1" t="e">
        <f t="shared" si="2"/>
        <v>#VALUE!</v>
      </c>
      <c r="S135" s="1" t="e">
        <f t="shared" si="3"/>
        <v>#VALUE!</v>
      </c>
      <c r="T135" s="1" t="e">
        <f t="shared" si="4"/>
        <v>#VALUE!</v>
      </c>
      <c r="U135" s="1" t="str">
        <f t="shared" si="5"/>
        <v>高</v>
      </c>
    </row>
    <row r="136" spans="1:21" ht="18" customHeight="1">
      <c r="A136" s="13" t="str" cm="1">
        <f t="array" ref="A136">_xlfn.IFS(高校選手データ貼り付け!B144="","",TRUE,高校選手データ貼り付け!B144)</f>
        <v/>
      </c>
      <c r="B136" s="14" t="str" cm="1">
        <f t="array" ref="B136">_xlfn.IFS(A136="","",COUNTIF(高校選手データ貼り付け!D145," ")&gt;0,LEFT(高校選手データ貼り付け!D145,FIND(" ",高校選手データ貼り付け!D145)-1),TRUE,LEFT(高校選手データ貼り付け!D145,FIND("　",高校選手データ貼り付け!D145)-1))</f>
        <v/>
      </c>
      <c r="C136" s="14" t="str" cm="1">
        <f t="array" ref="C136">_xlfn.IFS(A136="","",COUNTIF(高校選手データ貼り付け!D145," ")&gt;0,RIGHT(高校選手データ貼り付け!D145,LEN(高校選手データ貼り付け!D145)-FIND(" ",高校選手データ貼り付け!D145)),TRUE,RIGHT(高校選手データ貼り付け!D145,LEN(高校選手データ貼り付け!D145)-FIND("　",高校選手データ貼り付け!D145)))</f>
        <v/>
      </c>
      <c r="D136" s="15"/>
      <c r="E136" s="16" t="str" cm="1">
        <f t="array" ref="E136">_xlfn.IFS(A136="","",TRUE,高校選手データ貼り付け!$P$4&amp;"高")</f>
        <v/>
      </c>
      <c r="F136" s="17" t="str" cm="1">
        <f t="array" ref="F136">_xlfn.IFS(A136="","",TRUE,高校選手データ貼り付け!K144)</f>
        <v/>
      </c>
      <c r="G136" s="15"/>
      <c r="H136" s="18"/>
      <c r="I136" s="18"/>
      <c r="J136" s="16" t="str" cm="1">
        <f t="array" ref="J136">_xlfn.IFS(A136="","",COUNTIF(高校選手データ貼り付け!D144," ")&gt;0,ASC(LEFT(高校選手データ貼り付け!D144,FIND(" ",高校選手データ貼り付け!D144)-1)),TRUE,ASC(LEFT(高校選手データ貼り付け!D144,FIND("　",高校選手データ貼り付け!D144)-1)))</f>
        <v/>
      </c>
      <c r="K136" s="18" t="str" cm="1">
        <f t="array" ref="K136">_xlfn.IFS(A136="","",COUNTIF(高校選手データ貼り付け!D144," ")&gt;0,ASC(RIGHT(高校選手データ貼り付け!D144,LEN(高校選手データ貼り付け!D144)-FIND(" ",高校選手データ貼り付け!D144))),TRUE,ASC(RIGHT(高校選手データ貼り付け!D144,LEN(高校選手データ貼り付け!D144)-FIND("　",高校選手データ貼り付け!D144))))</f>
        <v/>
      </c>
      <c r="L136" s="18"/>
      <c r="M136" s="18"/>
      <c r="N136" s="18" t="str" cm="1">
        <f t="array" ref="N136">_xlfn.IFS(A136="","",TRUE,高校選手データ貼り付け!F144&amp;"."&amp;TEXT(高校選手データ貼り付け!H144,"00")&amp;"."&amp;TEXT(高校選手データ貼り付け!J144,"00"))</f>
        <v/>
      </c>
      <c r="O136" s="18" t="str" cm="1">
        <f t="array" ref="O136">_xlfn.IFS(A136="","",TRUE,"JPN")</f>
        <v/>
      </c>
      <c r="P136" s="1" t="e">
        <f t="shared" si="0"/>
        <v>#VALUE!</v>
      </c>
      <c r="Q136" s="1" t="e">
        <f t="shared" si="1"/>
        <v>#VALUE!</v>
      </c>
      <c r="R136" s="1" t="e">
        <f t="shared" si="2"/>
        <v>#VALUE!</v>
      </c>
      <c r="S136" s="1" t="e">
        <f t="shared" si="3"/>
        <v>#VALUE!</v>
      </c>
      <c r="T136" s="1" t="e">
        <f t="shared" si="4"/>
        <v>#VALUE!</v>
      </c>
      <c r="U136" s="1" t="str">
        <f t="shared" si="5"/>
        <v>高</v>
      </c>
    </row>
    <row r="137" spans="1:21" ht="18" customHeight="1">
      <c r="A137" s="13" t="str" cm="1">
        <f t="array" ref="A137">_xlfn.IFS(高校選手データ貼り付け!B145="","",TRUE,高校選手データ貼り付け!B145)</f>
        <v/>
      </c>
      <c r="B137" s="14" t="str" cm="1">
        <f t="array" ref="B137">_xlfn.IFS(A137="","",COUNTIF(高校選手データ貼り付け!D146," ")&gt;0,LEFT(高校選手データ貼り付け!D146,FIND(" ",高校選手データ貼り付け!D146)-1),TRUE,LEFT(高校選手データ貼り付け!D146,FIND("　",高校選手データ貼り付け!D146)-1))</f>
        <v/>
      </c>
      <c r="C137" s="14" t="str" cm="1">
        <f t="array" ref="C137">_xlfn.IFS(A137="","",COUNTIF(高校選手データ貼り付け!D146," ")&gt;0,RIGHT(高校選手データ貼り付け!D146,LEN(高校選手データ貼り付け!D146)-FIND(" ",高校選手データ貼り付け!D146)),TRUE,RIGHT(高校選手データ貼り付け!D146,LEN(高校選手データ貼り付け!D146)-FIND("　",高校選手データ貼り付け!D146)))</f>
        <v/>
      </c>
      <c r="D137" s="15"/>
      <c r="E137" s="16" t="str" cm="1">
        <f t="array" ref="E137">_xlfn.IFS(A137="","",TRUE,高校選手データ貼り付け!$P$4&amp;"高")</f>
        <v/>
      </c>
      <c r="F137" s="17" t="str" cm="1">
        <f t="array" ref="F137">_xlfn.IFS(A137="","",TRUE,高校選手データ貼り付け!K145)</f>
        <v/>
      </c>
      <c r="G137" s="15"/>
      <c r="H137" s="18"/>
      <c r="I137" s="18"/>
      <c r="J137" s="16" t="str" cm="1">
        <f t="array" ref="J137">_xlfn.IFS(A137="","",COUNTIF(高校選手データ貼り付け!D145," ")&gt;0,ASC(LEFT(高校選手データ貼り付け!D145,FIND(" ",高校選手データ貼り付け!D145)-1)),TRUE,ASC(LEFT(高校選手データ貼り付け!D145,FIND("　",高校選手データ貼り付け!D145)-1)))</f>
        <v/>
      </c>
      <c r="K137" s="18" t="str" cm="1">
        <f t="array" ref="K137">_xlfn.IFS(A137="","",COUNTIF(高校選手データ貼り付け!D145," ")&gt;0,ASC(RIGHT(高校選手データ貼り付け!D145,LEN(高校選手データ貼り付け!D145)-FIND(" ",高校選手データ貼り付け!D145))),TRUE,ASC(RIGHT(高校選手データ貼り付け!D145,LEN(高校選手データ貼り付け!D145)-FIND("　",高校選手データ貼り付け!D145))))</f>
        <v/>
      </c>
      <c r="L137" s="18"/>
      <c r="M137" s="18"/>
      <c r="N137" s="18" t="str" cm="1">
        <f t="array" ref="N137">_xlfn.IFS(A137="","",TRUE,高校選手データ貼り付け!F145&amp;"."&amp;TEXT(高校選手データ貼り付け!H145,"00")&amp;"."&amp;TEXT(高校選手データ貼り付け!J145,"00"))</f>
        <v/>
      </c>
      <c r="O137" s="18" t="str" cm="1">
        <f t="array" ref="O137">_xlfn.IFS(A137="","",TRUE,"JPN")</f>
        <v/>
      </c>
      <c r="P137" s="1" t="e">
        <f t="shared" si="0"/>
        <v>#VALUE!</v>
      </c>
      <c r="Q137" s="1" t="e">
        <f t="shared" si="1"/>
        <v>#VALUE!</v>
      </c>
      <c r="R137" s="1" t="e">
        <f t="shared" si="2"/>
        <v>#VALUE!</v>
      </c>
      <c r="S137" s="1" t="e">
        <f t="shared" si="3"/>
        <v>#VALUE!</v>
      </c>
      <c r="T137" s="1" t="e">
        <f t="shared" si="4"/>
        <v>#VALUE!</v>
      </c>
      <c r="U137" s="1" t="str">
        <f t="shared" si="5"/>
        <v>高</v>
      </c>
    </row>
    <row r="138" spans="1:21" ht="18" customHeight="1">
      <c r="A138" s="13" t="str" cm="1">
        <f t="array" ref="A138">_xlfn.IFS(高校選手データ貼り付け!B146="","",TRUE,高校選手データ貼り付け!B146)</f>
        <v/>
      </c>
      <c r="B138" s="14" t="str" cm="1">
        <f t="array" ref="B138">_xlfn.IFS(A138="","",COUNTIF(高校選手データ貼り付け!D147," ")&gt;0,LEFT(高校選手データ貼り付け!D147,FIND(" ",高校選手データ貼り付け!D147)-1),TRUE,LEFT(高校選手データ貼り付け!D147,FIND("　",高校選手データ貼り付け!D147)-1))</f>
        <v/>
      </c>
      <c r="C138" s="14" t="str" cm="1">
        <f t="array" ref="C138">_xlfn.IFS(A138="","",COUNTIF(高校選手データ貼り付け!D147," ")&gt;0,RIGHT(高校選手データ貼り付け!D147,LEN(高校選手データ貼り付け!D147)-FIND(" ",高校選手データ貼り付け!D147)),TRUE,RIGHT(高校選手データ貼り付け!D147,LEN(高校選手データ貼り付け!D147)-FIND("　",高校選手データ貼り付け!D147)))</f>
        <v/>
      </c>
      <c r="D138" s="15"/>
      <c r="E138" s="16" t="str" cm="1">
        <f t="array" ref="E138">_xlfn.IFS(A138="","",TRUE,高校選手データ貼り付け!$P$4&amp;"高")</f>
        <v/>
      </c>
      <c r="F138" s="17" t="str" cm="1">
        <f t="array" ref="F138">_xlfn.IFS(A138="","",TRUE,高校選手データ貼り付け!K146)</f>
        <v/>
      </c>
      <c r="G138" s="15"/>
      <c r="H138" s="18"/>
      <c r="I138" s="18"/>
      <c r="J138" s="16" t="str" cm="1">
        <f t="array" ref="J138">_xlfn.IFS(A138="","",COUNTIF(高校選手データ貼り付け!D146," ")&gt;0,ASC(LEFT(高校選手データ貼り付け!D146,FIND(" ",高校選手データ貼り付け!D146)-1)),TRUE,ASC(LEFT(高校選手データ貼り付け!D146,FIND("　",高校選手データ貼り付け!D146)-1)))</f>
        <v/>
      </c>
      <c r="K138" s="18" t="str" cm="1">
        <f t="array" ref="K138">_xlfn.IFS(A138="","",COUNTIF(高校選手データ貼り付け!D146," ")&gt;0,ASC(RIGHT(高校選手データ貼り付け!D146,LEN(高校選手データ貼り付け!D146)-FIND(" ",高校選手データ貼り付け!D146))),TRUE,ASC(RIGHT(高校選手データ貼り付け!D146,LEN(高校選手データ貼り付け!D146)-FIND("　",高校選手データ貼り付け!D146))))</f>
        <v/>
      </c>
      <c r="L138" s="18"/>
      <c r="M138" s="18"/>
      <c r="N138" s="18" t="str" cm="1">
        <f t="array" ref="N138">_xlfn.IFS(A138="","",TRUE,高校選手データ貼り付け!F146&amp;"."&amp;TEXT(高校選手データ貼り付け!H146,"00")&amp;"."&amp;TEXT(高校選手データ貼り付け!J146,"00"))</f>
        <v/>
      </c>
      <c r="O138" s="18" t="str" cm="1">
        <f t="array" ref="O138">_xlfn.IFS(A138="","",TRUE,"JPN")</f>
        <v/>
      </c>
      <c r="P138" s="1" t="e">
        <f t="shared" si="0"/>
        <v>#VALUE!</v>
      </c>
      <c r="Q138" s="1" t="e">
        <f t="shared" si="1"/>
        <v>#VALUE!</v>
      </c>
      <c r="R138" s="1" t="e">
        <f t="shared" si="2"/>
        <v>#VALUE!</v>
      </c>
      <c r="S138" s="1" t="e">
        <f t="shared" si="3"/>
        <v>#VALUE!</v>
      </c>
      <c r="T138" s="1" t="e">
        <f t="shared" si="4"/>
        <v>#VALUE!</v>
      </c>
      <c r="U138" s="1" t="str">
        <f t="shared" si="5"/>
        <v>高</v>
      </c>
    </row>
    <row r="139" spans="1:21" ht="18" customHeight="1">
      <c r="A139" s="13" t="str" cm="1">
        <f t="array" ref="A139">_xlfn.IFS(高校選手データ貼り付け!B147="","",TRUE,高校選手データ貼り付け!B147)</f>
        <v/>
      </c>
      <c r="B139" s="14" t="str" cm="1">
        <f t="array" ref="B139">_xlfn.IFS(A139="","",COUNTIF(高校選手データ貼り付け!D148," ")&gt;0,LEFT(高校選手データ貼り付け!D148,FIND(" ",高校選手データ貼り付け!D148)-1),TRUE,LEFT(高校選手データ貼り付け!D148,FIND("　",高校選手データ貼り付け!D148)-1))</f>
        <v/>
      </c>
      <c r="C139" s="14" t="str" cm="1">
        <f t="array" ref="C139">_xlfn.IFS(A139="","",COUNTIF(高校選手データ貼り付け!D148," ")&gt;0,RIGHT(高校選手データ貼り付け!D148,LEN(高校選手データ貼り付け!D148)-FIND(" ",高校選手データ貼り付け!D148)),TRUE,RIGHT(高校選手データ貼り付け!D148,LEN(高校選手データ貼り付け!D148)-FIND("　",高校選手データ貼り付け!D148)))</f>
        <v/>
      </c>
      <c r="D139" s="15"/>
      <c r="E139" s="16" t="str" cm="1">
        <f t="array" ref="E139">_xlfn.IFS(A139="","",TRUE,高校選手データ貼り付け!$P$4&amp;"高")</f>
        <v/>
      </c>
      <c r="F139" s="17" t="str" cm="1">
        <f t="array" ref="F139">_xlfn.IFS(A139="","",TRUE,高校選手データ貼り付け!K147)</f>
        <v/>
      </c>
      <c r="G139" s="15"/>
      <c r="H139" s="18"/>
      <c r="I139" s="18"/>
      <c r="J139" s="16" t="str" cm="1">
        <f t="array" ref="J139">_xlfn.IFS(A139="","",COUNTIF(高校選手データ貼り付け!D147," ")&gt;0,ASC(LEFT(高校選手データ貼り付け!D147,FIND(" ",高校選手データ貼り付け!D147)-1)),TRUE,ASC(LEFT(高校選手データ貼り付け!D147,FIND("　",高校選手データ貼り付け!D147)-1)))</f>
        <v/>
      </c>
      <c r="K139" s="18" t="str" cm="1">
        <f t="array" ref="K139">_xlfn.IFS(A139="","",COUNTIF(高校選手データ貼り付け!D147," ")&gt;0,ASC(RIGHT(高校選手データ貼り付け!D147,LEN(高校選手データ貼り付け!D147)-FIND(" ",高校選手データ貼り付け!D147))),TRUE,ASC(RIGHT(高校選手データ貼り付け!D147,LEN(高校選手データ貼り付け!D147)-FIND("　",高校選手データ貼り付け!D147))))</f>
        <v/>
      </c>
      <c r="L139" s="18"/>
      <c r="M139" s="18"/>
      <c r="N139" s="18" t="str" cm="1">
        <f t="array" ref="N139">_xlfn.IFS(A139="","",TRUE,高校選手データ貼り付け!F147&amp;"."&amp;TEXT(高校選手データ貼り付け!H147,"00")&amp;"."&amp;TEXT(高校選手データ貼り付け!J147,"00"))</f>
        <v/>
      </c>
      <c r="O139" s="18" t="str" cm="1">
        <f t="array" ref="O139">_xlfn.IFS(A139="","",TRUE,"JPN")</f>
        <v/>
      </c>
      <c r="P139" s="1" t="e">
        <f t="shared" si="0"/>
        <v>#VALUE!</v>
      </c>
      <c r="Q139" s="1" t="e">
        <f t="shared" si="1"/>
        <v>#VALUE!</v>
      </c>
      <c r="R139" s="1" t="e">
        <f t="shared" si="2"/>
        <v>#VALUE!</v>
      </c>
      <c r="S139" s="1" t="e">
        <f t="shared" si="3"/>
        <v>#VALUE!</v>
      </c>
      <c r="T139" s="1" t="e">
        <f t="shared" si="4"/>
        <v>#VALUE!</v>
      </c>
      <c r="U139" s="1" t="str">
        <f t="shared" si="5"/>
        <v>高</v>
      </c>
    </row>
    <row r="140" spans="1:21" ht="18" customHeight="1">
      <c r="A140" s="13" t="str" cm="1">
        <f t="array" ref="A140">_xlfn.IFS(高校選手データ貼り付け!B148="","",TRUE,高校選手データ貼り付け!B148)</f>
        <v/>
      </c>
      <c r="B140" s="14" t="str" cm="1">
        <f t="array" ref="B140">_xlfn.IFS(A140="","",COUNTIF(高校選手データ貼り付け!D149," ")&gt;0,LEFT(高校選手データ貼り付け!D149,FIND(" ",高校選手データ貼り付け!D149)-1),TRUE,LEFT(高校選手データ貼り付け!D149,FIND("　",高校選手データ貼り付け!D149)-1))</f>
        <v/>
      </c>
      <c r="C140" s="14" t="str" cm="1">
        <f t="array" ref="C140">_xlfn.IFS(A140="","",COUNTIF(高校選手データ貼り付け!D149," ")&gt;0,RIGHT(高校選手データ貼り付け!D149,LEN(高校選手データ貼り付け!D149)-FIND(" ",高校選手データ貼り付け!D149)),TRUE,RIGHT(高校選手データ貼り付け!D149,LEN(高校選手データ貼り付け!D149)-FIND("　",高校選手データ貼り付け!D149)))</f>
        <v/>
      </c>
      <c r="D140" s="15"/>
      <c r="E140" s="16" t="str" cm="1">
        <f t="array" ref="E140">_xlfn.IFS(A140="","",TRUE,高校選手データ貼り付け!$P$4&amp;"高")</f>
        <v/>
      </c>
      <c r="F140" s="17" t="str" cm="1">
        <f t="array" ref="F140">_xlfn.IFS(A140="","",TRUE,高校選手データ貼り付け!K148)</f>
        <v/>
      </c>
      <c r="G140" s="15"/>
      <c r="H140" s="18"/>
      <c r="I140" s="18"/>
      <c r="J140" s="16" t="str" cm="1">
        <f t="array" ref="J140">_xlfn.IFS(A140="","",COUNTIF(高校選手データ貼り付け!D148," ")&gt;0,ASC(LEFT(高校選手データ貼り付け!D148,FIND(" ",高校選手データ貼り付け!D148)-1)),TRUE,ASC(LEFT(高校選手データ貼り付け!D148,FIND("　",高校選手データ貼り付け!D148)-1)))</f>
        <v/>
      </c>
      <c r="K140" s="18" t="str" cm="1">
        <f t="array" ref="K140">_xlfn.IFS(A140="","",COUNTIF(高校選手データ貼り付け!D148," ")&gt;0,ASC(RIGHT(高校選手データ貼り付け!D148,LEN(高校選手データ貼り付け!D148)-FIND(" ",高校選手データ貼り付け!D148))),TRUE,ASC(RIGHT(高校選手データ貼り付け!D148,LEN(高校選手データ貼り付け!D148)-FIND("　",高校選手データ貼り付け!D148))))</f>
        <v/>
      </c>
      <c r="L140" s="18"/>
      <c r="M140" s="18"/>
      <c r="N140" s="18" t="str" cm="1">
        <f t="array" ref="N140">_xlfn.IFS(A140="","",TRUE,高校選手データ貼り付け!F148&amp;"."&amp;TEXT(高校選手データ貼り付け!H148,"00")&amp;"."&amp;TEXT(高校選手データ貼り付け!J148,"00"))</f>
        <v/>
      </c>
      <c r="O140" s="18" t="str" cm="1">
        <f t="array" ref="O140">_xlfn.IFS(A140="","",TRUE,"JPN")</f>
        <v/>
      </c>
      <c r="P140" s="1" t="e">
        <f t="shared" si="0"/>
        <v>#VALUE!</v>
      </c>
      <c r="Q140" s="1" t="e">
        <f t="shared" si="1"/>
        <v>#VALUE!</v>
      </c>
      <c r="R140" s="1" t="e">
        <f t="shared" si="2"/>
        <v>#VALUE!</v>
      </c>
      <c r="S140" s="1" t="e">
        <f t="shared" si="3"/>
        <v>#VALUE!</v>
      </c>
      <c r="T140" s="1" t="e">
        <f t="shared" si="4"/>
        <v>#VALUE!</v>
      </c>
      <c r="U140" s="1" t="str">
        <f t="shared" si="5"/>
        <v>高</v>
      </c>
    </row>
    <row r="141" spans="1:21" ht="18" customHeight="1">
      <c r="A141" s="13" t="str" cm="1">
        <f t="array" ref="A141">_xlfn.IFS(高校選手データ貼り付け!B149="","",TRUE,高校選手データ貼り付け!B149)</f>
        <v/>
      </c>
      <c r="B141" s="14" t="str" cm="1">
        <f t="array" ref="B141">_xlfn.IFS(A141="","",COUNTIF(高校選手データ貼り付け!D150," ")&gt;0,LEFT(高校選手データ貼り付け!D150,FIND(" ",高校選手データ貼り付け!D150)-1),TRUE,LEFT(高校選手データ貼り付け!D150,FIND("　",高校選手データ貼り付け!D150)-1))</f>
        <v/>
      </c>
      <c r="C141" s="14" t="str" cm="1">
        <f t="array" ref="C141">_xlfn.IFS(A141="","",COUNTIF(高校選手データ貼り付け!D150," ")&gt;0,RIGHT(高校選手データ貼り付け!D150,LEN(高校選手データ貼り付け!D150)-FIND(" ",高校選手データ貼り付け!D150)),TRUE,RIGHT(高校選手データ貼り付け!D150,LEN(高校選手データ貼り付け!D150)-FIND("　",高校選手データ貼り付け!D150)))</f>
        <v/>
      </c>
      <c r="D141" s="15"/>
      <c r="E141" s="16" t="str" cm="1">
        <f t="array" ref="E141">_xlfn.IFS(A141="","",TRUE,高校選手データ貼り付け!$P$4&amp;"高")</f>
        <v/>
      </c>
      <c r="F141" s="17" t="str" cm="1">
        <f t="array" ref="F141">_xlfn.IFS(A141="","",TRUE,高校選手データ貼り付け!K149)</f>
        <v/>
      </c>
      <c r="G141" s="15"/>
      <c r="H141" s="18"/>
      <c r="I141" s="18"/>
      <c r="J141" s="16" t="str" cm="1">
        <f t="array" ref="J141">_xlfn.IFS(A141="","",COUNTIF(高校選手データ貼り付け!D149," ")&gt;0,ASC(LEFT(高校選手データ貼り付け!D149,FIND(" ",高校選手データ貼り付け!D149)-1)),TRUE,ASC(LEFT(高校選手データ貼り付け!D149,FIND("　",高校選手データ貼り付け!D149)-1)))</f>
        <v/>
      </c>
      <c r="K141" s="18" t="str" cm="1">
        <f t="array" ref="K141">_xlfn.IFS(A141="","",COUNTIF(高校選手データ貼り付け!D149," ")&gt;0,ASC(RIGHT(高校選手データ貼り付け!D149,LEN(高校選手データ貼り付け!D149)-FIND(" ",高校選手データ貼り付け!D149))),TRUE,ASC(RIGHT(高校選手データ貼り付け!D149,LEN(高校選手データ貼り付け!D149)-FIND("　",高校選手データ貼り付け!D149))))</f>
        <v/>
      </c>
      <c r="L141" s="18"/>
      <c r="M141" s="18"/>
      <c r="N141" s="18" t="str" cm="1">
        <f t="array" ref="N141">_xlfn.IFS(A141="","",TRUE,高校選手データ貼り付け!F149&amp;"."&amp;TEXT(高校選手データ貼り付け!H149,"00")&amp;"."&amp;TEXT(高校選手データ貼り付け!J149,"00"))</f>
        <v/>
      </c>
      <c r="O141" s="18" t="str" cm="1">
        <f t="array" ref="O141">_xlfn.IFS(A141="","",TRUE,"JPN")</f>
        <v/>
      </c>
      <c r="P141" s="1" t="e">
        <f t="shared" si="0"/>
        <v>#VALUE!</v>
      </c>
      <c r="Q141" s="1" t="e">
        <f t="shared" si="1"/>
        <v>#VALUE!</v>
      </c>
      <c r="R141" s="1" t="e">
        <f t="shared" si="2"/>
        <v>#VALUE!</v>
      </c>
      <c r="S141" s="1" t="e">
        <f t="shared" si="3"/>
        <v>#VALUE!</v>
      </c>
      <c r="T141" s="1" t="e">
        <f t="shared" si="4"/>
        <v>#VALUE!</v>
      </c>
      <c r="U141" s="1" t="str">
        <f t="shared" si="5"/>
        <v>高</v>
      </c>
    </row>
    <row r="142" spans="1:21" ht="18" customHeight="1">
      <c r="A142" s="13" t="str" cm="1">
        <f t="array" ref="A142">_xlfn.IFS(高校選手データ貼り付け!B150="","",TRUE,高校選手データ貼り付け!B150)</f>
        <v/>
      </c>
      <c r="B142" s="14" t="str" cm="1">
        <f t="array" ref="B142">_xlfn.IFS(A142="","",COUNTIF(高校選手データ貼り付け!D151," ")&gt;0,LEFT(高校選手データ貼り付け!D151,FIND(" ",高校選手データ貼り付け!D151)-1),TRUE,LEFT(高校選手データ貼り付け!D151,FIND("　",高校選手データ貼り付け!D151)-1))</f>
        <v/>
      </c>
      <c r="C142" s="14" t="str" cm="1">
        <f t="array" ref="C142">_xlfn.IFS(A142="","",COUNTIF(高校選手データ貼り付け!D151," ")&gt;0,RIGHT(高校選手データ貼り付け!D151,LEN(高校選手データ貼り付け!D151)-FIND(" ",高校選手データ貼り付け!D151)),TRUE,RIGHT(高校選手データ貼り付け!D151,LEN(高校選手データ貼り付け!D151)-FIND("　",高校選手データ貼り付け!D151)))</f>
        <v/>
      </c>
      <c r="D142" s="15"/>
      <c r="E142" s="16" t="str" cm="1">
        <f t="array" ref="E142">_xlfn.IFS(A142="","",TRUE,高校選手データ貼り付け!$P$4&amp;"高")</f>
        <v/>
      </c>
      <c r="F142" s="17" t="str" cm="1">
        <f t="array" ref="F142">_xlfn.IFS(A142="","",TRUE,高校選手データ貼り付け!K150)</f>
        <v/>
      </c>
      <c r="G142" s="15"/>
      <c r="H142" s="18"/>
      <c r="I142" s="18"/>
      <c r="J142" s="16" t="str" cm="1">
        <f t="array" ref="J142">_xlfn.IFS(A142="","",COUNTIF(高校選手データ貼り付け!D150," ")&gt;0,ASC(LEFT(高校選手データ貼り付け!D150,FIND(" ",高校選手データ貼り付け!D150)-1)),TRUE,ASC(LEFT(高校選手データ貼り付け!D150,FIND("　",高校選手データ貼り付け!D150)-1)))</f>
        <v/>
      </c>
      <c r="K142" s="18" t="str" cm="1">
        <f t="array" ref="K142">_xlfn.IFS(A142="","",COUNTIF(高校選手データ貼り付け!D150," ")&gt;0,ASC(RIGHT(高校選手データ貼り付け!D150,LEN(高校選手データ貼り付け!D150)-FIND(" ",高校選手データ貼り付け!D150))),TRUE,ASC(RIGHT(高校選手データ貼り付け!D150,LEN(高校選手データ貼り付け!D150)-FIND("　",高校選手データ貼り付け!D150))))</f>
        <v/>
      </c>
      <c r="L142" s="18"/>
      <c r="M142" s="18"/>
      <c r="N142" s="18" t="str" cm="1">
        <f t="array" ref="N142">_xlfn.IFS(A142="","",TRUE,高校選手データ貼り付け!F150&amp;"."&amp;TEXT(高校選手データ貼り付け!H150,"00")&amp;"."&amp;TEXT(高校選手データ貼り付け!J150,"00"))</f>
        <v/>
      </c>
      <c r="O142" s="18" t="str" cm="1">
        <f t="array" ref="O142">_xlfn.IFS(A142="","",TRUE,"JPN")</f>
        <v/>
      </c>
      <c r="P142" s="1" t="e">
        <f t="shared" si="0"/>
        <v>#VALUE!</v>
      </c>
      <c r="Q142" s="1" t="e">
        <f t="shared" si="1"/>
        <v>#VALUE!</v>
      </c>
      <c r="R142" s="1" t="e">
        <f t="shared" si="2"/>
        <v>#VALUE!</v>
      </c>
      <c r="S142" s="1" t="e">
        <f t="shared" si="3"/>
        <v>#VALUE!</v>
      </c>
      <c r="T142" s="1" t="e">
        <f t="shared" si="4"/>
        <v>#VALUE!</v>
      </c>
      <c r="U142" s="1" t="str">
        <f t="shared" si="5"/>
        <v>高</v>
      </c>
    </row>
    <row r="143" spans="1:21" ht="18" customHeight="1">
      <c r="A143" s="13" t="str" cm="1">
        <f t="array" ref="A143">_xlfn.IFS(高校選手データ貼り付け!B151="","",TRUE,高校選手データ貼り付け!B151)</f>
        <v/>
      </c>
      <c r="B143" s="14" t="str" cm="1">
        <f t="array" ref="B143">_xlfn.IFS(A143="","",COUNTIF(高校選手データ貼り付け!D152," ")&gt;0,LEFT(高校選手データ貼り付け!D152,FIND(" ",高校選手データ貼り付け!D152)-1),TRUE,LEFT(高校選手データ貼り付け!D152,FIND("　",高校選手データ貼り付け!D152)-1))</f>
        <v/>
      </c>
      <c r="C143" s="14" t="str" cm="1">
        <f t="array" ref="C143">_xlfn.IFS(A143="","",COUNTIF(高校選手データ貼り付け!D152," ")&gt;0,RIGHT(高校選手データ貼り付け!D152,LEN(高校選手データ貼り付け!D152)-FIND(" ",高校選手データ貼り付け!D152)),TRUE,RIGHT(高校選手データ貼り付け!D152,LEN(高校選手データ貼り付け!D152)-FIND("　",高校選手データ貼り付け!D152)))</f>
        <v/>
      </c>
      <c r="D143" s="15"/>
      <c r="E143" s="16" t="str" cm="1">
        <f t="array" ref="E143">_xlfn.IFS(A143="","",TRUE,高校選手データ貼り付け!$P$4&amp;"高")</f>
        <v/>
      </c>
      <c r="F143" s="17" t="str" cm="1">
        <f t="array" ref="F143">_xlfn.IFS(A143="","",TRUE,高校選手データ貼り付け!K151)</f>
        <v/>
      </c>
      <c r="G143" s="15"/>
      <c r="H143" s="18"/>
      <c r="I143" s="18"/>
      <c r="J143" s="16" t="str" cm="1">
        <f t="array" ref="J143">_xlfn.IFS(A143="","",COUNTIF(高校選手データ貼り付け!D151," ")&gt;0,ASC(LEFT(高校選手データ貼り付け!D151,FIND(" ",高校選手データ貼り付け!D151)-1)),TRUE,ASC(LEFT(高校選手データ貼り付け!D151,FIND("　",高校選手データ貼り付け!D151)-1)))</f>
        <v/>
      </c>
      <c r="K143" s="18" t="str" cm="1">
        <f t="array" ref="K143">_xlfn.IFS(A143="","",COUNTIF(高校選手データ貼り付け!D151," ")&gt;0,ASC(RIGHT(高校選手データ貼り付け!D151,LEN(高校選手データ貼り付け!D151)-FIND(" ",高校選手データ貼り付け!D151))),TRUE,ASC(RIGHT(高校選手データ貼り付け!D151,LEN(高校選手データ貼り付け!D151)-FIND("　",高校選手データ貼り付け!D151))))</f>
        <v/>
      </c>
      <c r="L143" s="18"/>
      <c r="M143" s="18"/>
      <c r="N143" s="18" t="str" cm="1">
        <f t="array" ref="N143">_xlfn.IFS(A143="","",TRUE,高校選手データ貼り付け!F151&amp;"."&amp;TEXT(高校選手データ貼り付け!H151,"00")&amp;"."&amp;TEXT(高校選手データ貼り付け!J151,"00"))</f>
        <v/>
      </c>
      <c r="O143" s="18" t="str" cm="1">
        <f t="array" ref="O143">_xlfn.IFS(A143="","",TRUE,"JPN")</f>
        <v/>
      </c>
      <c r="P143" s="1" t="e">
        <f t="shared" si="0"/>
        <v>#VALUE!</v>
      </c>
      <c r="Q143" s="1" t="e">
        <f t="shared" si="1"/>
        <v>#VALUE!</v>
      </c>
      <c r="R143" s="1" t="e">
        <f t="shared" si="2"/>
        <v>#VALUE!</v>
      </c>
      <c r="S143" s="1" t="e">
        <f t="shared" si="3"/>
        <v>#VALUE!</v>
      </c>
      <c r="T143" s="1" t="e">
        <f t="shared" si="4"/>
        <v>#VALUE!</v>
      </c>
      <c r="U143" s="1" t="str">
        <f t="shared" si="5"/>
        <v>高</v>
      </c>
    </row>
    <row r="144" spans="1:21" ht="18" customHeight="1">
      <c r="A144" s="13" t="str" cm="1">
        <f t="array" ref="A144">_xlfn.IFS(高校選手データ貼り付け!B152="","",TRUE,高校選手データ貼り付け!B152)</f>
        <v/>
      </c>
      <c r="B144" s="14" t="str" cm="1">
        <f t="array" ref="B144">_xlfn.IFS(A144="","",COUNTIF(高校選手データ貼り付け!D153," ")&gt;0,LEFT(高校選手データ貼り付け!D153,FIND(" ",高校選手データ貼り付け!D153)-1),TRUE,LEFT(高校選手データ貼り付け!D153,FIND("　",高校選手データ貼り付け!D153)-1))</f>
        <v/>
      </c>
      <c r="C144" s="14" t="str" cm="1">
        <f t="array" ref="C144">_xlfn.IFS(A144="","",COUNTIF(高校選手データ貼り付け!D153," ")&gt;0,RIGHT(高校選手データ貼り付け!D153,LEN(高校選手データ貼り付け!D153)-FIND(" ",高校選手データ貼り付け!D153)),TRUE,RIGHT(高校選手データ貼り付け!D153,LEN(高校選手データ貼り付け!D153)-FIND("　",高校選手データ貼り付け!D153)))</f>
        <v/>
      </c>
      <c r="D144" s="15"/>
      <c r="E144" s="16" t="str" cm="1">
        <f t="array" ref="E144">_xlfn.IFS(A144="","",TRUE,高校選手データ貼り付け!$P$4&amp;"高")</f>
        <v/>
      </c>
      <c r="F144" s="17" t="str" cm="1">
        <f t="array" ref="F144">_xlfn.IFS(A144="","",TRUE,高校選手データ貼り付け!K152)</f>
        <v/>
      </c>
      <c r="G144" s="15"/>
      <c r="H144" s="18"/>
      <c r="I144" s="18"/>
      <c r="J144" s="16" t="str" cm="1">
        <f t="array" ref="J144">_xlfn.IFS(A144="","",COUNTIF(高校選手データ貼り付け!D152," ")&gt;0,ASC(LEFT(高校選手データ貼り付け!D152,FIND(" ",高校選手データ貼り付け!D152)-1)),TRUE,ASC(LEFT(高校選手データ貼り付け!D152,FIND("　",高校選手データ貼り付け!D152)-1)))</f>
        <v/>
      </c>
      <c r="K144" s="18" t="str" cm="1">
        <f t="array" ref="K144">_xlfn.IFS(A144="","",COUNTIF(高校選手データ貼り付け!D152," ")&gt;0,ASC(RIGHT(高校選手データ貼り付け!D152,LEN(高校選手データ貼り付け!D152)-FIND(" ",高校選手データ貼り付け!D152))),TRUE,ASC(RIGHT(高校選手データ貼り付け!D152,LEN(高校選手データ貼り付け!D152)-FIND("　",高校選手データ貼り付け!D152))))</f>
        <v/>
      </c>
      <c r="L144" s="18"/>
      <c r="M144" s="18"/>
      <c r="N144" s="18" t="str" cm="1">
        <f t="array" ref="N144">_xlfn.IFS(A144="","",TRUE,高校選手データ貼り付け!F152&amp;"."&amp;TEXT(高校選手データ貼り付け!H152,"00")&amp;"."&amp;TEXT(高校選手データ貼り付け!J152,"00"))</f>
        <v/>
      </c>
      <c r="O144" s="18" t="str" cm="1">
        <f t="array" ref="O144">_xlfn.IFS(A144="","",TRUE,"JPN")</f>
        <v/>
      </c>
      <c r="P144" s="1" t="e">
        <f t="shared" si="0"/>
        <v>#VALUE!</v>
      </c>
      <c r="Q144" s="1" t="e">
        <f t="shared" si="1"/>
        <v>#VALUE!</v>
      </c>
      <c r="R144" s="1" t="e">
        <f t="shared" si="2"/>
        <v>#VALUE!</v>
      </c>
      <c r="S144" s="1" t="e">
        <f t="shared" si="3"/>
        <v>#VALUE!</v>
      </c>
      <c r="T144" s="1" t="e">
        <f t="shared" si="4"/>
        <v>#VALUE!</v>
      </c>
      <c r="U144" s="1" t="str">
        <f t="shared" si="5"/>
        <v>高</v>
      </c>
    </row>
    <row r="145" spans="1:21" ht="18" customHeight="1">
      <c r="A145" s="13" t="str" cm="1">
        <f t="array" ref="A145">_xlfn.IFS(高校選手データ貼り付け!B153="","",TRUE,高校選手データ貼り付け!B153)</f>
        <v/>
      </c>
      <c r="B145" s="14" t="str" cm="1">
        <f t="array" ref="B145">_xlfn.IFS(A145="","",COUNTIF(高校選手データ貼り付け!D154," ")&gt;0,LEFT(高校選手データ貼り付け!D154,FIND(" ",高校選手データ貼り付け!D154)-1),TRUE,LEFT(高校選手データ貼り付け!D154,FIND("　",高校選手データ貼り付け!D154)-1))</f>
        <v/>
      </c>
      <c r="C145" s="14" t="str" cm="1">
        <f t="array" ref="C145">_xlfn.IFS(A145="","",COUNTIF(高校選手データ貼り付け!D154," ")&gt;0,RIGHT(高校選手データ貼り付け!D154,LEN(高校選手データ貼り付け!D154)-FIND(" ",高校選手データ貼り付け!D154)),TRUE,RIGHT(高校選手データ貼り付け!D154,LEN(高校選手データ貼り付け!D154)-FIND("　",高校選手データ貼り付け!D154)))</f>
        <v/>
      </c>
      <c r="D145" s="15"/>
      <c r="E145" s="16" t="str" cm="1">
        <f t="array" ref="E145">_xlfn.IFS(A145="","",TRUE,高校選手データ貼り付け!$P$4&amp;"高")</f>
        <v/>
      </c>
      <c r="F145" s="17" t="str" cm="1">
        <f t="array" ref="F145">_xlfn.IFS(A145="","",TRUE,高校選手データ貼り付け!K153)</f>
        <v/>
      </c>
      <c r="G145" s="15"/>
      <c r="H145" s="18"/>
      <c r="I145" s="18"/>
      <c r="J145" s="16" t="str" cm="1">
        <f t="array" ref="J145">_xlfn.IFS(A145="","",COUNTIF(高校選手データ貼り付け!D153," ")&gt;0,ASC(LEFT(高校選手データ貼り付け!D153,FIND(" ",高校選手データ貼り付け!D153)-1)),TRUE,ASC(LEFT(高校選手データ貼り付け!D153,FIND("　",高校選手データ貼り付け!D153)-1)))</f>
        <v/>
      </c>
      <c r="K145" s="18" t="str" cm="1">
        <f t="array" ref="K145">_xlfn.IFS(A145="","",COUNTIF(高校選手データ貼り付け!D153," ")&gt;0,ASC(RIGHT(高校選手データ貼り付け!D153,LEN(高校選手データ貼り付け!D153)-FIND(" ",高校選手データ貼り付け!D153))),TRUE,ASC(RIGHT(高校選手データ貼り付け!D153,LEN(高校選手データ貼り付け!D153)-FIND("　",高校選手データ貼り付け!D153))))</f>
        <v/>
      </c>
      <c r="L145" s="18"/>
      <c r="M145" s="18"/>
      <c r="N145" s="18" t="str" cm="1">
        <f t="array" ref="N145">_xlfn.IFS(A145="","",TRUE,高校選手データ貼り付け!F153&amp;"."&amp;TEXT(高校選手データ貼り付け!H153,"00")&amp;"."&amp;TEXT(高校選手データ貼り付け!J153,"00"))</f>
        <v/>
      </c>
      <c r="O145" s="18" t="str" cm="1">
        <f t="array" ref="O145">_xlfn.IFS(A145="","",TRUE,"JPN")</f>
        <v/>
      </c>
      <c r="P145" s="1" t="e">
        <f t="shared" si="0"/>
        <v>#VALUE!</v>
      </c>
      <c r="Q145" s="1" t="e">
        <f t="shared" si="1"/>
        <v>#VALUE!</v>
      </c>
      <c r="R145" s="1" t="e">
        <f t="shared" si="2"/>
        <v>#VALUE!</v>
      </c>
      <c r="S145" s="1" t="e">
        <f t="shared" si="3"/>
        <v>#VALUE!</v>
      </c>
      <c r="T145" s="1" t="e">
        <f t="shared" si="4"/>
        <v>#VALUE!</v>
      </c>
      <c r="U145" s="1" t="str">
        <f t="shared" si="5"/>
        <v>高</v>
      </c>
    </row>
    <row r="146" spans="1:21" ht="18" customHeight="1">
      <c r="A146" s="13" t="str" cm="1">
        <f t="array" ref="A146">_xlfn.IFS(高校選手データ貼り付け!B154="","",TRUE,高校選手データ貼り付け!B154)</f>
        <v/>
      </c>
      <c r="B146" s="14" t="str" cm="1">
        <f t="array" ref="B146">_xlfn.IFS(A146="","",COUNTIF(高校選手データ貼り付け!D155," ")&gt;0,LEFT(高校選手データ貼り付け!D155,FIND(" ",高校選手データ貼り付け!D155)-1),TRUE,LEFT(高校選手データ貼り付け!D155,FIND("　",高校選手データ貼り付け!D155)-1))</f>
        <v/>
      </c>
      <c r="C146" s="14" t="str" cm="1">
        <f t="array" ref="C146">_xlfn.IFS(A146="","",COUNTIF(高校選手データ貼り付け!D155," ")&gt;0,RIGHT(高校選手データ貼り付け!D155,LEN(高校選手データ貼り付け!D155)-FIND(" ",高校選手データ貼り付け!D155)),TRUE,RIGHT(高校選手データ貼り付け!D155,LEN(高校選手データ貼り付け!D155)-FIND("　",高校選手データ貼り付け!D155)))</f>
        <v/>
      </c>
      <c r="D146" s="15"/>
      <c r="E146" s="16" t="str" cm="1">
        <f t="array" ref="E146">_xlfn.IFS(A146="","",TRUE,高校選手データ貼り付け!$P$4&amp;"高")</f>
        <v/>
      </c>
      <c r="F146" s="17" t="str" cm="1">
        <f t="array" ref="F146">_xlfn.IFS(A146="","",TRUE,高校選手データ貼り付け!K154)</f>
        <v/>
      </c>
      <c r="G146" s="15"/>
      <c r="H146" s="18"/>
      <c r="I146" s="18"/>
      <c r="J146" s="16" t="str" cm="1">
        <f t="array" ref="J146">_xlfn.IFS(A146="","",COUNTIF(高校選手データ貼り付け!D154," ")&gt;0,ASC(LEFT(高校選手データ貼り付け!D154,FIND(" ",高校選手データ貼り付け!D154)-1)),TRUE,ASC(LEFT(高校選手データ貼り付け!D154,FIND("　",高校選手データ貼り付け!D154)-1)))</f>
        <v/>
      </c>
      <c r="K146" s="18" t="str" cm="1">
        <f t="array" ref="K146">_xlfn.IFS(A146="","",COUNTIF(高校選手データ貼り付け!D154," ")&gt;0,ASC(RIGHT(高校選手データ貼り付け!D154,LEN(高校選手データ貼り付け!D154)-FIND(" ",高校選手データ貼り付け!D154))),TRUE,ASC(RIGHT(高校選手データ貼り付け!D154,LEN(高校選手データ貼り付け!D154)-FIND("　",高校選手データ貼り付け!D154))))</f>
        <v/>
      </c>
      <c r="L146" s="18"/>
      <c r="M146" s="18"/>
      <c r="N146" s="18" t="str" cm="1">
        <f t="array" ref="N146">_xlfn.IFS(A146="","",TRUE,高校選手データ貼り付け!F154&amp;"."&amp;TEXT(高校選手データ貼り付け!H154,"00")&amp;"."&amp;TEXT(高校選手データ貼り付け!J154,"00"))</f>
        <v/>
      </c>
      <c r="O146" s="18" t="str" cm="1">
        <f t="array" ref="O146">_xlfn.IFS(A146="","",TRUE,"JPN")</f>
        <v/>
      </c>
      <c r="P146" s="1" t="e">
        <f t="shared" si="0"/>
        <v>#VALUE!</v>
      </c>
      <c r="Q146" s="1" t="e">
        <f t="shared" si="1"/>
        <v>#VALUE!</v>
      </c>
      <c r="R146" s="1" t="e">
        <f t="shared" si="2"/>
        <v>#VALUE!</v>
      </c>
      <c r="S146" s="1" t="e">
        <f t="shared" si="3"/>
        <v>#VALUE!</v>
      </c>
      <c r="T146" s="1" t="e">
        <f t="shared" si="4"/>
        <v>#VALUE!</v>
      </c>
      <c r="U146" s="1" t="str">
        <f t="shared" si="5"/>
        <v>高</v>
      </c>
    </row>
    <row r="147" spans="1:21" ht="18" customHeight="1">
      <c r="A147" s="13" t="str" cm="1">
        <f t="array" ref="A147">_xlfn.IFS(高校選手データ貼り付け!B155="","",TRUE,高校選手データ貼り付け!B155)</f>
        <v/>
      </c>
      <c r="B147" s="14" t="str" cm="1">
        <f t="array" ref="B147">_xlfn.IFS(A147="","",COUNTIF(高校選手データ貼り付け!D156," ")&gt;0,LEFT(高校選手データ貼り付け!D156,FIND(" ",高校選手データ貼り付け!D156)-1),TRUE,LEFT(高校選手データ貼り付け!D156,FIND("　",高校選手データ貼り付け!D156)-1))</f>
        <v/>
      </c>
      <c r="C147" s="14" t="str" cm="1">
        <f t="array" ref="C147">_xlfn.IFS(A147="","",COUNTIF(高校選手データ貼り付け!D156," ")&gt;0,RIGHT(高校選手データ貼り付け!D156,LEN(高校選手データ貼り付け!D156)-FIND(" ",高校選手データ貼り付け!D156)),TRUE,RIGHT(高校選手データ貼り付け!D156,LEN(高校選手データ貼り付け!D156)-FIND("　",高校選手データ貼り付け!D156)))</f>
        <v/>
      </c>
      <c r="D147" s="15"/>
      <c r="E147" s="16" t="str" cm="1">
        <f t="array" ref="E147">_xlfn.IFS(A147="","",TRUE,高校選手データ貼り付け!$P$4&amp;"高")</f>
        <v/>
      </c>
      <c r="F147" s="17" t="str" cm="1">
        <f t="array" ref="F147">_xlfn.IFS(A147="","",TRUE,高校選手データ貼り付け!K155)</f>
        <v/>
      </c>
      <c r="G147" s="15"/>
      <c r="H147" s="18"/>
      <c r="I147" s="18"/>
      <c r="J147" s="16" t="str" cm="1">
        <f t="array" ref="J147">_xlfn.IFS(A147="","",COUNTIF(高校選手データ貼り付け!D155," ")&gt;0,ASC(LEFT(高校選手データ貼り付け!D155,FIND(" ",高校選手データ貼り付け!D155)-1)),TRUE,ASC(LEFT(高校選手データ貼り付け!D155,FIND("　",高校選手データ貼り付け!D155)-1)))</f>
        <v/>
      </c>
      <c r="K147" s="18" t="str" cm="1">
        <f t="array" ref="K147">_xlfn.IFS(A147="","",COUNTIF(高校選手データ貼り付け!D155," ")&gt;0,ASC(RIGHT(高校選手データ貼り付け!D155,LEN(高校選手データ貼り付け!D155)-FIND(" ",高校選手データ貼り付け!D155))),TRUE,ASC(RIGHT(高校選手データ貼り付け!D155,LEN(高校選手データ貼り付け!D155)-FIND("　",高校選手データ貼り付け!D155))))</f>
        <v/>
      </c>
      <c r="L147" s="18"/>
      <c r="M147" s="18"/>
      <c r="N147" s="18" t="str" cm="1">
        <f t="array" ref="N147">_xlfn.IFS(A147="","",TRUE,高校選手データ貼り付け!F155&amp;"."&amp;TEXT(高校選手データ貼り付け!H155,"00")&amp;"."&amp;TEXT(高校選手データ貼り付け!J155,"00"))</f>
        <v/>
      </c>
      <c r="O147" s="18" t="str" cm="1">
        <f t="array" ref="O147">_xlfn.IFS(A147="","",TRUE,"JPN")</f>
        <v/>
      </c>
      <c r="P147" s="1" t="e">
        <f t="shared" si="0"/>
        <v>#VALUE!</v>
      </c>
      <c r="Q147" s="1" t="e">
        <f t="shared" si="1"/>
        <v>#VALUE!</v>
      </c>
      <c r="R147" s="1" t="e">
        <f t="shared" si="2"/>
        <v>#VALUE!</v>
      </c>
      <c r="S147" s="1" t="e">
        <f t="shared" si="3"/>
        <v>#VALUE!</v>
      </c>
      <c r="T147" s="1" t="e">
        <f t="shared" si="4"/>
        <v>#VALUE!</v>
      </c>
      <c r="U147" s="1" t="str">
        <f t="shared" si="5"/>
        <v>高</v>
      </c>
    </row>
    <row r="148" spans="1:21" ht="18" customHeight="1">
      <c r="A148" s="13" t="str" cm="1">
        <f t="array" ref="A148">_xlfn.IFS(高校選手データ貼り付け!B156="","",TRUE,高校選手データ貼り付け!B156)</f>
        <v/>
      </c>
      <c r="B148" s="14" t="str" cm="1">
        <f t="array" ref="B148">_xlfn.IFS(A148="","",COUNTIF(高校選手データ貼り付け!D157," ")&gt;0,LEFT(高校選手データ貼り付け!D157,FIND(" ",高校選手データ貼り付け!D157)-1),TRUE,LEFT(高校選手データ貼り付け!D157,FIND("　",高校選手データ貼り付け!D157)-1))</f>
        <v/>
      </c>
      <c r="C148" s="14" t="str" cm="1">
        <f t="array" ref="C148">_xlfn.IFS(A148="","",COUNTIF(高校選手データ貼り付け!D157," ")&gt;0,RIGHT(高校選手データ貼り付け!D157,LEN(高校選手データ貼り付け!D157)-FIND(" ",高校選手データ貼り付け!D157)),TRUE,RIGHT(高校選手データ貼り付け!D157,LEN(高校選手データ貼り付け!D157)-FIND("　",高校選手データ貼り付け!D157)))</f>
        <v/>
      </c>
      <c r="D148" s="15"/>
      <c r="E148" s="16" t="str" cm="1">
        <f t="array" ref="E148">_xlfn.IFS(A148="","",TRUE,高校選手データ貼り付け!$P$4&amp;"高")</f>
        <v/>
      </c>
      <c r="F148" s="17" t="str" cm="1">
        <f t="array" ref="F148">_xlfn.IFS(A148="","",TRUE,高校選手データ貼り付け!K156)</f>
        <v/>
      </c>
      <c r="G148" s="15"/>
      <c r="H148" s="18"/>
      <c r="I148" s="18"/>
      <c r="J148" s="16" t="str" cm="1">
        <f t="array" ref="J148">_xlfn.IFS(A148="","",COUNTIF(高校選手データ貼り付け!D156," ")&gt;0,ASC(LEFT(高校選手データ貼り付け!D156,FIND(" ",高校選手データ貼り付け!D156)-1)),TRUE,ASC(LEFT(高校選手データ貼り付け!D156,FIND("　",高校選手データ貼り付け!D156)-1)))</f>
        <v/>
      </c>
      <c r="K148" s="18" t="str" cm="1">
        <f t="array" ref="K148">_xlfn.IFS(A148="","",COUNTIF(高校選手データ貼り付け!D156," ")&gt;0,ASC(RIGHT(高校選手データ貼り付け!D156,LEN(高校選手データ貼り付け!D156)-FIND(" ",高校選手データ貼り付け!D156))),TRUE,ASC(RIGHT(高校選手データ貼り付け!D156,LEN(高校選手データ貼り付け!D156)-FIND("　",高校選手データ貼り付け!D156))))</f>
        <v/>
      </c>
      <c r="L148" s="18"/>
      <c r="M148" s="18"/>
      <c r="N148" s="18" t="str" cm="1">
        <f t="array" ref="N148">_xlfn.IFS(A148="","",TRUE,高校選手データ貼り付け!F156&amp;"."&amp;TEXT(高校選手データ貼り付け!H156,"00")&amp;"."&amp;TEXT(高校選手データ貼り付け!J156,"00"))</f>
        <v/>
      </c>
      <c r="O148" s="18" t="str" cm="1">
        <f t="array" ref="O148">_xlfn.IFS(A148="","",TRUE,"JPN")</f>
        <v/>
      </c>
      <c r="P148" s="1" t="e">
        <f t="shared" si="0"/>
        <v>#VALUE!</v>
      </c>
      <c r="Q148" s="1" t="e">
        <f t="shared" si="1"/>
        <v>#VALUE!</v>
      </c>
      <c r="R148" s="1" t="e">
        <f t="shared" si="2"/>
        <v>#VALUE!</v>
      </c>
      <c r="S148" s="1" t="e">
        <f t="shared" si="3"/>
        <v>#VALUE!</v>
      </c>
      <c r="T148" s="1" t="e">
        <f t="shared" si="4"/>
        <v>#VALUE!</v>
      </c>
      <c r="U148" s="1" t="str">
        <f t="shared" si="5"/>
        <v>高</v>
      </c>
    </row>
    <row r="149" spans="1:21" ht="18" customHeight="1">
      <c r="A149" s="13" t="str" cm="1">
        <f t="array" ref="A149">_xlfn.IFS(高校選手データ貼り付け!B157="","",TRUE,高校選手データ貼り付け!B157)</f>
        <v/>
      </c>
      <c r="B149" s="14" t="str" cm="1">
        <f t="array" ref="B149">_xlfn.IFS(A149="","",COUNTIF(高校選手データ貼り付け!D158," ")&gt;0,LEFT(高校選手データ貼り付け!D158,FIND(" ",高校選手データ貼り付け!D158)-1),TRUE,LEFT(高校選手データ貼り付け!D158,FIND("　",高校選手データ貼り付け!D158)-1))</f>
        <v/>
      </c>
      <c r="C149" s="14" t="str" cm="1">
        <f t="array" ref="C149">_xlfn.IFS(A149="","",COUNTIF(高校選手データ貼り付け!D158," ")&gt;0,RIGHT(高校選手データ貼り付け!D158,LEN(高校選手データ貼り付け!D158)-FIND(" ",高校選手データ貼り付け!D158)),TRUE,RIGHT(高校選手データ貼り付け!D158,LEN(高校選手データ貼り付け!D158)-FIND("　",高校選手データ貼り付け!D158)))</f>
        <v/>
      </c>
      <c r="D149" s="15"/>
      <c r="E149" s="16" t="str" cm="1">
        <f t="array" ref="E149">_xlfn.IFS(A149="","",TRUE,高校選手データ貼り付け!$P$4&amp;"高")</f>
        <v/>
      </c>
      <c r="F149" s="17" t="str" cm="1">
        <f t="array" ref="F149">_xlfn.IFS(A149="","",TRUE,高校選手データ貼り付け!K157)</f>
        <v/>
      </c>
      <c r="G149" s="15"/>
      <c r="H149" s="18"/>
      <c r="I149" s="18"/>
      <c r="J149" s="16" t="str" cm="1">
        <f t="array" ref="J149">_xlfn.IFS(A149="","",COUNTIF(高校選手データ貼り付け!D157," ")&gt;0,ASC(LEFT(高校選手データ貼り付け!D157,FIND(" ",高校選手データ貼り付け!D157)-1)),TRUE,ASC(LEFT(高校選手データ貼り付け!D157,FIND("　",高校選手データ貼り付け!D157)-1)))</f>
        <v/>
      </c>
      <c r="K149" s="18" t="str" cm="1">
        <f t="array" ref="K149">_xlfn.IFS(A149="","",COUNTIF(高校選手データ貼り付け!D157," ")&gt;0,ASC(RIGHT(高校選手データ貼り付け!D157,LEN(高校選手データ貼り付け!D157)-FIND(" ",高校選手データ貼り付け!D157))),TRUE,ASC(RIGHT(高校選手データ貼り付け!D157,LEN(高校選手データ貼り付け!D157)-FIND("　",高校選手データ貼り付け!D157))))</f>
        <v/>
      </c>
      <c r="L149" s="18"/>
      <c r="M149" s="18"/>
      <c r="N149" s="18" t="str" cm="1">
        <f t="array" ref="N149">_xlfn.IFS(A149="","",TRUE,高校選手データ貼り付け!F157&amp;"."&amp;TEXT(高校選手データ貼り付け!H157,"00")&amp;"."&amp;TEXT(高校選手データ貼り付け!J157,"00"))</f>
        <v/>
      </c>
      <c r="O149" s="18" t="str" cm="1">
        <f t="array" ref="O149">_xlfn.IFS(A149="","",TRUE,"JPN")</f>
        <v/>
      </c>
      <c r="P149" s="1" t="e">
        <f t="shared" si="0"/>
        <v>#VALUE!</v>
      </c>
      <c r="Q149" s="1" t="e">
        <f t="shared" si="1"/>
        <v>#VALUE!</v>
      </c>
      <c r="R149" s="1" t="e">
        <f t="shared" si="2"/>
        <v>#VALUE!</v>
      </c>
      <c r="S149" s="1" t="e">
        <f t="shared" si="3"/>
        <v>#VALUE!</v>
      </c>
      <c r="T149" s="1" t="e">
        <f t="shared" si="4"/>
        <v>#VALUE!</v>
      </c>
      <c r="U149" s="1" t="str">
        <f t="shared" si="5"/>
        <v>高</v>
      </c>
    </row>
    <row r="150" spans="1:21" ht="18" customHeight="1">
      <c r="A150" s="13" t="str" cm="1">
        <f t="array" ref="A150">_xlfn.IFS(高校選手データ貼り付け!B158="","",TRUE,高校選手データ貼り付け!B158)</f>
        <v/>
      </c>
      <c r="B150" s="14" t="str" cm="1">
        <f t="array" ref="B150">_xlfn.IFS(A150="","",COUNTIF(高校選手データ貼り付け!D159," ")&gt;0,LEFT(高校選手データ貼り付け!D159,FIND(" ",高校選手データ貼り付け!D159)-1),TRUE,LEFT(高校選手データ貼り付け!D159,FIND("　",高校選手データ貼り付け!D159)-1))</f>
        <v/>
      </c>
      <c r="C150" s="14" t="str" cm="1">
        <f t="array" ref="C150">_xlfn.IFS(A150="","",COUNTIF(高校選手データ貼り付け!D159," ")&gt;0,RIGHT(高校選手データ貼り付け!D159,LEN(高校選手データ貼り付け!D159)-FIND(" ",高校選手データ貼り付け!D159)),TRUE,RIGHT(高校選手データ貼り付け!D159,LEN(高校選手データ貼り付け!D159)-FIND("　",高校選手データ貼り付け!D159)))</f>
        <v/>
      </c>
      <c r="D150" s="15"/>
      <c r="E150" s="16" t="str" cm="1">
        <f t="array" ref="E150">_xlfn.IFS(A150="","",TRUE,高校選手データ貼り付け!$P$4&amp;"高")</f>
        <v/>
      </c>
      <c r="F150" s="17" t="str" cm="1">
        <f t="array" ref="F150">_xlfn.IFS(A150="","",TRUE,高校選手データ貼り付け!K158)</f>
        <v/>
      </c>
      <c r="G150" s="15"/>
      <c r="H150" s="18"/>
      <c r="I150" s="18"/>
      <c r="J150" s="16" t="str" cm="1">
        <f t="array" ref="J150">_xlfn.IFS(A150="","",COUNTIF(高校選手データ貼り付け!D158," ")&gt;0,ASC(LEFT(高校選手データ貼り付け!D158,FIND(" ",高校選手データ貼り付け!D158)-1)),TRUE,ASC(LEFT(高校選手データ貼り付け!D158,FIND("　",高校選手データ貼り付け!D158)-1)))</f>
        <v/>
      </c>
      <c r="K150" s="18" t="str" cm="1">
        <f t="array" ref="K150">_xlfn.IFS(A150="","",COUNTIF(高校選手データ貼り付け!D158," ")&gt;0,ASC(RIGHT(高校選手データ貼り付け!D158,LEN(高校選手データ貼り付け!D158)-FIND(" ",高校選手データ貼り付け!D158))),TRUE,ASC(RIGHT(高校選手データ貼り付け!D158,LEN(高校選手データ貼り付け!D158)-FIND("　",高校選手データ貼り付け!D158))))</f>
        <v/>
      </c>
      <c r="L150" s="18"/>
      <c r="M150" s="18"/>
      <c r="N150" s="18" t="str" cm="1">
        <f t="array" ref="N150">_xlfn.IFS(A150="","",TRUE,高校選手データ貼り付け!F158&amp;"."&amp;TEXT(高校選手データ貼り付け!H158,"00")&amp;"."&amp;TEXT(高校選手データ貼り付け!J158,"00"))</f>
        <v/>
      </c>
      <c r="O150" s="18" t="str" cm="1">
        <f t="array" ref="O150">_xlfn.IFS(A150="","",TRUE,"JPN")</f>
        <v/>
      </c>
      <c r="P150" s="1" t="e">
        <f t="shared" si="0"/>
        <v>#VALUE!</v>
      </c>
      <c r="Q150" s="1" t="e">
        <f t="shared" si="1"/>
        <v>#VALUE!</v>
      </c>
      <c r="R150" s="1" t="e">
        <f t="shared" si="2"/>
        <v>#VALUE!</v>
      </c>
      <c r="S150" s="1" t="e">
        <f t="shared" si="3"/>
        <v>#VALUE!</v>
      </c>
      <c r="T150" s="1" t="e">
        <f t="shared" si="4"/>
        <v>#VALUE!</v>
      </c>
      <c r="U150" s="1" t="str">
        <f t="shared" si="5"/>
        <v>高</v>
      </c>
    </row>
    <row r="151" spans="1:21" ht="18" customHeight="1">
      <c r="A151" s="13" t="str" cm="1">
        <f t="array" ref="A151">_xlfn.IFS(高校選手データ貼り付け!B159="","",TRUE,高校選手データ貼り付け!B159)</f>
        <v/>
      </c>
      <c r="B151" s="14" t="str" cm="1">
        <f t="array" ref="B151">_xlfn.IFS(A151="","",COUNTIF(高校選手データ貼り付け!D160," ")&gt;0,LEFT(高校選手データ貼り付け!D160,FIND(" ",高校選手データ貼り付け!D160)-1),TRUE,LEFT(高校選手データ貼り付け!D160,FIND("　",高校選手データ貼り付け!D160)-1))</f>
        <v/>
      </c>
      <c r="C151" s="14" t="str" cm="1">
        <f t="array" ref="C151">_xlfn.IFS(A151="","",COUNTIF(高校選手データ貼り付け!D160," ")&gt;0,RIGHT(高校選手データ貼り付け!D160,LEN(高校選手データ貼り付け!D160)-FIND(" ",高校選手データ貼り付け!D160)),TRUE,RIGHT(高校選手データ貼り付け!D160,LEN(高校選手データ貼り付け!D160)-FIND("　",高校選手データ貼り付け!D160)))</f>
        <v/>
      </c>
      <c r="D151" s="15"/>
      <c r="E151" s="16" t="str" cm="1">
        <f t="array" ref="E151">_xlfn.IFS(A151="","",TRUE,高校選手データ貼り付け!$P$4&amp;"高")</f>
        <v/>
      </c>
      <c r="F151" s="17" t="str" cm="1">
        <f t="array" ref="F151">_xlfn.IFS(A151="","",TRUE,高校選手データ貼り付け!K159)</f>
        <v/>
      </c>
      <c r="G151" s="15"/>
      <c r="H151" s="18"/>
      <c r="I151" s="18"/>
      <c r="J151" s="16" t="str" cm="1">
        <f t="array" ref="J151">_xlfn.IFS(A151="","",COUNTIF(高校選手データ貼り付け!D159," ")&gt;0,ASC(LEFT(高校選手データ貼り付け!D159,FIND(" ",高校選手データ貼り付け!D159)-1)),TRUE,ASC(LEFT(高校選手データ貼り付け!D159,FIND("　",高校選手データ貼り付け!D159)-1)))</f>
        <v/>
      </c>
      <c r="K151" s="18" t="str" cm="1">
        <f t="array" ref="K151">_xlfn.IFS(A151="","",COUNTIF(高校選手データ貼り付け!D159," ")&gt;0,ASC(RIGHT(高校選手データ貼り付け!D159,LEN(高校選手データ貼り付け!D159)-FIND(" ",高校選手データ貼り付け!D159))),TRUE,ASC(RIGHT(高校選手データ貼り付け!D159,LEN(高校選手データ貼り付け!D159)-FIND("　",高校選手データ貼り付け!D159))))</f>
        <v/>
      </c>
      <c r="L151" s="18"/>
      <c r="M151" s="18"/>
      <c r="N151" s="18" t="str" cm="1">
        <f t="array" ref="N151">_xlfn.IFS(A151="","",TRUE,高校選手データ貼り付け!F159&amp;"."&amp;TEXT(高校選手データ貼り付け!H159,"00")&amp;"."&amp;TEXT(高校選手データ貼り付け!J159,"00"))</f>
        <v/>
      </c>
      <c r="O151" s="18" t="str" cm="1">
        <f t="array" ref="O151">_xlfn.IFS(A151="","",TRUE,"JPN")</f>
        <v/>
      </c>
      <c r="P151" s="1" t="e">
        <f t="shared" si="0"/>
        <v>#VALUE!</v>
      </c>
      <c r="Q151" s="1" t="e">
        <f t="shared" si="1"/>
        <v>#VALUE!</v>
      </c>
      <c r="R151" s="1" t="e">
        <f t="shared" si="2"/>
        <v>#VALUE!</v>
      </c>
      <c r="S151" s="1" t="e">
        <f t="shared" si="3"/>
        <v>#VALUE!</v>
      </c>
      <c r="T151" s="1" t="e">
        <f t="shared" si="4"/>
        <v>#VALUE!</v>
      </c>
      <c r="U151" s="1" t="str">
        <f t="shared" si="5"/>
        <v>高</v>
      </c>
    </row>
    <row r="152" spans="1:21" ht="18" customHeight="1">
      <c r="A152" s="13" t="str" cm="1">
        <f t="array" ref="A152">_xlfn.IFS(高校選手データ貼り付け!B160="","",TRUE,高校選手データ貼り付け!B160)</f>
        <v/>
      </c>
      <c r="B152" s="14" t="str" cm="1">
        <f t="array" ref="B152">_xlfn.IFS(A152="","",COUNTIF(高校選手データ貼り付け!D161," ")&gt;0,LEFT(高校選手データ貼り付け!D161,FIND(" ",高校選手データ貼り付け!D161)-1),TRUE,LEFT(高校選手データ貼り付け!D161,FIND("　",高校選手データ貼り付け!D161)-1))</f>
        <v/>
      </c>
      <c r="C152" s="14" t="str" cm="1">
        <f t="array" ref="C152">_xlfn.IFS(A152="","",COUNTIF(高校選手データ貼り付け!D161," ")&gt;0,RIGHT(高校選手データ貼り付け!D161,LEN(高校選手データ貼り付け!D161)-FIND(" ",高校選手データ貼り付け!D161)),TRUE,RIGHT(高校選手データ貼り付け!D161,LEN(高校選手データ貼り付け!D161)-FIND("　",高校選手データ貼り付け!D161)))</f>
        <v/>
      </c>
      <c r="D152" s="15"/>
      <c r="E152" s="16" t="str" cm="1">
        <f t="array" ref="E152">_xlfn.IFS(A152="","",TRUE,高校選手データ貼り付け!$P$4&amp;"高")</f>
        <v/>
      </c>
      <c r="F152" s="17" t="str" cm="1">
        <f t="array" ref="F152">_xlfn.IFS(A152="","",TRUE,高校選手データ貼り付け!K160)</f>
        <v/>
      </c>
      <c r="G152" s="15"/>
      <c r="H152" s="18"/>
      <c r="I152" s="18"/>
      <c r="J152" s="16" t="str" cm="1">
        <f t="array" ref="J152">_xlfn.IFS(A152="","",COUNTIF(高校選手データ貼り付け!D160," ")&gt;0,ASC(LEFT(高校選手データ貼り付け!D160,FIND(" ",高校選手データ貼り付け!D160)-1)),TRUE,ASC(LEFT(高校選手データ貼り付け!D160,FIND("　",高校選手データ貼り付け!D160)-1)))</f>
        <v/>
      </c>
      <c r="K152" s="18" t="str" cm="1">
        <f t="array" ref="K152">_xlfn.IFS(A152="","",COUNTIF(高校選手データ貼り付け!D160," ")&gt;0,ASC(RIGHT(高校選手データ貼り付け!D160,LEN(高校選手データ貼り付け!D160)-FIND(" ",高校選手データ貼り付け!D160))),TRUE,ASC(RIGHT(高校選手データ貼り付け!D160,LEN(高校選手データ貼り付け!D160)-FIND("　",高校選手データ貼り付け!D160))))</f>
        <v/>
      </c>
      <c r="L152" s="18"/>
      <c r="M152" s="18"/>
      <c r="N152" s="18" t="str" cm="1">
        <f t="array" ref="N152">_xlfn.IFS(A152="","",TRUE,高校選手データ貼り付け!F160&amp;"."&amp;TEXT(高校選手データ貼り付け!H160,"00")&amp;"."&amp;TEXT(高校選手データ貼り付け!J160,"00"))</f>
        <v/>
      </c>
      <c r="O152" s="18" t="str" cm="1">
        <f t="array" ref="O152">_xlfn.IFS(A152="","",TRUE,"JPN")</f>
        <v/>
      </c>
      <c r="P152" s="1" t="e">
        <f t="shared" si="0"/>
        <v>#VALUE!</v>
      </c>
      <c r="Q152" s="1" t="e">
        <f t="shared" si="1"/>
        <v>#VALUE!</v>
      </c>
      <c r="R152" s="1" t="e">
        <f t="shared" si="2"/>
        <v>#VALUE!</v>
      </c>
      <c r="S152" s="1" t="e">
        <f t="shared" si="3"/>
        <v>#VALUE!</v>
      </c>
      <c r="T152" s="1" t="e">
        <f t="shared" si="4"/>
        <v>#VALUE!</v>
      </c>
      <c r="U152" s="1" t="str">
        <f t="shared" si="5"/>
        <v>高</v>
      </c>
    </row>
    <row r="153" spans="1:21" ht="18" customHeight="1">
      <c r="A153" s="13" t="str" cm="1">
        <f t="array" ref="A153">_xlfn.IFS(高校選手データ貼り付け!B161="","",TRUE,高校選手データ貼り付け!B161)</f>
        <v/>
      </c>
      <c r="B153" s="14" t="str" cm="1">
        <f t="array" ref="B153">_xlfn.IFS(A153="","",COUNTIF(高校選手データ貼り付け!D162," ")&gt;0,LEFT(高校選手データ貼り付け!D162,FIND(" ",高校選手データ貼り付け!D162)-1),TRUE,LEFT(高校選手データ貼り付け!D162,FIND("　",高校選手データ貼り付け!D162)-1))</f>
        <v/>
      </c>
      <c r="C153" s="14" t="str" cm="1">
        <f t="array" ref="C153">_xlfn.IFS(A153="","",COUNTIF(高校選手データ貼り付け!D162," ")&gt;0,RIGHT(高校選手データ貼り付け!D162,LEN(高校選手データ貼り付け!D162)-FIND(" ",高校選手データ貼り付け!D162)),TRUE,RIGHT(高校選手データ貼り付け!D162,LEN(高校選手データ貼り付け!D162)-FIND("　",高校選手データ貼り付け!D162)))</f>
        <v/>
      </c>
      <c r="D153" s="15"/>
      <c r="E153" s="16" t="str" cm="1">
        <f t="array" ref="E153">_xlfn.IFS(A153="","",TRUE,高校選手データ貼り付け!$P$4&amp;"高")</f>
        <v/>
      </c>
      <c r="F153" s="17" t="str" cm="1">
        <f t="array" ref="F153">_xlfn.IFS(A153="","",TRUE,高校選手データ貼り付け!K161)</f>
        <v/>
      </c>
      <c r="G153" s="15"/>
      <c r="H153" s="18"/>
      <c r="I153" s="18"/>
      <c r="J153" s="16" t="str" cm="1">
        <f t="array" ref="J153">_xlfn.IFS(A153="","",COUNTIF(高校選手データ貼り付け!D161," ")&gt;0,ASC(LEFT(高校選手データ貼り付け!D161,FIND(" ",高校選手データ貼り付け!D161)-1)),TRUE,ASC(LEFT(高校選手データ貼り付け!D161,FIND("　",高校選手データ貼り付け!D161)-1)))</f>
        <v/>
      </c>
      <c r="K153" s="18" t="str" cm="1">
        <f t="array" ref="K153">_xlfn.IFS(A153="","",COUNTIF(高校選手データ貼り付け!D161," ")&gt;0,ASC(RIGHT(高校選手データ貼り付け!D161,LEN(高校選手データ貼り付け!D161)-FIND(" ",高校選手データ貼り付け!D161))),TRUE,ASC(RIGHT(高校選手データ貼り付け!D161,LEN(高校選手データ貼り付け!D161)-FIND("　",高校選手データ貼り付け!D161))))</f>
        <v/>
      </c>
      <c r="L153" s="18"/>
      <c r="M153" s="18"/>
      <c r="N153" s="18" t="str" cm="1">
        <f t="array" ref="N153">_xlfn.IFS(A153="","",TRUE,高校選手データ貼り付け!F161&amp;"."&amp;TEXT(高校選手データ貼り付け!H161,"00")&amp;"."&amp;TEXT(高校選手データ貼り付け!J161,"00"))</f>
        <v/>
      </c>
      <c r="O153" s="18" t="str" cm="1">
        <f t="array" ref="O153">_xlfn.IFS(A153="","",TRUE,"JPN")</f>
        <v/>
      </c>
      <c r="P153" s="1" t="e">
        <f t="shared" si="0"/>
        <v>#VALUE!</v>
      </c>
      <c r="Q153" s="1" t="e">
        <f t="shared" si="1"/>
        <v>#VALUE!</v>
      </c>
      <c r="R153" s="1" t="e">
        <f t="shared" si="2"/>
        <v>#VALUE!</v>
      </c>
      <c r="S153" s="1" t="e">
        <f t="shared" si="3"/>
        <v>#VALUE!</v>
      </c>
      <c r="T153" s="1" t="e">
        <f t="shared" si="4"/>
        <v>#VALUE!</v>
      </c>
      <c r="U153" s="1" t="str">
        <f t="shared" si="5"/>
        <v>高</v>
      </c>
    </row>
    <row r="154" spans="1:21" ht="18" customHeight="1">
      <c r="A154" s="13" t="str" cm="1">
        <f t="array" ref="A154">_xlfn.IFS(高校選手データ貼り付け!B162="","",TRUE,高校選手データ貼り付け!B162)</f>
        <v/>
      </c>
      <c r="B154" s="14" t="str" cm="1">
        <f t="array" ref="B154">_xlfn.IFS(A154="","",COUNTIF(高校選手データ貼り付け!D163," ")&gt;0,LEFT(高校選手データ貼り付け!D163,FIND(" ",高校選手データ貼り付け!D163)-1),TRUE,LEFT(高校選手データ貼り付け!D163,FIND("　",高校選手データ貼り付け!D163)-1))</f>
        <v/>
      </c>
      <c r="C154" s="14" t="str" cm="1">
        <f t="array" ref="C154">_xlfn.IFS(A154="","",COUNTIF(高校選手データ貼り付け!D163," ")&gt;0,RIGHT(高校選手データ貼り付け!D163,LEN(高校選手データ貼り付け!D163)-FIND(" ",高校選手データ貼り付け!D163)),TRUE,RIGHT(高校選手データ貼り付け!D163,LEN(高校選手データ貼り付け!D163)-FIND("　",高校選手データ貼り付け!D163)))</f>
        <v/>
      </c>
      <c r="D154" s="15"/>
      <c r="E154" s="16" t="str" cm="1">
        <f t="array" ref="E154">_xlfn.IFS(A154="","",TRUE,高校選手データ貼り付け!$P$4&amp;"高")</f>
        <v/>
      </c>
      <c r="F154" s="17" t="str" cm="1">
        <f t="array" ref="F154">_xlfn.IFS(A154="","",TRUE,高校選手データ貼り付け!K162)</f>
        <v/>
      </c>
      <c r="G154" s="15"/>
      <c r="H154" s="18"/>
      <c r="I154" s="18"/>
      <c r="J154" s="16" t="str" cm="1">
        <f t="array" ref="J154">_xlfn.IFS(A154="","",COUNTIF(高校選手データ貼り付け!D162," ")&gt;0,ASC(LEFT(高校選手データ貼り付け!D162,FIND(" ",高校選手データ貼り付け!D162)-1)),TRUE,ASC(LEFT(高校選手データ貼り付け!D162,FIND("　",高校選手データ貼り付け!D162)-1)))</f>
        <v/>
      </c>
      <c r="K154" s="18" t="str" cm="1">
        <f t="array" ref="K154">_xlfn.IFS(A154="","",COUNTIF(高校選手データ貼り付け!D162," ")&gt;0,ASC(RIGHT(高校選手データ貼り付け!D162,LEN(高校選手データ貼り付け!D162)-FIND(" ",高校選手データ貼り付け!D162))),TRUE,ASC(RIGHT(高校選手データ貼り付け!D162,LEN(高校選手データ貼り付け!D162)-FIND("　",高校選手データ貼り付け!D162))))</f>
        <v/>
      </c>
      <c r="L154" s="18"/>
      <c r="M154" s="18"/>
      <c r="N154" s="18" t="str" cm="1">
        <f t="array" ref="N154">_xlfn.IFS(A154="","",TRUE,高校選手データ貼り付け!F162&amp;"."&amp;TEXT(高校選手データ貼り付け!H162,"00")&amp;"."&amp;TEXT(高校選手データ貼り付け!J162,"00"))</f>
        <v/>
      </c>
      <c r="O154" s="18" t="str" cm="1">
        <f t="array" ref="O154">_xlfn.IFS(A154="","",TRUE,"JPN")</f>
        <v/>
      </c>
      <c r="P154" s="1" t="e">
        <f t="shared" si="0"/>
        <v>#VALUE!</v>
      </c>
      <c r="Q154" s="1" t="e">
        <f t="shared" si="1"/>
        <v>#VALUE!</v>
      </c>
      <c r="R154" s="1" t="e">
        <f t="shared" si="2"/>
        <v>#VALUE!</v>
      </c>
      <c r="S154" s="1" t="e">
        <f t="shared" si="3"/>
        <v>#VALUE!</v>
      </c>
      <c r="T154" s="1" t="e">
        <f t="shared" si="4"/>
        <v>#VALUE!</v>
      </c>
      <c r="U154" s="1" t="str">
        <f t="shared" si="5"/>
        <v>高</v>
      </c>
    </row>
    <row r="155" spans="1:21" ht="18" customHeight="1">
      <c r="A155" s="13" t="str" cm="1">
        <f t="array" ref="A155">_xlfn.IFS(高校選手データ貼り付け!B163="","",TRUE,高校選手データ貼り付け!B163)</f>
        <v/>
      </c>
      <c r="B155" s="14" t="str" cm="1">
        <f t="array" ref="B155">_xlfn.IFS(A155="","",COUNTIF(高校選手データ貼り付け!D164," ")&gt;0,LEFT(高校選手データ貼り付け!D164,FIND(" ",高校選手データ貼り付け!D164)-1),TRUE,LEFT(高校選手データ貼り付け!D164,FIND("　",高校選手データ貼り付け!D164)-1))</f>
        <v/>
      </c>
      <c r="C155" s="14" t="str" cm="1">
        <f t="array" ref="C155">_xlfn.IFS(A155="","",COUNTIF(高校選手データ貼り付け!D164," ")&gt;0,RIGHT(高校選手データ貼り付け!D164,LEN(高校選手データ貼り付け!D164)-FIND(" ",高校選手データ貼り付け!D164)),TRUE,RIGHT(高校選手データ貼り付け!D164,LEN(高校選手データ貼り付け!D164)-FIND("　",高校選手データ貼り付け!D164)))</f>
        <v/>
      </c>
      <c r="D155" s="15"/>
      <c r="E155" s="16" t="str" cm="1">
        <f t="array" ref="E155">_xlfn.IFS(A155="","",TRUE,高校選手データ貼り付け!$P$4&amp;"高")</f>
        <v/>
      </c>
      <c r="F155" s="17" t="str" cm="1">
        <f t="array" ref="F155">_xlfn.IFS(A155="","",TRUE,高校選手データ貼り付け!K163)</f>
        <v/>
      </c>
      <c r="G155" s="15"/>
      <c r="H155" s="18"/>
      <c r="I155" s="18"/>
      <c r="J155" s="16" t="str" cm="1">
        <f t="array" ref="J155">_xlfn.IFS(A155="","",COUNTIF(高校選手データ貼り付け!D163," ")&gt;0,ASC(LEFT(高校選手データ貼り付け!D163,FIND(" ",高校選手データ貼り付け!D163)-1)),TRUE,ASC(LEFT(高校選手データ貼り付け!D163,FIND("　",高校選手データ貼り付け!D163)-1)))</f>
        <v/>
      </c>
      <c r="K155" s="18" t="str" cm="1">
        <f t="array" ref="K155">_xlfn.IFS(A155="","",COUNTIF(高校選手データ貼り付け!D163," ")&gt;0,ASC(RIGHT(高校選手データ貼り付け!D163,LEN(高校選手データ貼り付け!D163)-FIND(" ",高校選手データ貼り付け!D163))),TRUE,ASC(RIGHT(高校選手データ貼り付け!D163,LEN(高校選手データ貼り付け!D163)-FIND("　",高校選手データ貼り付け!D163))))</f>
        <v/>
      </c>
      <c r="L155" s="18"/>
      <c r="M155" s="18"/>
      <c r="N155" s="18" t="str" cm="1">
        <f t="array" ref="N155">_xlfn.IFS(A155="","",TRUE,高校選手データ貼り付け!F163&amp;"."&amp;TEXT(高校選手データ貼り付け!H163,"00")&amp;"."&amp;TEXT(高校選手データ貼り付け!J163,"00"))</f>
        <v/>
      </c>
      <c r="O155" s="18" t="str" cm="1">
        <f t="array" ref="O155">_xlfn.IFS(A155="","",TRUE,"JPN")</f>
        <v/>
      </c>
      <c r="P155" s="1" t="e">
        <f t="shared" si="0"/>
        <v>#VALUE!</v>
      </c>
      <c r="Q155" s="1" t="e">
        <f t="shared" si="1"/>
        <v>#VALUE!</v>
      </c>
      <c r="R155" s="1" t="e">
        <f t="shared" si="2"/>
        <v>#VALUE!</v>
      </c>
      <c r="S155" s="1" t="e">
        <f t="shared" si="3"/>
        <v>#VALUE!</v>
      </c>
      <c r="T155" s="1" t="e">
        <f t="shared" si="4"/>
        <v>#VALUE!</v>
      </c>
      <c r="U155" s="1" t="str">
        <f t="shared" si="5"/>
        <v>高</v>
      </c>
    </row>
    <row r="156" spans="1:21" ht="18" customHeight="1">
      <c r="A156" s="13" t="str" cm="1">
        <f t="array" ref="A156">_xlfn.IFS(高校選手データ貼り付け!B164="","",TRUE,高校選手データ貼り付け!B164)</f>
        <v/>
      </c>
      <c r="B156" s="14" t="str" cm="1">
        <f t="array" ref="B156">_xlfn.IFS(A156="","",COUNTIF(高校選手データ貼り付け!D165," ")&gt;0,LEFT(高校選手データ貼り付け!D165,FIND(" ",高校選手データ貼り付け!D165)-1),TRUE,LEFT(高校選手データ貼り付け!D165,FIND("　",高校選手データ貼り付け!D165)-1))</f>
        <v/>
      </c>
      <c r="C156" s="14" t="str" cm="1">
        <f t="array" ref="C156">_xlfn.IFS(A156="","",COUNTIF(高校選手データ貼り付け!D165," ")&gt;0,RIGHT(高校選手データ貼り付け!D165,LEN(高校選手データ貼り付け!D165)-FIND(" ",高校選手データ貼り付け!D165)),TRUE,RIGHT(高校選手データ貼り付け!D165,LEN(高校選手データ貼り付け!D165)-FIND("　",高校選手データ貼り付け!D165)))</f>
        <v/>
      </c>
      <c r="D156" s="15"/>
      <c r="E156" s="16" t="str" cm="1">
        <f t="array" ref="E156">_xlfn.IFS(A156="","",TRUE,高校選手データ貼り付け!$P$4&amp;"高")</f>
        <v/>
      </c>
      <c r="F156" s="17" t="str" cm="1">
        <f t="array" ref="F156">_xlfn.IFS(A156="","",TRUE,高校選手データ貼り付け!K164)</f>
        <v/>
      </c>
      <c r="G156" s="15"/>
      <c r="H156" s="18"/>
      <c r="I156" s="18"/>
      <c r="J156" s="16" t="str" cm="1">
        <f t="array" ref="J156">_xlfn.IFS(A156="","",COUNTIF(高校選手データ貼り付け!D164," ")&gt;0,ASC(LEFT(高校選手データ貼り付け!D164,FIND(" ",高校選手データ貼り付け!D164)-1)),TRUE,ASC(LEFT(高校選手データ貼り付け!D164,FIND("　",高校選手データ貼り付け!D164)-1)))</f>
        <v/>
      </c>
      <c r="K156" s="18" t="str" cm="1">
        <f t="array" ref="K156">_xlfn.IFS(A156="","",COUNTIF(高校選手データ貼り付け!D164," ")&gt;0,ASC(RIGHT(高校選手データ貼り付け!D164,LEN(高校選手データ貼り付け!D164)-FIND(" ",高校選手データ貼り付け!D164))),TRUE,ASC(RIGHT(高校選手データ貼り付け!D164,LEN(高校選手データ貼り付け!D164)-FIND("　",高校選手データ貼り付け!D164))))</f>
        <v/>
      </c>
      <c r="L156" s="18"/>
      <c r="M156" s="18"/>
      <c r="N156" s="18" t="str" cm="1">
        <f t="array" ref="N156">_xlfn.IFS(A156="","",TRUE,高校選手データ貼り付け!F164&amp;"."&amp;TEXT(高校選手データ貼り付け!H164,"00")&amp;"."&amp;TEXT(高校選手データ貼り付け!J164,"00"))</f>
        <v/>
      </c>
      <c r="O156" s="18" t="str" cm="1">
        <f t="array" ref="O156">_xlfn.IFS(A156="","",TRUE,"JPN")</f>
        <v/>
      </c>
      <c r="P156" s="1" t="e">
        <f t="shared" si="0"/>
        <v>#VALUE!</v>
      </c>
      <c r="Q156" s="1" t="e">
        <f t="shared" si="1"/>
        <v>#VALUE!</v>
      </c>
      <c r="R156" s="1" t="e">
        <f t="shared" si="2"/>
        <v>#VALUE!</v>
      </c>
      <c r="S156" s="1" t="e">
        <f t="shared" si="3"/>
        <v>#VALUE!</v>
      </c>
      <c r="T156" s="1" t="e">
        <f t="shared" si="4"/>
        <v>#VALUE!</v>
      </c>
      <c r="U156" s="1" t="str">
        <f t="shared" si="5"/>
        <v>高</v>
      </c>
    </row>
    <row r="157" spans="1:21" ht="18" customHeight="1">
      <c r="A157" s="13" t="str" cm="1">
        <f t="array" ref="A157">_xlfn.IFS(高校選手データ貼り付け!B165="","",TRUE,高校選手データ貼り付け!B165)</f>
        <v/>
      </c>
      <c r="B157" s="14" t="str" cm="1">
        <f t="array" ref="B157">_xlfn.IFS(A157="","",COUNTIF(高校選手データ貼り付け!D166," ")&gt;0,LEFT(高校選手データ貼り付け!D166,FIND(" ",高校選手データ貼り付け!D166)-1),TRUE,LEFT(高校選手データ貼り付け!D166,FIND("　",高校選手データ貼り付け!D166)-1))</f>
        <v/>
      </c>
      <c r="C157" s="14" t="str" cm="1">
        <f t="array" ref="C157">_xlfn.IFS(A157="","",COUNTIF(高校選手データ貼り付け!D166," ")&gt;0,RIGHT(高校選手データ貼り付け!D166,LEN(高校選手データ貼り付け!D166)-FIND(" ",高校選手データ貼り付け!D166)),TRUE,RIGHT(高校選手データ貼り付け!D166,LEN(高校選手データ貼り付け!D166)-FIND("　",高校選手データ貼り付け!D166)))</f>
        <v/>
      </c>
      <c r="D157" s="15"/>
      <c r="E157" s="16" t="str" cm="1">
        <f t="array" ref="E157">_xlfn.IFS(A157="","",TRUE,高校選手データ貼り付け!$P$4&amp;"高")</f>
        <v/>
      </c>
      <c r="F157" s="17" t="str" cm="1">
        <f t="array" ref="F157">_xlfn.IFS(A157="","",TRUE,高校選手データ貼り付け!K165)</f>
        <v/>
      </c>
      <c r="G157" s="15"/>
      <c r="H157" s="18"/>
      <c r="I157" s="18"/>
      <c r="J157" s="16" t="str" cm="1">
        <f t="array" ref="J157">_xlfn.IFS(A157="","",COUNTIF(高校選手データ貼り付け!D165," ")&gt;0,ASC(LEFT(高校選手データ貼り付け!D165,FIND(" ",高校選手データ貼り付け!D165)-1)),TRUE,ASC(LEFT(高校選手データ貼り付け!D165,FIND("　",高校選手データ貼り付け!D165)-1)))</f>
        <v/>
      </c>
      <c r="K157" s="18" t="str" cm="1">
        <f t="array" ref="K157">_xlfn.IFS(A157="","",COUNTIF(高校選手データ貼り付け!D165," ")&gt;0,ASC(RIGHT(高校選手データ貼り付け!D165,LEN(高校選手データ貼り付け!D165)-FIND(" ",高校選手データ貼り付け!D165))),TRUE,ASC(RIGHT(高校選手データ貼り付け!D165,LEN(高校選手データ貼り付け!D165)-FIND("　",高校選手データ貼り付け!D165))))</f>
        <v/>
      </c>
      <c r="L157" s="18"/>
      <c r="M157" s="18"/>
      <c r="N157" s="18" t="str" cm="1">
        <f t="array" ref="N157">_xlfn.IFS(A157="","",TRUE,高校選手データ貼り付け!F165&amp;"."&amp;TEXT(高校選手データ貼り付け!H165,"00")&amp;"."&amp;TEXT(高校選手データ貼り付け!J165,"00"))</f>
        <v/>
      </c>
      <c r="O157" s="18" t="str" cm="1">
        <f t="array" ref="O157">_xlfn.IFS(A157="","",TRUE,"JPN")</f>
        <v/>
      </c>
      <c r="P157" s="1" t="e">
        <f t="shared" si="0"/>
        <v>#VALUE!</v>
      </c>
      <c r="Q157" s="1" t="e">
        <f t="shared" si="1"/>
        <v>#VALUE!</v>
      </c>
      <c r="R157" s="1" t="e">
        <f t="shared" si="2"/>
        <v>#VALUE!</v>
      </c>
      <c r="S157" s="1" t="e">
        <f t="shared" si="3"/>
        <v>#VALUE!</v>
      </c>
      <c r="T157" s="1" t="e">
        <f t="shared" si="4"/>
        <v>#VALUE!</v>
      </c>
      <c r="U157" s="1" t="str">
        <f t="shared" si="5"/>
        <v>高</v>
      </c>
    </row>
    <row r="158" spans="1:21" ht="18" customHeight="1">
      <c r="A158" s="13" t="str" cm="1">
        <f t="array" ref="A158">_xlfn.IFS(高校選手データ貼り付け!B166="","",TRUE,高校選手データ貼り付け!B166)</f>
        <v/>
      </c>
      <c r="B158" s="14" t="str" cm="1">
        <f t="array" ref="B158">_xlfn.IFS(A158="","",COUNTIF(高校選手データ貼り付け!D167," ")&gt;0,LEFT(高校選手データ貼り付け!D167,FIND(" ",高校選手データ貼り付け!D167)-1),TRUE,LEFT(高校選手データ貼り付け!D167,FIND("　",高校選手データ貼り付け!D167)-1))</f>
        <v/>
      </c>
      <c r="C158" s="14" t="str" cm="1">
        <f t="array" ref="C158">_xlfn.IFS(A158="","",COUNTIF(高校選手データ貼り付け!D167," ")&gt;0,RIGHT(高校選手データ貼り付け!D167,LEN(高校選手データ貼り付け!D167)-FIND(" ",高校選手データ貼り付け!D167)),TRUE,RIGHT(高校選手データ貼り付け!D167,LEN(高校選手データ貼り付け!D167)-FIND("　",高校選手データ貼り付け!D167)))</f>
        <v/>
      </c>
      <c r="D158" s="15"/>
      <c r="E158" s="16" t="str" cm="1">
        <f t="array" ref="E158">_xlfn.IFS(A158="","",TRUE,高校選手データ貼り付け!$P$4&amp;"高")</f>
        <v/>
      </c>
      <c r="F158" s="17" t="str" cm="1">
        <f t="array" ref="F158">_xlfn.IFS(A158="","",TRUE,高校選手データ貼り付け!K166)</f>
        <v/>
      </c>
      <c r="G158" s="15"/>
      <c r="H158" s="18"/>
      <c r="I158" s="18"/>
      <c r="J158" s="16" t="str" cm="1">
        <f t="array" ref="J158">_xlfn.IFS(A158="","",COUNTIF(高校選手データ貼り付け!D166," ")&gt;0,ASC(LEFT(高校選手データ貼り付け!D166,FIND(" ",高校選手データ貼り付け!D166)-1)),TRUE,ASC(LEFT(高校選手データ貼り付け!D166,FIND("　",高校選手データ貼り付け!D166)-1)))</f>
        <v/>
      </c>
      <c r="K158" s="18" t="str" cm="1">
        <f t="array" ref="K158">_xlfn.IFS(A158="","",COUNTIF(高校選手データ貼り付け!D166," ")&gt;0,ASC(RIGHT(高校選手データ貼り付け!D166,LEN(高校選手データ貼り付け!D166)-FIND(" ",高校選手データ貼り付け!D166))),TRUE,ASC(RIGHT(高校選手データ貼り付け!D166,LEN(高校選手データ貼り付け!D166)-FIND("　",高校選手データ貼り付け!D166))))</f>
        <v/>
      </c>
      <c r="L158" s="18"/>
      <c r="M158" s="18"/>
      <c r="N158" s="18" t="str" cm="1">
        <f t="array" ref="N158">_xlfn.IFS(A158="","",TRUE,高校選手データ貼り付け!F166&amp;"."&amp;TEXT(高校選手データ貼り付け!H166,"00")&amp;"."&amp;TEXT(高校選手データ貼り付け!J166,"00"))</f>
        <v/>
      </c>
      <c r="O158" s="18" t="str" cm="1">
        <f t="array" ref="O158">_xlfn.IFS(A158="","",TRUE,"JPN")</f>
        <v/>
      </c>
      <c r="P158" s="1" t="e">
        <f t="shared" si="0"/>
        <v>#VALUE!</v>
      </c>
      <c r="Q158" s="1" t="e">
        <f t="shared" si="1"/>
        <v>#VALUE!</v>
      </c>
      <c r="R158" s="1" t="e">
        <f t="shared" si="2"/>
        <v>#VALUE!</v>
      </c>
      <c r="S158" s="1" t="e">
        <f t="shared" si="3"/>
        <v>#VALUE!</v>
      </c>
      <c r="T158" s="1" t="e">
        <f t="shared" si="4"/>
        <v>#VALUE!</v>
      </c>
      <c r="U158" s="1" t="str">
        <f t="shared" si="5"/>
        <v>高</v>
      </c>
    </row>
    <row r="159" spans="1:21" ht="18" customHeight="1">
      <c r="A159" s="13" t="str" cm="1">
        <f t="array" ref="A159">_xlfn.IFS(高校選手データ貼り付け!B167="","",TRUE,高校選手データ貼り付け!B167)</f>
        <v/>
      </c>
      <c r="B159" s="14" t="str" cm="1">
        <f t="array" ref="B159">_xlfn.IFS(A159="","",COUNTIF(高校選手データ貼り付け!D168," ")&gt;0,LEFT(高校選手データ貼り付け!D168,FIND(" ",高校選手データ貼り付け!D168)-1),TRUE,LEFT(高校選手データ貼り付け!D168,FIND("　",高校選手データ貼り付け!D168)-1))</f>
        <v/>
      </c>
      <c r="C159" s="14" t="str" cm="1">
        <f t="array" ref="C159">_xlfn.IFS(A159="","",COUNTIF(高校選手データ貼り付け!D168," ")&gt;0,RIGHT(高校選手データ貼り付け!D168,LEN(高校選手データ貼り付け!D168)-FIND(" ",高校選手データ貼り付け!D168)),TRUE,RIGHT(高校選手データ貼り付け!D168,LEN(高校選手データ貼り付け!D168)-FIND("　",高校選手データ貼り付け!D168)))</f>
        <v/>
      </c>
      <c r="D159" s="15"/>
      <c r="E159" s="16" t="str" cm="1">
        <f t="array" ref="E159">_xlfn.IFS(A159="","",TRUE,高校選手データ貼り付け!$P$4&amp;"高")</f>
        <v/>
      </c>
      <c r="F159" s="17" t="str" cm="1">
        <f t="array" ref="F159">_xlfn.IFS(A159="","",TRUE,高校選手データ貼り付け!K167)</f>
        <v/>
      </c>
      <c r="G159" s="15"/>
      <c r="H159" s="18"/>
      <c r="I159" s="18"/>
      <c r="J159" s="16" t="str" cm="1">
        <f t="array" ref="J159">_xlfn.IFS(A159="","",COUNTIF(高校選手データ貼り付け!D167," ")&gt;0,ASC(LEFT(高校選手データ貼り付け!D167,FIND(" ",高校選手データ貼り付け!D167)-1)),TRUE,ASC(LEFT(高校選手データ貼り付け!D167,FIND("　",高校選手データ貼り付け!D167)-1)))</f>
        <v/>
      </c>
      <c r="K159" s="18" t="str" cm="1">
        <f t="array" ref="K159">_xlfn.IFS(A159="","",COUNTIF(高校選手データ貼り付け!D167," ")&gt;0,ASC(RIGHT(高校選手データ貼り付け!D167,LEN(高校選手データ貼り付け!D167)-FIND(" ",高校選手データ貼り付け!D167))),TRUE,ASC(RIGHT(高校選手データ貼り付け!D167,LEN(高校選手データ貼り付け!D167)-FIND("　",高校選手データ貼り付け!D167))))</f>
        <v/>
      </c>
      <c r="L159" s="18"/>
      <c r="M159" s="18"/>
      <c r="N159" s="18" t="str" cm="1">
        <f t="array" ref="N159">_xlfn.IFS(A159="","",TRUE,高校選手データ貼り付け!F167&amp;"."&amp;TEXT(高校選手データ貼り付け!H167,"00")&amp;"."&amp;TEXT(高校選手データ貼り付け!J167,"00"))</f>
        <v/>
      </c>
      <c r="O159" s="18" t="str" cm="1">
        <f t="array" ref="O159">_xlfn.IFS(A159="","",TRUE,"JPN")</f>
        <v/>
      </c>
      <c r="P159" s="1" t="e">
        <f t="shared" si="0"/>
        <v>#VALUE!</v>
      </c>
      <c r="Q159" s="1" t="e">
        <f t="shared" si="1"/>
        <v>#VALUE!</v>
      </c>
      <c r="R159" s="1" t="e">
        <f t="shared" si="2"/>
        <v>#VALUE!</v>
      </c>
      <c r="S159" s="1" t="e">
        <f t="shared" si="3"/>
        <v>#VALUE!</v>
      </c>
      <c r="T159" s="1" t="e">
        <f t="shared" si="4"/>
        <v>#VALUE!</v>
      </c>
      <c r="U159" s="1" t="str">
        <f t="shared" si="5"/>
        <v>高</v>
      </c>
    </row>
    <row r="160" spans="1:21" ht="18" customHeight="1">
      <c r="A160" s="13" t="str" cm="1">
        <f t="array" ref="A160">_xlfn.IFS(高校選手データ貼り付け!B168="","",TRUE,高校選手データ貼り付け!B168)</f>
        <v/>
      </c>
      <c r="B160" s="14" t="str" cm="1">
        <f t="array" ref="B160">_xlfn.IFS(A160="","",COUNTIF(高校選手データ貼り付け!D169," ")&gt;0,LEFT(高校選手データ貼り付け!D169,FIND(" ",高校選手データ貼り付け!D169)-1),TRUE,LEFT(高校選手データ貼り付け!D169,FIND("　",高校選手データ貼り付け!D169)-1))</f>
        <v/>
      </c>
      <c r="C160" s="14" t="str" cm="1">
        <f t="array" ref="C160">_xlfn.IFS(A160="","",COUNTIF(高校選手データ貼り付け!D169," ")&gt;0,RIGHT(高校選手データ貼り付け!D169,LEN(高校選手データ貼り付け!D169)-FIND(" ",高校選手データ貼り付け!D169)),TRUE,RIGHT(高校選手データ貼り付け!D169,LEN(高校選手データ貼り付け!D169)-FIND("　",高校選手データ貼り付け!D169)))</f>
        <v/>
      </c>
      <c r="D160" s="15"/>
      <c r="E160" s="16" t="str" cm="1">
        <f t="array" ref="E160">_xlfn.IFS(A160="","",TRUE,高校選手データ貼り付け!$P$4&amp;"高")</f>
        <v/>
      </c>
      <c r="F160" s="17" t="str" cm="1">
        <f t="array" ref="F160">_xlfn.IFS(A160="","",TRUE,高校選手データ貼り付け!K168)</f>
        <v/>
      </c>
      <c r="G160" s="15"/>
      <c r="H160" s="18"/>
      <c r="I160" s="18"/>
      <c r="J160" s="16" t="str" cm="1">
        <f t="array" ref="J160">_xlfn.IFS(A160="","",COUNTIF(高校選手データ貼り付け!D168," ")&gt;0,ASC(LEFT(高校選手データ貼り付け!D168,FIND(" ",高校選手データ貼り付け!D168)-1)),TRUE,ASC(LEFT(高校選手データ貼り付け!D168,FIND("　",高校選手データ貼り付け!D168)-1)))</f>
        <v/>
      </c>
      <c r="K160" s="18" t="str" cm="1">
        <f t="array" ref="K160">_xlfn.IFS(A160="","",COUNTIF(高校選手データ貼り付け!D168," ")&gt;0,ASC(RIGHT(高校選手データ貼り付け!D168,LEN(高校選手データ貼り付け!D168)-FIND(" ",高校選手データ貼り付け!D168))),TRUE,ASC(RIGHT(高校選手データ貼り付け!D168,LEN(高校選手データ貼り付け!D168)-FIND("　",高校選手データ貼り付け!D168))))</f>
        <v/>
      </c>
      <c r="L160" s="18"/>
      <c r="M160" s="18"/>
      <c r="N160" s="18" t="str" cm="1">
        <f t="array" ref="N160">_xlfn.IFS(A160="","",TRUE,高校選手データ貼り付け!F168&amp;"."&amp;TEXT(高校選手データ貼り付け!H168,"00")&amp;"."&amp;TEXT(高校選手データ貼り付け!J168,"00"))</f>
        <v/>
      </c>
      <c r="O160" s="18" t="str" cm="1">
        <f t="array" ref="O160">_xlfn.IFS(A160="","",TRUE,"JPN")</f>
        <v/>
      </c>
      <c r="P160" s="1" t="e">
        <f t="shared" si="0"/>
        <v>#VALUE!</v>
      </c>
      <c r="Q160" s="1" t="e">
        <f t="shared" si="1"/>
        <v>#VALUE!</v>
      </c>
      <c r="R160" s="1" t="e">
        <f t="shared" si="2"/>
        <v>#VALUE!</v>
      </c>
      <c r="S160" s="1" t="e">
        <f t="shared" si="3"/>
        <v>#VALUE!</v>
      </c>
      <c r="T160" s="1" t="e">
        <f t="shared" si="4"/>
        <v>#VALUE!</v>
      </c>
      <c r="U160" s="1" t="str">
        <f t="shared" si="5"/>
        <v>高</v>
      </c>
    </row>
    <row r="161" spans="1:21" ht="18" customHeight="1">
      <c r="A161" s="13" t="str" cm="1">
        <f t="array" ref="A161">_xlfn.IFS(高校選手データ貼り付け!B169="","",TRUE,高校選手データ貼り付け!B169)</f>
        <v/>
      </c>
      <c r="B161" s="14" t="str" cm="1">
        <f t="array" ref="B161">_xlfn.IFS(A161="","",COUNTIF(高校選手データ貼り付け!D170," ")&gt;0,LEFT(高校選手データ貼り付け!D170,FIND(" ",高校選手データ貼り付け!D170)-1),TRUE,LEFT(高校選手データ貼り付け!D170,FIND("　",高校選手データ貼り付け!D170)-1))</f>
        <v/>
      </c>
      <c r="C161" s="14" t="str" cm="1">
        <f t="array" ref="C161">_xlfn.IFS(A161="","",COUNTIF(高校選手データ貼り付け!D170," ")&gt;0,RIGHT(高校選手データ貼り付け!D170,LEN(高校選手データ貼り付け!D170)-FIND(" ",高校選手データ貼り付け!D170)),TRUE,RIGHT(高校選手データ貼り付け!D170,LEN(高校選手データ貼り付け!D170)-FIND("　",高校選手データ貼り付け!D170)))</f>
        <v/>
      </c>
      <c r="D161" s="15"/>
      <c r="E161" s="16" t="str" cm="1">
        <f t="array" ref="E161">_xlfn.IFS(A161="","",TRUE,高校選手データ貼り付け!$P$4&amp;"高")</f>
        <v/>
      </c>
      <c r="F161" s="17" t="str" cm="1">
        <f t="array" ref="F161">_xlfn.IFS(A161="","",TRUE,高校選手データ貼り付け!K169)</f>
        <v/>
      </c>
      <c r="G161" s="15"/>
      <c r="H161" s="18"/>
      <c r="I161" s="18"/>
      <c r="J161" s="16" t="str" cm="1">
        <f t="array" ref="J161">_xlfn.IFS(A161="","",COUNTIF(高校選手データ貼り付け!D169," ")&gt;0,ASC(LEFT(高校選手データ貼り付け!D169,FIND(" ",高校選手データ貼り付け!D169)-1)),TRUE,ASC(LEFT(高校選手データ貼り付け!D169,FIND("　",高校選手データ貼り付け!D169)-1)))</f>
        <v/>
      </c>
      <c r="K161" s="18" t="str" cm="1">
        <f t="array" ref="K161">_xlfn.IFS(A161="","",COUNTIF(高校選手データ貼り付け!D169," ")&gt;0,ASC(RIGHT(高校選手データ貼り付け!D169,LEN(高校選手データ貼り付け!D169)-FIND(" ",高校選手データ貼り付け!D169))),TRUE,ASC(RIGHT(高校選手データ貼り付け!D169,LEN(高校選手データ貼り付け!D169)-FIND("　",高校選手データ貼り付け!D169))))</f>
        <v/>
      </c>
      <c r="L161" s="18"/>
      <c r="M161" s="18"/>
      <c r="N161" s="18" t="str" cm="1">
        <f t="array" ref="N161">_xlfn.IFS(A161="","",TRUE,高校選手データ貼り付け!F169&amp;"."&amp;TEXT(高校選手データ貼り付け!H169,"00")&amp;"."&amp;TEXT(高校選手データ貼り付け!J169,"00"))</f>
        <v/>
      </c>
      <c r="O161" s="18" t="str" cm="1">
        <f t="array" ref="O161">_xlfn.IFS(A161="","",TRUE,"JPN")</f>
        <v/>
      </c>
      <c r="P161" s="1" t="e">
        <f t="shared" si="0"/>
        <v>#VALUE!</v>
      </c>
      <c r="Q161" s="1" t="e">
        <f t="shared" si="1"/>
        <v>#VALUE!</v>
      </c>
      <c r="R161" s="1" t="e">
        <f t="shared" si="2"/>
        <v>#VALUE!</v>
      </c>
      <c r="S161" s="1" t="e">
        <f t="shared" si="3"/>
        <v>#VALUE!</v>
      </c>
      <c r="T161" s="1" t="e">
        <f t="shared" si="4"/>
        <v>#VALUE!</v>
      </c>
      <c r="U161" s="1" t="str">
        <f t="shared" si="5"/>
        <v>高</v>
      </c>
    </row>
    <row r="162" spans="1:21" ht="18" customHeight="1">
      <c r="A162" s="13" t="str" cm="1">
        <f t="array" ref="A162">_xlfn.IFS(高校選手データ貼り付け!B170="","",TRUE,高校選手データ貼り付け!B170)</f>
        <v/>
      </c>
      <c r="B162" s="14" t="str" cm="1">
        <f t="array" ref="B162">_xlfn.IFS(A162="","",COUNTIF(高校選手データ貼り付け!D171," ")&gt;0,LEFT(高校選手データ貼り付け!D171,FIND(" ",高校選手データ貼り付け!D171)-1),TRUE,LEFT(高校選手データ貼り付け!D171,FIND("　",高校選手データ貼り付け!D171)-1))</f>
        <v/>
      </c>
      <c r="C162" s="14" t="str" cm="1">
        <f t="array" ref="C162">_xlfn.IFS(A162="","",COUNTIF(高校選手データ貼り付け!D171," ")&gt;0,RIGHT(高校選手データ貼り付け!D171,LEN(高校選手データ貼り付け!D171)-FIND(" ",高校選手データ貼り付け!D171)),TRUE,RIGHT(高校選手データ貼り付け!D171,LEN(高校選手データ貼り付け!D171)-FIND("　",高校選手データ貼り付け!D171)))</f>
        <v/>
      </c>
      <c r="D162" s="15"/>
      <c r="E162" s="16" t="str" cm="1">
        <f t="array" ref="E162">_xlfn.IFS(A162="","",TRUE,高校選手データ貼り付け!$P$4&amp;"高")</f>
        <v/>
      </c>
      <c r="F162" s="17" t="str" cm="1">
        <f t="array" ref="F162">_xlfn.IFS(A162="","",TRUE,高校選手データ貼り付け!K170)</f>
        <v/>
      </c>
      <c r="G162" s="15"/>
      <c r="H162" s="18"/>
      <c r="I162" s="18"/>
      <c r="J162" s="16" t="str" cm="1">
        <f t="array" ref="J162">_xlfn.IFS(A162="","",COUNTIF(高校選手データ貼り付け!D170," ")&gt;0,ASC(LEFT(高校選手データ貼り付け!D170,FIND(" ",高校選手データ貼り付け!D170)-1)),TRUE,ASC(LEFT(高校選手データ貼り付け!D170,FIND("　",高校選手データ貼り付け!D170)-1)))</f>
        <v/>
      </c>
      <c r="K162" s="18" t="str" cm="1">
        <f t="array" ref="K162">_xlfn.IFS(A162="","",COUNTIF(高校選手データ貼り付け!D170," ")&gt;0,ASC(RIGHT(高校選手データ貼り付け!D170,LEN(高校選手データ貼り付け!D170)-FIND(" ",高校選手データ貼り付け!D170))),TRUE,ASC(RIGHT(高校選手データ貼り付け!D170,LEN(高校選手データ貼り付け!D170)-FIND("　",高校選手データ貼り付け!D170))))</f>
        <v/>
      </c>
      <c r="L162" s="18"/>
      <c r="M162" s="18"/>
      <c r="N162" s="18" t="str" cm="1">
        <f t="array" ref="N162">_xlfn.IFS(A162="","",TRUE,高校選手データ貼り付け!F170&amp;"."&amp;TEXT(高校選手データ貼り付け!H170,"00")&amp;"."&amp;TEXT(高校選手データ貼り付け!J170,"00"))</f>
        <v/>
      </c>
      <c r="O162" s="18" t="str" cm="1">
        <f t="array" ref="O162">_xlfn.IFS(A162="","",TRUE,"JPN")</f>
        <v/>
      </c>
      <c r="P162" s="1" t="e">
        <f t="shared" si="0"/>
        <v>#VALUE!</v>
      </c>
      <c r="Q162" s="1" t="e">
        <f t="shared" si="1"/>
        <v>#VALUE!</v>
      </c>
      <c r="R162" s="1" t="e">
        <f t="shared" si="2"/>
        <v>#VALUE!</v>
      </c>
      <c r="S162" s="1" t="e">
        <f t="shared" si="3"/>
        <v>#VALUE!</v>
      </c>
      <c r="T162" s="1" t="e">
        <f t="shared" si="4"/>
        <v>#VALUE!</v>
      </c>
      <c r="U162" s="1" t="str">
        <f t="shared" si="5"/>
        <v>高</v>
      </c>
    </row>
    <row r="163" spans="1:21" ht="18" customHeight="1">
      <c r="A163" s="13" t="str" cm="1">
        <f t="array" ref="A163">_xlfn.IFS(高校選手データ貼り付け!B171="","",TRUE,高校選手データ貼り付け!B171)</f>
        <v/>
      </c>
      <c r="B163" s="14" t="str" cm="1">
        <f t="array" ref="B163">_xlfn.IFS(A163="","",COUNTIF(高校選手データ貼り付け!D172," ")&gt;0,LEFT(高校選手データ貼り付け!D172,FIND(" ",高校選手データ貼り付け!D172)-1),TRUE,LEFT(高校選手データ貼り付け!D172,FIND("　",高校選手データ貼り付け!D172)-1))</f>
        <v/>
      </c>
      <c r="C163" s="14" t="str" cm="1">
        <f t="array" ref="C163">_xlfn.IFS(A163="","",COUNTIF(高校選手データ貼り付け!D172," ")&gt;0,RIGHT(高校選手データ貼り付け!D172,LEN(高校選手データ貼り付け!D172)-FIND(" ",高校選手データ貼り付け!D172)),TRUE,RIGHT(高校選手データ貼り付け!D172,LEN(高校選手データ貼り付け!D172)-FIND("　",高校選手データ貼り付け!D172)))</f>
        <v/>
      </c>
      <c r="D163" s="15"/>
      <c r="E163" s="16" t="str" cm="1">
        <f t="array" ref="E163">_xlfn.IFS(A163="","",TRUE,高校選手データ貼り付け!$P$4&amp;"高")</f>
        <v/>
      </c>
      <c r="F163" s="17" t="str" cm="1">
        <f t="array" ref="F163">_xlfn.IFS(A163="","",TRUE,高校選手データ貼り付け!K171)</f>
        <v/>
      </c>
      <c r="G163" s="15"/>
      <c r="H163" s="18"/>
      <c r="I163" s="18"/>
      <c r="J163" s="16" t="str" cm="1">
        <f t="array" ref="J163">_xlfn.IFS(A163="","",COUNTIF(高校選手データ貼り付け!D171," ")&gt;0,ASC(LEFT(高校選手データ貼り付け!D171,FIND(" ",高校選手データ貼り付け!D171)-1)),TRUE,ASC(LEFT(高校選手データ貼り付け!D171,FIND("　",高校選手データ貼り付け!D171)-1)))</f>
        <v/>
      </c>
      <c r="K163" s="18" t="str" cm="1">
        <f t="array" ref="K163">_xlfn.IFS(A163="","",COUNTIF(高校選手データ貼り付け!D171," ")&gt;0,ASC(RIGHT(高校選手データ貼り付け!D171,LEN(高校選手データ貼り付け!D171)-FIND(" ",高校選手データ貼り付け!D171))),TRUE,ASC(RIGHT(高校選手データ貼り付け!D171,LEN(高校選手データ貼り付け!D171)-FIND("　",高校選手データ貼り付け!D171))))</f>
        <v/>
      </c>
      <c r="L163" s="18"/>
      <c r="M163" s="18"/>
      <c r="N163" s="18" t="str" cm="1">
        <f t="array" ref="N163">_xlfn.IFS(A163="","",TRUE,高校選手データ貼り付け!F171&amp;"."&amp;TEXT(高校選手データ貼り付け!H171,"00")&amp;"."&amp;TEXT(高校選手データ貼り付け!J171,"00"))</f>
        <v/>
      </c>
      <c r="O163" s="18" t="str" cm="1">
        <f t="array" ref="O163">_xlfn.IFS(A163="","",TRUE,"JPN")</f>
        <v/>
      </c>
      <c r="P163" s="1" t="e">
        <f t="shared" si="0"/>
        <v>#VALUE!</v>
      </c>
      <c r="Q163" s="1" t="e">
        <f t="shared" si="1"/>
        <v>#VALUE!</v>
      </c>
      <c r="R163" s="1" t="e">
        <f t="shared" si="2"/>
        <v>#VALUE!</v>
      </c>
      <c r="S163" s="1" t="e">
        <f t="shared" si="3"/>
        <v>#VALUE!</v>
      </c>
      <c r="T163" s="1" t="e">
        <f t="shared" si="4"/>
        <v>#VALUE!</v>
      </c>
      <c r="U163" s="1" t="str">
        <f t="shared" si="5"/>
        <v>高</v>
      </c>
    </row>
    <row r="164" spans="1:21" ht="18" customHeight="1">
      <c r="A164" s="13" t="str" cm="1">
        <f t="array" ref="A164">_xlfn.IFS(高校選手データ貼り付け!B172="","",TRUE,高校選手データ貼り付け!B172)</f>
        <v/>
      </c>
      <c r="B164" s="14" t="str" cm="1">
        <f t="array" ref="B164">_xlfn.IFS(A164="","",COUNTIF(高校選手データ貼り付け!D173," ")&gt;0,LEFT(高校選手データ貼り付け!D173,FIND(" ",高校選手データ貼り付け!D173)-1),TRUE,LEFT(高校選手データ貼り付け!D173,FIND("　",高校選手データ貼り付け!D173)-1))</f>
        <v/>
      </c>
      <c r="C164" s="14" t="str" cm="1">
        <f t="array" ref="C164">_xlfn.IFS(A164="","",COUNTIF(高校選手データ貼り付け!D173," ")&gt;0,RIGHT(高校選手データ貼り付け!D173,LEN(高校選手データ貼り付け!D173)-FIND(" ",高校選手データ貼り付け!D173)),TRUE,RIGHT(高校選手データ貼り付け!D173,LEN(高校選手データ貼り付け!D173)-FIND("　",高校選手データ貼り付け!D173)))</f>
        <v/>
      </c>
      <c r="D164" s="15"/>
      <c r="E164" s="16" t="str" cm="1">
        <f t="array" ref="E164">_xlfn.IFS(A164="","",TRUE,高校選手データ貼り付け!$P$4&amp;"高")</f>
        <v/>
      </c>
      <c r="F164" s="17" t="str" cm="1">
        <f t="array" ref="F164">_xlfn.IFS(A164="","",TRUE,高校選手データ貼り付け!K172)</f>
        <v/>
      </c>
      <c r="G164" s="15"/>
      <c r="H164" s="18"/>
      <c r="I164" s="18"/>
      <c r="J164" s="16" t="str" cm="1">
        <f t="array" ref="J164">_xlfn.IFS(A164="","",COUNTIF(高校選手データ貼り付け!D172," ")&gt;0,ASC(LEFT(高校選手データ貼り付け!D172,FIND(" ",高校選手データ貼り付け!D172)-1)),TRUE,ASC(LEFT(高校選手データ貼り付け!D172,FIND("　",高校選手データ貼り付け!D172)-1)))</f>
        <v/>
      </c>
      <c r="K164" s="18" t="str" cm="1">
        <f t="array" ref="K164">_xlfn.IFS(A164="","",COUNTIF(高校選手データ貼り付け!D172," ")&gt;0,ASC(RIGHT(高校選手データ貼り付け!D172,LEN(高校選手データ貼り付け!D172)-FIND(" ",高校選手データ貼り付け!D172))),TRUE,ASC(RIGHT(高校選手データ貼り付け!D172,LEN(高校選手データ貼り付け!D172)-FIND("　",高校選手データ貼り付け!D172))))</f>
        <v/>
      </c>
      <c r="L164" s="18"/>
      <c r="M164" s="18"/>
      <c r="N164" s="18" t="str" cm="1">
        <f t="array" ref="N164">_xlfn.IFS(A164="","",TRUE,高校選手データ貼り付け!F172&amp;"."&amp;TEXT(高校選手データ貼り付け!H172,"00")&amp;"."&amp;TEXT(高校選手データ貼り付け!J172,"00"))</f>
        <v/>
      </c>
      <c r="O164" s="18" t="str" cm="1">
        <f t="array" ref="O164">_xlfn.IFS(A164="","",TRUE,"JPN")</f>
        <v/>
      </c>
      <c r="P164" s="1" t="e">
        <f t="shared" si="0"/>
        <v>#VALUE!</v>
      </c>
      <c r="Q164" s="1" t="e">
        <f t="shared" si="1"/>
        <v>#VALUE!</v>
      </c>
      <c r="R164" s="1" t="e">
        <f t="shared" si="2"/>
        <v>#VALUE!</v>
      </c>
      <c r="S164" s="1" t="e">
        <f t="shared" si="3"/>
        <v>#VALUE!</v>
      </c>
      <c r="T164" s="1" t="e">
        <f t="shared" si="4"/>
        <v>#VALUE!</v>
      </c>
      <c r="U164" s="1" t="str">
        <f t="shared" si="5"/>
        <v>高</v>
      </c>
    </row>
    <row r="165" spans="1:21" ht="18" customHeight="1">
      <c r="A165" s="13" t="str" cm="1">
        <f t="array" ref="A165">_xlfn.IFS(高校選手データ貼り付け!B173="","",TRUE,高校選手データ貼り付け!B173)</f>
        <v/>
      </c>
      <c r="B165" s="14" t="str" cm="1">
        <f t="array" ref="B165">_xlfn.IFS(A165="","",COUNTIF(高校選手データ貼り付け!D174," ")&gt;0,LEFT(高校選手データ貼り付け!D174,FIND(" ",高校選手データ貼り付け!D174)-1),TRUE,LEFT(高校選手データ貼り付け!D174,FIND("　",高校選手データ貼り付け!D174)-1))</f>
        <v/>
      </c>
      <c r="C165" s="14" t="str" cm="1">
        <f t="array" ref="C165">_xlfn.IFS(A165="","",COUNTIF(高校選手データ貼り付け!D174," ")&gt;0,RIGHT(高校選手データ貼り付け!D174,LEN(高校選手データ貼り付け!D174)-FIND(" ",高校選手データ貼り付け!D174)),TRUE,RIGHT(高校選手データ貼り付け!D174,LEN(高校選手データ貼り付け!D174)-FIND("　",高校選手データ貼り付け!D174)))</f>
        <v/>
      </c>
      <c r="D165" s="15"/>
      <c r="E165" s="16" t="str" cm="1">
        <f t="array" ref="E165">_xlfn.IFS(A165="","",TRUE,高校選手データ貼り付け!$P$4&amp;"高")</f>
        <v/>
      </c>
      <c r="F165" s="17" t="str" cm="1">
        <f t="array" ref="F165">_xlfn.IFS(A165="","",TRUE,高校選手データ貼り付け!K173)</f>
        <v/>
      </c>
      <c r="G165" s="15"/>
      <c r="H165" s="18"/>
      <c r="I165" s="18"/>
      <c r="J165" s="16" t="str" cm="1">
        <f t="array" ref="J165">_xlfn.IFS(A165="","",COUNTIF(高校選手データ貼り付け!D173," ")&gt;0,ASC(LEFT(高校選手データ貼り付け!D173,FIND(" ",高校選手データ貼り付け!D173)-1)),TRUE,ASC(LEFT(高校選手データ貼り付け!D173,FIND("　",高校選手データ貼り付け!D173)-1)))</f>
        <v/>
      </c>
      <c r="K165" s="18" t="str" cm="1">
        <f t="array" ref="K165">_xlfn.IFS(A165="","",COUNTIF(高校選手データ貼り付け!D173," ")&gt;0,ASC(RIGHT(高校選手データ貼り付け!D173,LEN(高校選手データ貼り付け!D173)-FIND(" ",高校選手データ貼り付け!D173))),TRUE,ASC(RIGHT(高校選手データ貼り付け!D173,LEN(高校選手データ貼り付け!D173)-FIND("　",高校選手データ貼り付け!D173))))</f>
        <v/>
      </c>
      <c r="L165" s="18"/>
      <c r="M165" s="18"/>
      <c r="N165" s="18" t="str" cm="1">
        <f t="array" ref="N165">_xlfn.IFS(A165="","",TRUE,高校選手データ貼り付け!F173&amp;"."&amp;TEXT(高校選手データ貼り付け!H173,"00")&amp;"."&amp;TEXT(高校選手データ貼り付け!J173,"00"))</f>
        <v/>
      </c>
      <c r="O165" s="18" t="str" cm="1">
        <f t="array" ref="O165">_xlfn.IFS(A165="","",TRUE,"JPN")</f>
        <v/>
      </c>
      <c r="P165" s="1" t="e">
        <f t="shared" si="0"/>
        <v>#VALUE!</v>
      </c>
      <c r="Q165" s="1" t="e">
        <f t="shared" si="1"/>
        <v>#VALUE!</v>
      </c>
      <c r="R165" s="1" t="e">
        <f t="shared" si="2"/>
        <v>#VALUE!</v>
      </c>
      <c r="S165" s="1" t="e">
        <f t="shared" si="3"/>
        <v>#VALUE!</v>
      </c>
      <c r="T165" s="1" t="e">
        <f t="shared" si="4"/>
        <v>#VALUE!</v>
      </c>
      <c r="U165" s="1" t="str">
        <f t="shared" si="5"/>
        <v>高</v>
      </c>
    </row>
    <row r="166" spans="1:21" ht="18" customHeight="1">
      <c r="A166" s="13" t="str" cm="1">
        <f t="array" ref="A166">_xlfn.IFS(高校選手データ貼り付け!B174="","",TRUE,高校選手データ貼り付け!B174)</f>
        <v/>
      </c>
      <c r="B166" s="14" t="str" cm="1">
        <f t="array" ref="B166">_xlfn.IFS(A166="","",COUNTIF(高校選手データ貼り付け!D175," ")&gt;0,LEFT(高校選手データ貼り付け!D175,FIND(" ",高校選手データ貼り付け!D175)-1),TRUE,LEFT(高校選手データ貼り付け!D175,FIND("　",高校選手データ貼り付け!D175)-1))</f>
        <v/>
      </c>
      <c r="C166" s="14" t="str" cm="1">
        <f t="array" ref="C166">_xlfn.IFS(A166="","",COUNTIF(高校選手データ貼り付け!D175," ")&gt;0,RIGHT(高校選手データ貼り付け!D175,LEN(高校選手データ貼り付け!D175)-FIND(" ",高校選手データ貼り付け!D175)),TRUE,RIGHT(高校選手データ貼り付け!D175,LEN(高校選手データ貼り付け!D175)-FIND("　",高校選手データ貼り付け!D175)))</f>
        <v/>
      </c>
      <c r="D166" s="15"/>
      <c r="E166" s="16" t="str" cm="1">
        <f t="array" ref="E166">_xlfn.IFS(A166="","",TRUE,高校選手データ貼り付け!$P$4&amp;"高")</f>
        <v/>
      </c>
      <c r="F166" s="17" t="str" cm="1">
        <f t="array" ref="F166">_xlfn.IFS(A166="","",TRUE,高校選手データ貼り付け!K174)</f>
        <v/>
      </c>
      <c r="G166" s="15"/>
      <c r="H166" s="18"/>
      <c r="I166" s="18"/>
      <c r="J166" s="16" t="str" cm="1">
        <f t="array" ref="J166">_xlfn.IFS(A166="","",COUNTIF(高校選手データ貼り付け!D174," ")&gt;0,ASC(LEFT(高校選手データ貼り付け!D174,FIND(" ",高校選手データ貼り付け!D174)-1)),TRUE,ASC(LEFT(高校選手データ貼り付け!D174,FIND("　",高校選手データ貼り付け!D174)-1)))</f>
        <v/>
      </c>
      <c r="K166" s="18" t="str" cm="1">
        <f t="array" ref="K166">_xlfn.IFS(A166="","",COUNTIF(高校選手データ貼り付け!D174," ")&gt;0,ASC(RIGHT(高校選手データ貼り付け!D174,LEN(高校選手データ貼り付け!D174)-FIND(" ",高校選手データ貼り付け!D174))),TRUE,ASC(RIGHT(高校選手データ貼り付け!D174,LEN(高校選手データ貼り付け!D174)-FIND("　",高校選手データ貼り付け!D174))))</f>
        <v/>
      </c>
      <c r="L166" s="18"/>
      <c r="M166" s="18"/>
      <c r="N166" s="18" t="str" cm="1">
        <f t="array" ref="N166">_xlfn.IFS(A166="","",TRUE,高校選手データ貼り付け!F174&amp;"."&amp;TEXT(高校選手データ貼り付け!H174,"00")&amp;"."&amp;TEXT(高校選手データ貼り付け!J174,"00"))</f>
        <v/>
      </c>
      <c r="O166" s="18" t="str" cm="1">
        <f t="array" ref="O166">_xlfn.IFS(A166="","",TRUE,"JPN")</f>
        <v/>
      </c>
      <c r="P166" s="1" t="e">
        <f t="shared" si="0"/>
        <v>#VALUE!</v>
      </c>
      <c r="Q166" s="1" t="e">
        <f t="shared" si="1"/>
        <v>#VALUE!</v>
      </c>
      <c r="R166" s="1" t="e">
        <f t="shared" si="2"/>
        <v>#VALUE!</v>
      </c>
      <c r="S166" s="1" t="e">
        <f t="shared" si="3"/>
        <v>#VALUE!</v>
      </c>
      <c r="T166" s="1" t="e">
        <f t="shared" si="4"/>
        <v>#VALUE!</v>
      </c>
      <c r="U166" s="1" t="str">
        <f t="shared" si="5"/>
        <v>高</v>
      </c>
    </row>
    <row r="167" spans="1:21" ht="18" customHeight="1">
      <c r="A167" s="13" t="str" cm="1">
        <f t="array" ref="A167">_xlfn.IFS(高校選手データ貼り付け!B175="","",TRUE,高校選手データ貼り付け!B175)</f>
        <v/>
      </c>
      <c r="B167" s="14" t="str" cm="1">
        <f t="array" ref="B167">_xlfn.IFS(A167="","",COUNTIF(高校選手データ貼り付け!D176," ")&gt;0,LEFT(高校選手データ貼り付け!D176,FIND(" ",高校選手データ貼り付け!D176)-1),TRUE,LEFT(高校選手データ貼り付け!D176,FIND("　",高校選手データ貼り付け!D176)-1))</f>
        <v/>
      </c>
      <c r="C167" s="14" t="str" cm="1">
        <f t="array" ref="C167">_xlfn.IFS(A167="","",COUNTIF(高校選手データ貼り付け!D176," ")&gt;0,RIGHT(高校選手データ貼り付け!D176,LEN(高校選手データ貼り付け!D176)-FIND(" ",高校選手データ貼り付け!D176)),TRUE,RIGHT(高校選手データ貼り付け!D176,LEN(高校選手データ貼り付け!D176)-FIND("　",高校選手データ貼り付け!D176)))</f>
        <v/>
      </c>
      <c r="D167" s="15"/>
      <c r="E167" s="16" t="str" cm="1">
        <f t="array" ref="E167">_xlfn.IFS(A167="","",TRUE,高校選手データ貼り付け!$P$4&amp;"高")</f>
        <v/>
      </c>
      <c r="F167" s="17" t="str" cm="1">
        <f t="array" ref="F167">_xlfn.IFS(A167="","",TRUE,高校選手データ貼り付け!K175)</f>
        <v/>
      </c>
      <c r="G167" s="15"/>
      <c r="H167" s="18"/>
      <c r="I167" s="18"/>
      <c r="J167" s="16" t="str" cm="1">
        <f t="array" ref="J167">_xlfn.IFS(A167="","",COUNTIF(高校選手データ貼り付け!D175," ")&gt;0,ASC(LEFT(高校選手データ貼り付け!D175,FIND(" ",高校選手データ貼り付け!D175)-1)),TRUE,ASC(LEFT(高校選手データ貼り付け!D175,FIND("　",高校選手データ貼り付け!D175)-1)))</f>
        <v/>
      </c>
      <c r="K167" s="18" t="str" cm="1">
        <f t="array" ref="K167">_xlfn.IFS(A167="","",COUNTIF(高校選手データ貼り付け!D175," ")&gt;0,ASC(RIGHT(高校選手データ貼り付け!D175,LEN(高校選手データ貼り付け!D175)-FIND(" ",高校選手データ貼り付け!D175))),TRUE,ASC(RIGHT(高校選手データ貼り付け!D175,LEN(高校選手データ貼り付け!D175)-FIND("　",高校選手データ貼り付け!D175))))</f>
        <v/>
      </c>
      <c r="L167" s="18"/>
      <c r="M167" s="18"/>
      <c r="N167" s="18" t="str" cm="1">
        <f t="array" ref="N167">_xlfn.IFS(A167="","",TRUE,高校選手データ貼り付け!F175&amp;"."&amp;TEXT(高校選手データ貼り付け!H175,"00")&amp;"."&amp;TEXT(高校選手データ貼り付け!J175,"00"))</f>
        <v/>
      </c>
      <c r="O167" s="18" t="str" cm="1">
        <f t="array" ref="O167">_xlfn.IFS(A167="","",TRUE,"JPN")</f>
        <v/>
      </c>
      <c r="P167" s="1" t="e">
        <f t="shared" si="0"/>
        <v>#VALUE!</v>
      </c>
      <c r="Q167" s="1" t="e">
        <f t="shared" si="1"/>
        <v>#VALUE!</v>
      </c>
      <c r="R167" s="1" t="e">
        <f t="shared" si="2"/>
        <v>#VALUE!</v>
      </c>
      <c r="S167" s="1" t="e">
        <f t="shared" si="3"/>
        <v>#VALUE!</v>
      </c>
      <c r="T167" s="1" t="e">
        <f t="shared" si="4"/>
        <v>#VALUE!</v>
      </c>
      <c r="U167" s="1" t="str">
        <f t="shared" si="5"/>
        <v>高</v>
      </c>
    </row>
    <row r="168" spans="1:21" ht="18" customHeight="1">
      <c r="A168" s="13" t="str" cm="1">
        <f t="array" ref="A168">_xlfn.IFS(高校選手データ貼り付け!B176="","",TRUE,高校選手データ貼り付け!B176)</f>
        <v/>
      </c>
      <c r="B168" s="14" t="str" cm="1">
        <f t="array" ref="B168">_xlfn.IFS(A168="","",COUNTIF(高校選手データ貼り付け!D177," ")&gt;0,LEFT(高校選手データ貼り付け!D177,FIND(" ",高校選手データ貼り付け!D177)-1),TRUE,LEFT(高校選手データ貼り付け!D177,FIND("　",高校選手データ貼り付け!D177)-1))</f>
        <v/>
      </c>
      <c r="C168" s="14" t="str" cm="1">
        <f t="array" ref="C168">_xlfn.IFS(A168="","",COUNTIF(高校選手データ貼り付け!D177," ")&gt;0,RIGHT(高校選手データ貼り付け!D177,LEN(高校選手データ貼り付け!D177)-FIND(" ",高校選手データ貼り付け!D177)),TRUE,RIGHT(高校選手データ貼り付け!D177,LEN(高校選手データ貼り付け!D177)-FIND("　",高校選手データ貼り付け!D177)))</f>
        <v/>
      </c>
      <c r="D168" s="15"/>
      <c r="E168" s="16" t="str" cm="1">
        <f t="array" ref="E168">_xlfn.IFS(A168="","",TRUE,高校選手データ貼り付け!$P$4&amp;"高")</f>
        <v/>
      </c>
      <c r="F168" s="17" t="str" cm="1">
        <f t="array" ref="F168">_xlfn.IFS(A168="","",TRUE,高校選手データ貼り付け!K176)</f>
        <v/>
      </c>
      <c r="G168" s="15"/>
      <c r="H168" s="18"/>
      <c r="I168" s="18"/>
      <c r="J168" s="16" t="str" cm="1">
        <f t="array" ref="J168">_xlfn.IFS(A168="","",COUNTIF(高校選手データ貼り付け!D176," ")&gt;0,ASC(LEFT(高校選手データ貼り付け!D176,FIND(" ",高校選手データ貼り付け!D176)-1)),TRUE,ASC(LEFT(高校選手データ貼り付け!D176,FIND("　",高校選手データ貼り付け!D176)-1)))</f>
        <v/>
      </c>
      <c r="K168" s="18" t="str" cm="1">
        <f t="array" ref="K168">_xlfn.IFS(A168="","",COUNTIF(高校選手データ貼り付け!D176," ")&gt;0,ASC(RIGHT(高校選手データ貼り付け!D176,LEN(高校選手データ貼り付け!D176)-FIND(" ",高校選手データ貼り付け!D176))),TRUE,ASC(RIGHT(高校選手データ貼り付け!D176,LEN(高校選手データ貼り付け!D176)-FIND("　",高校選手データ貼り付け!D176))))</f>
        <v/>
      </c>
      <c r="L168" s="18"/>
      <c r="M168" s="18"/>
      <c r="N168" s="18" t="str" cm="1">
        <f t="array" ref="N168">_xlfn.IFS(A168="","",TRUE,高校選手データ貼り付け!F176&amp;"."&amp;TEXT(高校選手データ貼り付け!H176,"00")&amp;"."&amp;TEXT(高校選手データ貼り付け!J176,"00"))</f>
        <v/>
      </c>
      <c r="O168" s="18" t="str" cm="1">
        <f t="array" ref="O168">_xlfn.IFS(A168="","",TRUE,"JPN")</f>
        <v/>
      </c>
      <c r="P168" s="1" t="e">
        <f t="shared" si="0"/>
        <v>#VALUE!</v>
      </c>
      <c r="Q168" s="1" t="e">
        <f t="shared" si="1"/>
        <v>#VALUE!</v>
      </c>
      <c r="R168" s="1" t="e">
        <f t="shared" si="2"/>
        <v>#VALUE!</v>
      </c>
      <c r="S168" s="1" t="e">
        <f t="shared" si="3"/>
        <v>#VALUE!</v>
      </c>
      <c r="T168" s="1" t="e">
        <f t="shared" si="4"/>
        <v>#VALUE!</v>
      </c>
      <c r="U168" s="1" t="str">
        <f t="shared" si="5"/>
        <v>高</v>
      </c>
    </row>
    <row r="169" spans="1:21" ht="18" customHeight="1">
      <c r="A169" s="13" t="str" cm="1">
        <f t="array" ref="A169">_xlfn.IFS(高校選手データ貼り付け!B177="","",TRUE,高校選手データ貼り付け!B177)</f>
        <v/>
      </c>
      <c r="B169" s="14" t="str" cm="1">
        <f t="array" ref="B169">_xlfn.IFS(A169="","",COUNTIF(高校選手データ貼り付け!D178," ")&gt;0,LEFT(高校選手データ貼り付け!D178,FIND(" ",高校選手データ貼り付け!D178)-1),TRUE,LEFT(高校選手データ貼り付け!D178,FIND("　",高校選手データ貼り付け!D178)-1))</f>
        <v/>
      </c>
      <c r="C169" s="14" t="str" cm="1">
        <f t="array" ref="C169">_xlfn.IFS(A169="","",COUNTIF(高校選手データ貼り付け!D178," ")&gt;0,RIGHT(高校選手データ貼り付け!D178,LEN(高校選手データ貼り付け!D178)-FIND(" ",高校選手データ貼り付け!D178)),TRUE,RIGHT(高校選手データ貼り付け!D178,LEN(高校選手データ貼り付け!D178)-FIND("　",高校選手データ貼り付け!D178)))</f>
        <v/>
      </c>
      <c r="D169" s="15"/>
      <c r="E169" s="16" t="str" cm="1">
        <f t="array" ref="E169">_xlfn.IFS(A169="","",TRUE,高校選手データ貼り付け!$P$4&amp;"高")</f>
        <v/>
      </c>
      <c r="F169" s="17" t="str" cm="1">
        <f t="array" ref="F169">_xlfn.IFS(A169="","",TRUE,高校選手データ貼り付け!K177)</f>
        <v/>
      </c>
      <c r="G169" s="15"/>
      <c r="H169" s="18"/>
      <c r="I169" s="18"/>
      <c r="J169" s="16" t="str" cm="1">
        <f t="array" ref="J169">_xlfn.IFS(A169="","",COUNTIF(高校選手データ貼り付け!D177," ")&gt;0,ASC(LEFT(高校選手データ貼り付け!D177,FIND(" ",高校選手データ貼り付け!D177)-1)),TRUE,ASC(LEFT(高校選手データ貼り付け!D177,FIND("　",高校選手データ貼り付け!D177)-1)))</f>
        <v/>
      </c>
      <c r="K169" s="18" t="str" cm="1">
        <f t="array" ref="K169">_xlfn.IFS(A169="","",COUNTIF(高校選手データ貼り付け!D177," ")&gt;0,ASC(RIGHT(高校選手データ貼り付け!D177,LEN(高校選手データ貼り付け!D177)-FIND(" ",高校選手データ貼り付け!D177))),TRUE,ASC(RIGHT(高校選手データ貼り付け!D177,LEN(高校選手データ貼り付け!D177)-FIND("　",高校選手データ貼り付け!D177))))</f>
        <v/>
      </c>
      <c r="L169" s="18"/>
      <c r="M169" s="18"/>
      <c r="N169" s="18" t="str" cm="1">
        <f t="array" ref="N169">_xlfn.IFS(A169="","",TRUE,高校選手データ貼り付け!F177&amp;"."&amp;TEXT(高校選手データ貼り付け!H177,"00")&amp;"."&amp;TEXT(高校選手データ貼り付け!J177,"00"))</f>
        <v/>
      </c>
      <c r="O169" s="18" t="str" cm="1">
        <f t="array" ref="O169">_xlfn.IFS(A169="","",TRUE,"JPN")</f>
        <v/>
      </c>
      <c r="P169" s="1" t="e">
        <f t="shared" si="0"/>
        <v>#VALUE!</v>
      </c>
      <c r="Q169" s="1" t="e">
        <f t="shared" si="1"/>
        <v>#VALUE!</v>
      </c>
      <c r="R169" s="1" t="e">
        <f t="shared" si="2"/>
        <v>#VALUE!</v>
      </c>
      <c r="S169" s="1" t="e">
        <f t="shared" si="3"/>
        <v>#VALUE!</v>
      </c>
      <c r="T169" s="1" t="e">
        <f t="shared" si="4"/>
        <v>#VALUE!</v>
      </c>
      <c r="U169" s="1" t="str">
        <f t="shared" si="5"/>
        <v>高</v>
      </c>
    </row>
    <row r="170" spans="1:21" ht="18" customHeight="1">
      <c r="A170" s="13" t="str" cm="1">
        <f t="array" ref="A170">_xlfn.IFS(高校選手データ貼り付け!B178="","",TRUE,高校選手データ貼り付け!B178)</f>
        <v/>
      </c>
      <c r="B170" s="14" t="str" cm="1">
        <f t="array" ref="B170">_xlfn.IFS(A170="","",COUNTIF(高校選手データ貼り付け!D179," ")&gt;0,LEFT(高校選手データ貼り付け!D179,FIND(" ",高校選手データ貼り付け!D179)-1),TRUE,LEFT(高校選手データ貼り付け!D179,FIND("　",高校選手データ貼り付け!D179)-1))</f>
        <v/>
      </c>
      <c r="C170" s="14" t="str" cm="1">
        <f t="array" ref="C170">_xlfn.IFS(A170="","",COUNTIF(高校選手データ貼り付け!D179," ")&gt;0,RIGHT(高校選手データ貼り付け!D179,LEN(高校選手データ貼り付け!D179)-FIND(" ",高校選手データ貼り付け!D179)),TRUE,RIGHT(高校選手データ貼り付け!D179,LEN(高校選手データ貼り付け!D179)-FIND("　",高校選手データ貼り付け!D179)))</f>
        <v/>
      </c>
      <c r="D170" s="15"/>
      <c r="E170" s="16" t="str" cm="1">
        <f t="array" ref="E170">_xlfn.IFS(A170="","",TRUE,高校選手データ貼り付け!$P$4&amp;"高")</f>
        <v/>
      </c>
      <c r="F170" s="17" t="str" cm="1">
        <f t="array" ref="F170">_xlfn.IFS(A170="","",TRUE,高校選手データ貼り付け!K178)</f>
        <v/>
      </c>
      <c r="G170" s="15"/>
      <c r="H170" s="18"/>
      <c r="I170" s="18"/>
      <c r="J170" s="16" t="str" cm="1">
        <f t="array" ref="J170">_xlfn.IFS(A170="","",COUNTIF(高校選手データ貼り付け!D178," ")&gt;0,ASC(LEFT(高校選手データ貼り付け!D178,FIND(" ",高校選手データ貼り付け!D178)-1)),TRUE,ASC(LEFT(高校選手データ貼り付け!D178,FIND("　",高校選手データ貼り付け!D178)-1)))</f>
        <v/>
      </c>
      <c r="K170" s="18" t="str" cm="1">
        <f t="array" ref="K170">_xlfn.IFS(A170="","",COUNTIF(高校選手データ貼り付け!D178," ")&gt;0,ASC(RIGHT(高校選手データ貼り付け!D178,LEN(高校選手データ貼り付け!D178)-FIND(" ",高校選手データ貼り付け!D178))),TRUE,ASC(RIGHT(高校選手データ貼り付け!D178,LEN(高校選手データ貼り付け!D178)-FIND("　",高校選手データ貼り付け!D178))))</f>
        <v/>
      </c>
      <c r="L170" s="18"/>
      <c r="M170" s="18"/>
      <c r="N170" s="18" t="str" cm="1">
        <f t="array" ref="N170">_xlfn.IFS(A170="","",TRUE,高校選手データ貼り付け!F178&amp;"."&amp;TEXT(高校選手データ貼り付け!H178,"00")&amp;"."&amp;TEXT(高校選手データ貼り付け!J178,"00"))</f>
        <v/>
      </c>
      <c r="O170" s="18" t="str" cm="1">
        <f t="array" ref="O170">_xlfn.IFS(A170="","",TRUE,"JPN")</f>
        <v/>
      </c>
      <c r="P170" s="1" t="e">
        <f t="shared" si="0"/>
        <v>#VALUE!</v>
      </c>
      <c r="Q170" s="1" t="e">
        <f t="shared" si="1"/>
        <v>#VALUE!</v>
      </c>
      <c r="R170" s="1" t="e">
        <f t="shared" si="2"/>
        <v>#VALUE!</v>
      </c>
      <c r="S170" s="1" t="e">
        <f t="shared" si="3"/>
        <v>#VALUE!</v>
      </c>
      <c r="T170" s="1" t="e">
        <f t="shared" si="4"/>
        <v>#VALUE!</v>
      </c>
      <c r="U170" s="1" t="str">
        <f t="shared" si="5"/>
        <v>高</v>
      </c>
    </row>
    <row r="171" spans="1:21" ht="18" customHeight="1">
      <c r="A171" s="13" t="str" cm="1">
        <f t="array" ref="A171">_xlfn.IFS(高校選手データ貼り付け!B179="","",TRUE,高校選手データ貼り付け!B179)</f>
        <v/>
      </c>
      <c r="B171" s="14" t="str" cm="1">
        <f t="array" ref="B171">_xlfn.IFS(A171="","",COUNTIF(高校選手データ貼り付け!D180," ")&gt;0,LEFT(高校選手データ貼り付け!D180,FIND(" ",高校選手データ貼り付け!D180)-1),TRUE,LEFT(高校選手データ貼り付け!D180,FIND("　",高校選手データ貼り付け!D180)-1))</f>
        <v/>
      </c>
      <c r="C171" s="14" t="str" cm="1">
        <f t="array" ref="C171">_xlfn.IFS(A171="","",COUNTIF(高校選手データ貼り付け!D180," ")&gt;0,RIGHT(高校選手データ貼り付け!D180,LEN(高校選手データ貼り付け!D180)-FIND(" ",高校選手データ貼り付け!D180)),TRUE,RIGHT(高校選手データ貼り付け!D180,LEN(高校選手データ貼り付け!D180)-FIND("　",高校選手データ貼り付け!D180)))</f>
        <v/>
      </c>
      <c r="D171" s="15"/>
      <c r="E171" s="16" t="str" cm="1">
        <f t="array" ref="E171">_xlfn.IFS(A171="","",TRUE,高校選手データ貼り付け!$P$4&amp;"高")</f>
        <v/>
      </c>
      <c r="F171" s="17" t="str" cm="1">
        <f t="array" ref="F171">_xlfn.IFS(A171="","",TRUE,高校選手データ貼り付け!K179)</f>
        <v/>
      </c>
      <c r="G171" s="15"/>
      <c r="H171" s="18"/>
      <c r="I171" s="18"/>
      <c r="J171" s="16" t="str" cm="1">
        <f t="array" ref="J171">_xlfn.IFS(A171="","",COUNTIF(高校選手データ貼り付け!D179," ")&gt;0,ASC(LEFT(高校選手データ貼り付け!D179,FIND(" ",高校選手データ貼り付け!D179)-1)),TRUE,ASC(LEFT(高校選手データ貼り付け!D179,FIND("　",高校選手データ貼り付け!D179)-1)))</f>
        <v/>
      </c>
      <c r="K171" s="18" t="str" cm="1">
        <f t="array" ref="K171">_xlfn.IFS(A171="","",COUNTIF(高校選手データ貼り付け!D179," ")&gt;0,ASC(RIGHT(高校選手データ貼り付け!D179,LEN(高校選手データ貼り付け!D179)-FIND(" ",高校選手データ貼り付け!D179))),TRUE,ASC(RIGHT(高校選手データ貼り付け!D179,LEN(高校選手データ貼り付け!D179)-FIND("　",高校選手データ貼り付け!D179))))</f>
        <v/>
      </c>
      <c r="L171" s="18"/>
      <c r="M171" s="18"/>
      <c r="N171" s="18" t="str" cm="1">
        <f t="array" ref="N171">_xlfn.IFS(A171="","",TRUE,高校選手データ貼り付け!F179&amp;"."&amp;TEXT(高校選手データ貼り付け!H179,"00")&amp;"."&amp;TEXT(高校選手データ貼り付け!J179,"00"))</f>
        <v/>
      </c>
      <c r="O171" s="18" t="str" cm="1">
        <f t="array" ref="O171">_xlfn.IFS(A171="","",TRUE,"JPN")</f>
        <v/>
      </c>
      <c r="P171" s="1" t="e">
        <f t="shared" si="0"/>
        <v>#VALUE!</v>
      </c>
      <c r="Q171" s="1" t="e">
        <f t="shared" si="1"/>
        <v>#VALUE!</v>
      </c>
      <c r="R171" s="1" t="e">
        <f t="shared" si="2"/>
        <v>#VALUE!</v>
      </c>
      <c r="S171" s="1" t="e">
        <f t="shared" si="3"/>
        <v>#VALUE!</v>
      </c>
      <c r="T171" s="1" t="e">
        <f t="shared" si="4"/>
        <v>#VALUE!</v>
      </c>
      <c r="U171" s="1" t="str">
        <f t="shared" si="5"/>
        <v>高</v>
      </c>
    </row>
    <row r="172" spans="1:21" ht="18" customHeight="1">
      <c r="A172" s="13" t="str" cm="1">
        <f t="array" ref="A172">_xlfn.IFS(高校選手データ貼り付け!B180="","",TRUE,高校選手データ貼り付け!B180)</f>
        <v/>
      </c>
      <c r="B172" s="14" t="str" cm="1">
        <f t="array" ref="B172">_xlfn.IFS(A172="","",COUNTIF(高校選手データ貼り付け!D181," ")&gt;0,LEFT(高校選手データ貼り付け!D181,FIND(" ",高校選手データ貼り付け!D181)-1),TRUE,LEFT(高校選手データ貼り付け!D181,FIND("　",高校選手データ貼り付け!D181)-1))</f>
        <v/>
      </c>
      <c r="C172" s="14" t="str" cm="1">
        <f t="array" ref="C172">_xlfn.IFS(A172="","",COUNTIF(高校選手データ貼り付け!D181," ")&gt;0,RIGHT(高校選手データ貼り付け!D181,LEN(高校選手データ貼り付け!D181)-FIND(" ",高校選手データ貼り付け!D181)),TRUE,RIGHT(高校選手データ貼り付け!D181,LEN(高校選手データ貼り付け!D181)-FIND("　",高校選手データ貼り付け!D181)))</f>
        <v/>
      </c>
      <c r="D172" s="15"/>
      <c r="E172" s="16" t="str" cm="1">
        <f t="array" ref="E172">_xlfn.IFS(A172="","",TRUE,高校選手データ貼り付け!$P$4&amp;"高")</f>
        <v/>
      </c>
      <c r="F172" s="17" t="str" cm="1">
        <f t="array" ref="F172">_xlfn.IFS(A172="","",TRUE,高校選手データ貼り付け!K180)</f>
        <v/>
      </c>
      <c r="G172" s="15"/>
      <c r="H172" s="18"/>
      <c r="I172" s="18"/>
      <c r="J172" s="16" t="str" cm="1">
        <f t="array" ref="J172">_xlfn.IFS(A172="","",COUNTIF(高校選手データ貼り付け!D180," ")&gt;0,ASC(LEFT(高校選手データ貼り付け!D180,FIND(" ",高校選手データ貼り付け!D180)-1)),TRUE,ASC(LEFT(高校選手データ貼り付け!D180,FIND("　",高校選手データ貼り付け!D180)-1)))</f>
        <v/>
      </c>
      <c r="K172" s="18" t="str" cm="1">
        <f t="array" ref="K172">_xlfn.IFS(A172="","",COUNTIF(高校選手データ貼り付け!D180," ")&gt;0,ASC(RIGHT(高校選手データ貼り付け!D180,LEN(高校選手データ貼り付け!D180)-FIND(" ",高校選手データ貼り付け!D180))),TRUE,ASC(RIGHT(高校選手データ貼り付け!D180,LEN(高校選手データ貼り付け!D180)-FIND("　",高校選手データ貼り付け!D180))))</f>
        <v/>
      </c>
      <c r="L172" s="18"/>
      <c r="M172" s="18"/>
      <c r="N172" s="18" t="str" cm="1">
        <f t="array" ref="N172">_xlfn.IFS(A172="","",TRUE,高校選手データ貼り付け!F180&amp;"."&amp;TEXT(高校選手データ貼り付け!H180,"00")&amp;"."&amp;TEXT(高校選手データ貼り付け!J180,"00"))</f>
        <v/>
      </c>
      <c r="O172" s="18" t="str" cm="1">
        <f t="array" ref="O172">_xlfn.IFS(A172="","",TRUE,"JPN")</f>
        <v/>
      </c>
      <c r="P172" s="1" t="e">
        <f t="shared" si="0"/>
        <v>#VALUE!</v>
      </c>
      <c r="Q172" s="1" t="e">
        <f t="shared" si="1"/>
        <v>#VALUE!</v>
      </c>
      <c r="R172" s="1" t="e">
        <f t="shared" si="2"/>
        <v>#VALUE!</v>
      </c>
      <c r="S172" s="1" t="e">
        <f t="shared" si="3"/>
        <v>#VALUE!</v>
      </c>
      <c r="T172" s="1" t="e">
        <f t="shared" si="4"/>
        <v>#VALUE!</v>
      </c>
      <c r="U172" s="1" t="str">
        <f t="shared" si="5"/>
        <v>高</v>
      </c>
    </row>
    <row r="173" spans="1:21" ht="18" customHeight="1">
      <c r="A173" s="13" t="str" cm="1">
        <f t="array" ref="A173">_xlfn.IFS(高校選手データ貼り付け!B181="","",TRUE,高校選手データ貼り付け!B181)</f>
        <v/>
      </c>
      <c r="B173" s="14" t="str" cm="1">
        <f t="array" ref="B173">_xlfn.IFS(A173="","",COUNTIF(高校選手データ貼り付け!D182," ")&gt;0,LEFT(高校選手データ貼り付け!D182,FIND(" ",高校選手データ貼り付け!D182)-1),TRUE,LEFT(高校選手データ貼り付け!D182,FIND("　",高校選手データ貼り付け!D182)-1))</f>
        <v/>
      </c>
      <c r="C173" s="14" t="str" cm="1">
        <f t="array" ref="C173">_xlfn.IFS(A173="","",COUNTIF(高校選手データ貼り付け!D182," ")&gt;0,RIGHT(高校選手データ貼り付け!D182,LEN(高校選手データ貼り付け!D182)-FIND(" ",高校選手データ貼り付け!D182)),TRUE,RIGHT(高校選手データ貼り付け!D182,LEN(高校選手データ貼り付け!D182)-FIND("　",高校選手データ貼り付け!D182)))</f>
        <v/>
      </c>
      <c r="D173" s="15"/>
      <c r="E173" s="16" t="str" cm="1">
        <f t="array" ref="E173">_xlfn.IFS(A173="","",TRUE,高校選手データ貼り付け!$P$4&amp;"高")</f>
        <v/>
      </c>
      <c r="F173" s="17" t="str" cm="1">
        <f t="array" ref="F173">_xlfn.IFS(A173="","",TRUE,高校選手データ貼り付け!K181)</f>
        <v/>
      </c>
      <c r="G173" s="15"/>
      <c r="H173" s="18"/>
      <c r="I173" s="18"/>
      <c r="J173" s="16" t="str" cm="1">
        <f t="array" ref="J173">_xlfn.IFS(A173="","",COUNTIF(高校選手データ貼り付け!D181," ")&gt;0,ASC(LEFT(高校選手データ貼り付け!D181,FIND(" ",高校選手データ貼り付け!D181)-1)),TRUE,ASC(LEFT(高校選手データ貼り付け!D181,FIND("　",高校選手データ貼り付け!D181)-1)))</f>
        <v/>
      </c>
      <c r="K173" s="18" t="str" cm="1">
        <f t="array" ref="K173">_xlfn.IFS(A173="","",COUNTIF(高校選手データ貼り付け!D181," ")&gt;0,ASC(RIGHT(高校選手データ貼り付け!D181,LEN(高校選手データ貼り付け!D181)-FIND(" ",高校選手データ貼り付け!D181))),TRUE,ASC(RIGHT(高校選手データ貼り付け!D181,LEN(高校選手データ貼り付け!D181)-FIND("　",高校選手データ貼り付け!D181))))</f>
        <v/>
      </c>
      <c r="L173" s="18"/>
      <c r="M173" s="18"/>
      <c r="N173" s="18" t="str" cm="1">
        <f t="array" ref="N173">_xlfn.IFS(A173="","",TRUE,高校選手データ貼り付け!F181&amp;"."&amp;TEXT(高校選手データ貼り付け!H181,"00")&amp;"."&amp;TEXT(高校選手データ貼り付け!J181,"00"))</f>
        <v/>
      </c>
      <c r="O173" s="18" t="str" cm="1">
        <f t="array" ref="O173">_xlfn.IFS(A173="","",TRUE,"JPN")</f>
        <v/>
      </c>
      <c r="P173" s="1" t="e">
        <f t="shared" si="0"/>
        <v>#VALUE!</v>
      </c>
      <c r="Q173" s="1" t="e">
        <f t="shared" si="1"/>
        <v>#VALUE!</v>
      </c>
      <c r="R173" s="1" t="e">
        <f t="shared" si="2"/>
        <v>#VALUE!</v>
      </c>
      <c r="S173" s="1" t="e">
        <f t="shared" si="3"/>
        <v>#VALUE!</v>
      </c>
      <c r="T173" s="1" t="e">
        <f t="shared" si="4"/>
        <v>#VALUE!</v>
      </c>
      <c r="U173" s="1" t="str">
        <f t="shared" si="5"/>
        <v>高</v>
      </c>
    </row>
    <row r="174" spans="1:21" ht="18" customHeight="1">
      <c r="A174" s="13" t="str" cm="1">
        <f t="array" ref="A174">_xlfn.IFS(高校選手データ貼り付け!B182="","",TRUE,高校選手データ貼り付け!B182)</f>
        <v/>
      </c>
      <c r="B174" s="14" t="str" cm="1">
        <f t="array" ref="B174">_xlfn.IFS(A174="","",COUNTIF(高校選手データ貼り付け!D183," ")&gt;0,LEFT(高校選手データ貼り付け!D183,FIND(" ",高校選手データ貼り付け!D183)-1),TRUE,LEFT(高校選手データ貼り付け!D183,FIND("　",高校選手データ貼り付け!D183)-1))</f>
        <v/>
      </c>
      <c r="C174" s="14" t="str" cm="1">
        <f t="array" ref="C174">_xlfn.IFS(A174="","",COUNTIF(高校選手データ貼り付け!D183," ")&gt;0,RIGHT(高校選手データ貼り付け!D183,LEN(高校選手データ貼り付け!D183)-FIND(" ",高校選手データ貼り付け!D183)),TRUE,RIGHT(高校選手データ貼り付け!D183,LEN(高校選手データ貼り付け!D183)-FIND("　",高校選手データ貼り付け!D183)))</f>
        <v/>
      </c>
      <c r="D174" s="15"/>
      <c r="E174" s="16" t="str" cm="1">
        <f t="array" ref="E174">_xlfn.IFS(A174="","",TRUE,高校選手データ貼り付け!$P$4&amp;"高")</f>
        <v/>
      </c>
      <c r="F174" s="17" t="str" cm="1">
        <f t="array" ref="F174">_xlfn.IFS(A174="","",TRUE,高校選手データ貼り付け!K182)</f>
        <v/>
      </c>
      <c r="G174" s="15"/>
      <c r="H174" s="18"/>
      <c r="I174" s="18"/>
      <c r="J174" s="16" t="str" cm="1">
        <f t="array" ref="J174">_xlfn.IFS(A174="","",COUNTIF(高校選手データ貼り付け!D182," ")&gt;0,ASC(LEFT(高校選手データ貼り付け!D182,FIND(" ",高校選手データ貼り付け!D182)-1)),TRUE,ASC(LEFT(高校選手データ貼り付け!D182,FIND("　",高校選手データ貼り付け!D182)-1)))</f>
        <v/>
      </c>
      <c r="K174" s="18" t="str" cm="1">
        <f t="array" ref="K174">_xlfn.IFS(A174="","",COUNTIF(高校選手データ貼り付け!D182," ")&gt;0,ASC(RIGHT(高校選手データ貼り付け!D182,LEN(高校選手データ貼り付け!D182)-FIND(" ",高校選手データ貼り付け!D182))),TRUE,ASC(RIGHT(高校選手データ貼り付け!D182,LEN(高校選手データ貼り付け!D182)-FIND("　",高校選手データ貼り付け!D182))))</f>
        <v/>
      </c>
      <c r="L174" s="18"/>
      <c r="M174" s="18"/>
      <c r="N174" s="18" t="str" cm="1">
        <f t="array" ref="N174">_xlfn.IFS(A174="","",TRUE,高校選手データ貼り付け!F182&amp;"."&amp;TEXT(高校選手データ貼り付け!H182,"00")&amp;"."&amp;TEXT(高校選手データ貼り付け!J182,"00"))</f>
        <v/>
      </c>
      <c r="O174" s="18" t="str" cm="1">
        <f t="array" ref="O174">_xlfn.IFS(A174="","",TRUE,"JPN")</f>
        <v/>
      </c>
      <c r="P174" s="1" t="e">
        <f t="shared" si="0"/>
        <v>#VALUE!</v>
      </c>
      <c r="Q174" s="1" t="e">
        <f t="shared" si="1"/>
        <v>#VALUE!</v>
      </c>
      <c r="R174" s="1" t="e">
        <f t="shared" si="2"/>
        <v>#VALUE!</v>
      </c>
      <c r="S174" s="1" t="e">
        <f t="shared" si="3"/>
        <v>#VALUE!</v>
      </c>
      <c r="T174" s="1" t="e">
        <f t="shared" si="4"/>
        <v>#VALUE!</v>
      </c>
      <c r="U174" s="1" t="str">
        <f t="shared" si="5"/>
        <v>高</v>
      </c>
    </row>
    <row r="175" spans="1:21" ht="18" customHeight="1">
      <c r="A175" s="13" t="str" cm="1">
        <f t="array" ref="A175">_xlfn.IFS(高校選手データ貼り付け!B183="","",TRUE,高校選手データ貼り付け!B183)</f>
        <v/>
      </c>
      <c r="B175" s="14" t="str" cm="1">
        <f t="array" ref="B175">_xlfn.IFS(A175="","",COUNTIF(高校選手データ貼り付け!D184," ")&gt;0,LEFT(高校選手データ貼り付け!D184,FIND(" ",高校選手データ貼り付け!D184)-1),TRUE,LEFT(高校選手データ貼り付け!D184,FIND("　",高校選手データ貼り付け!D184)-1))</f>
        <v/>
      </c>
      <c r="C175" s="14" t="str" cm="1">
        <f t="array" ref="C175">_xlfn.IFS(A175="","",COUNTIF(高校選手データ貼り付け!D184," ")&gt;0,RIGHT(高校選手データ貼り付け!D184,LEN(高校選手データ貼り付け!D184)-FIND(" ",高校選手データ貼り付け!D184)),TRUE,RIGHT(高校選手データ貼り付け!D184,LEN(高校選手データ貼り付け!D184)-FIND("　",高校選手データ貼り付け!D184)))</f>
        <v/>
      </c>
      <c r="D175" s="15"/>
      <c r="E175" s="16" t="str" cm="1">
        <f t="array" ref="E175">_xlfn.IFS(A175="","",TRUE,高校選手データ貼り付け!$P$4&amp;"高")</f>
        <v/>
      </c>
      <c r="F175" s="17" t="str" cm="1">
        <f t="array" ref="F175">_xlfn.IFS(A175="","",TRUE,高校選手データ貼り付け!K183)</f>
        <v/>
      </c>
      <c r="G175" s="15"/>
      <c r="H175" s="18"/>
      <c r="I175" s="18"/>
      <c r="J175" s="16" t="str" cm="1">
        <f t="array" ref="J175">_xlfn.IFS(A175="","",COUNTIF(高校選手データ貼り付け!D183," ")&gt;0,ASC(LEFT(高校選手データ貼り付け!D183,FIND(" ",高校選手データ貼り付け!D183)-1)),TRUE,ASC(LEFT(高校選手データ貼り付け!D183,FIND("　",高校選手データ貼り付け!D183)-1)))</f>
        <v/>
      </c>
      <c r="K175" s="18" t="str" cm="1">
        <f t="array" ref="K175">_xlfn.IFS(A175="","",COUNTIF(高校選手データ貼り付け!D183," ")&gt;0,ASC(RIGHT(高校選手データ貼り付け!D183,LEN(高校選手データ貼り付け!D183)-FIND(" ",高校選手データ貼り付け!D183))),TRUE,ASC(RIGHT(高校選手データ貼り付け!D183,LEN(高校選手データ貼り付け!D183)-FIND("　",高校選手データ貼り付け!D183))))</f>
        <v/>
      </c>
      <c r="L175" s="18"/>
      <c r="M175" s="18"/>
      <c r="N175" s="18" t="str" cm="1">
        <f t="array" ref="N175">_xlfn.IFS(A175="","",TRUE,高校選手データ貼り付け!F183&amp;"."&amp;TEXT(高校選手データ貼り付け!H183,"00")&amp;"."&amp;TEXT(高校選手データ貼り付け!J183,"00"))</f>
        <v/>
      </c>
      <c r="O175" s="18" t="str" cm="1">
        <f t="array" ref="O175">_xlfn.IFS(A175="","",TRUE,"JPN")</f>
        <v/>
      </c>
      <c r="P175" s="1" t="e">
        <f t="shared" si="0"/>
        <v>#VALUE!</v>
      </c>
      <c r="Q175" s="1" t="e">
        <f t="shared" si="1"/>
        <v>#VALUE!</v>
      </c>
      <c r="R175" s="1" t="e">
        <f t="shared" si="2"/>
        <v>#VALUE!</v>
      </c>
      <c r="S175" s="1" t="e">
        <f t="shared" si="3"/>
        <v>#VALUE!</v>
      </c>
      <c r="T175" s="1" t="e">
        <f t="shared" si="4"/>
        <v>#VALUE!</v>
      </c>
      <c r="U175" s="1" t="str">
        <f t="shared" si="5"/>
        <v>高</v>
      </c>
    </row>
    <row r="176" spans="1:21" ht="18" customHeight="1">
      <c r="A176" s="13" t="str" cm="1">
        <f t="array" ref="A176">_xlfn.IFS(高校選手データ貼り付け!B184="","",TRUE,高校選手データ貼り付け!B184)</f>
        <v/>
      </c>
      <c r="B176" s="14" t="str" cm="1">
        <f t="array" ref="B176">_xlfn.IFS(A176="","",COUNTIF(高校選手データ貼り付け!D185," ")&gt;0,LEFT(高校選手データ貼り付け!D185,FIND(" ",高校選手データ貼り付け!D185)-1),TRUE,LEFT(高校選手データ貼り付け!D185,FIND("　",高校選手データ貼り付け!D185)-1))</f>
        <v/>
      </c>
      <c r="C176" s="14" t="str" cm="1">
        <f t="array" ref="C176">_xlfn.IFS(A176="","",COUNTIF(高校選手データ貼り付け!D185," ")&gt;0,RIGHT(高校選手データ貼り付け!D185,LEN(高校選手データ貼り付け!D185)-FIND(" ",高校選手データ貼り付け!D185)),TRUE,RIGHT(高校選手データ貼り付け!D185,LEN(高校選手データ貼り付け!D185)-FIND("　",高校選手データ貼り付け!D185)))</f>
        <v/>
      </c>
      <c r="D176" s="15"/>
      <c r="E176" s="16" t="str" cm="1">
        <f t="array" ref="E176">_xlfn.IFS(A176="","",TRUE,高校選手データ貼り付け!$P$4&amp;"高")</f>
        <v/>
      </c>
      <c r="F176" s="17" t="str" cm="1">
        <f t="array" ref="F176">_xlfn.IFS(A176="","",TRUE,高校選手データ貼り付け!K184)</f>
        <v/>
      </c>
      <c r="G176" s="15"/>
      <c r="H176" s="18"/>
      <c r="I176" s="18"/>
      <c r="J176" s="16" t="str" cm="1">
        <f t="array" ref="J176">_xlfn.IFS(A176="","",COUNTIF(高校選手データ貼り付け!D184," ")&gt;0,ASC(LEFT(高校選手データ貼り付け!D184,FIND(" ",高校選手データ貼り付け!D184)-1)),TRUE,ASC(LEFT(高校選手データ貼り付け!D184,FIND("　",高校選手データ貼り付け!D184)-1)))</f>
        <v/>
      </c>
      <c r="K176" s="18" t="str" cm="1">
        <f t="array" ref="K176">_xlfn.IFS(A176="","",COUNTIF(高校選手データ貼り付け!D184," ")&gt;0,ASC(RIGHT(高校選手データ貼り付け!D184,LEN(高校選手データ貼り付け!D184)-FIND(" ",高校選手データ貼り付け!D184))),TRUE,ASC(RIGHT(高校選手データ貼り付け!D184,LEN(高校選手データ貼り付け!D184)-FIND("　",高校選手データ貼り付け!D184))))</f>
        <v/>
      </c>
      <c r="L176" s="18"/>
      <c r="M176" s="18"/>
      <c r="N176" s="18" t="str" cm="1">
        <f t="array" ref="N176">_xlfn.IFS(A176="","",TRUE,高校選手データ貼り付け!F184&amp;"."&amp;TEXT(高校選手データ貼り付け!H184,"00")&amp;"."&amp;TEXT(高校選手データ貼り付け!J184,"00"))</f>
        <v/>
      </c>
      <c r="O176" s="18" t="str" cm="1">
        <f t="array" ref="O176">_xlfn.IFS(A176="","",TRUE,"JPN")</f>
        <v/>
      </c>
      <c r="P176" s="1" t="e">
        <f t="shared" si="0"/>
        <v>#VALUE!</v>
      </c>
      <c r="Q176" s="1" t="e">
        <f t="shared" si="1"/>
        <v>#VALUE!</v>
      </c>
      <c r="R176" s="1" t="e">
        <f t="shared" si="2"/>
        <v>#VALUE!</v>
      </c>
      <c r="S176" s="1" t="e">
        <f t="shared" si="3"/>
        <v>#VALUE!</v>
      </c>
      <c r="T176" s="1" t="e">
        <f t="shared" si="4"/>
        <v>#VALUE!</v>
      </c>
      <c r="U176" s="1" t="str">
        <f t="shared" si="5"/>
        <v>高</v>
      </c>
    </row>
    <row r="177" spans="1:21" ht="18" customHeight="1">
      <c r="A177" s="13" t="str" cm="1">
        <f t="array" ref="A177">_xlfn.IFS(高校選手データ貼り付け!B185="","",TRUE,高校選手データ貼り付け!B185)</f>
        <v/>
      </c>
      <c r="B177" s="14" t="str" cm="1">
        <f t="array" ref="B177">_xlfn.IFS(A177="","",COUNTIF(高校選手データ貼り付け!D186," ")&gt;0,LEFT(高校選手データ貼り付け!D186,FIND(" ",高校選手データ貼り付け!D186)-1),TRUE,LEFT(高校選手データ貼り付け!D186,FIND("　",高校選手データ貼り付け!D186)-1))</f>
        <v/>
      </c>
      <c r="C177" s="14" t="str" cm="1">
        <f t="array" ref="C177">_xlfn.IFS(A177="","",COUNTIF(高校選手データ貼り付け!D186," ")&gt;0,RIGHT(高校選手データ貼り付け!D186,LEN(高校選手データ貼り付け!D186)-FIND(" ",高校選手データ貼り付け!D186)),TRUE,RIGHT(高校選手データ貼り付け!D186,LEN(高校選手データ貼り付け!D186)-FIND("　",高校選手データ貼り付け!D186)))</f>
        <v/>
      </c>
      <c r="D177" s="15"/>
      <c r="E177" s="16" t="str" cm="1">
        <f t="array" ref="E177">_xlfn.IFS(A177="","",TRUE,高校選手データ貼り付け!$P$4&amp;"高")</f>
        <v/>
      </c>
      <c r="F177" s="17" t="str" cm="1">
        <f t="array" ref="F177">_xlfn.IFS(A177="","",TRUE,高校選手データ貼り付け!K185)</f>
        <v/>
      </c>
      <c r="G177" s="15"/>
      <c r="H177" s="18"/>
      <c r="I177" s="18"/>
      <c r="J177" s="16" t="str" cm="1">
        <f t="array" ref="J177">_xlfn.IFS(A177="","",COUNTIF(高校選手データ貼り付け!D185," ")&gt;0,ASC(LEFT(高校選手データ貼り付け!D185,FIND(" ",高校選手データ貼り付け!D185)-1)),TRUE,ASC(LEFT(高校選手データ貼り付け!D185,FIND("　",高校選手データ貼り付け!D185)-1)))</f>
        <v/>
      </c>
      <c r="K177" s="18" t="str" cm="1">
        <f t="array" ref="K177">_xlfn.IFS(A177="","",COUNTIF(高校選手データ貼り付け!D185," ")&gt;0,ASC(RIGHT(高校選手データ貼り付け!D185,LEN(高校選手データ貼り付け!D185)-FIND(" ",高校選手データ貼り付け!D185))),TRUE,ASC(RIGHT(高校選手データ貼り付け!D185,LEN(高校選手データ貼り付け!D185)-FIND("　",高校選手データ貼り付け!D185))))</f>
        <v/>
      </c>
      <c r="L177" s="18"/>
      <c r="M177" s="18"/>
      <c r="N177" s="18" t="str" cm="1">
        <f t="array" ref="N177">_xlfn.IFS(A177="","",TRUE,高校選手データ貼り付け!F185&amp;"."&amp;TEXT(高校選手データ貼り付け!H185,"00")&amp;"."&amp;TEXT(高校選手データ貼り付け!J185,"00"))</f>
        <v/>
      </c>
      <c r="O177" s="18" t="str" cm="1">
        <f t="array" ref="O177">_xlfn.IFS(A177="","",TRUE,"JPN")</f>
        <v/>
      </c>
      <c r="P177" s="1" t="e">
        <f t="shared" si="0"/>
        <v>#VALUE!</v>
      </c>
      <c r="Q177" s="1" t="e">
        <f t="shared" si="1"/>
        <v>#VALUE!</v>
      </c>
      <c r="R177" s="1" t="e">
        <f t="shared" si="2"/>
        <v>#VALUE!</v>
      </c>
      <c r="S177" s="1" t="e">
        <f t="shared" si="3"/>
        <v>#VALUE!</v>
      </c>
      <c r="T177" s="1" t="e">
        <f t="shared" si="4"/>
        <v>#VALUE!</v>
      </c>
      <c r="U177" s="1" t="str">
        <f t="shared" si="5"/>
        <v>高</v>
      </c>
    </row>
    <row r="178" spans="1:21" ht="18" customHeight="1">
      <c r="A178" s="13" t="str" cm="1">
        <f t="array" ref="A178">_xlfn.IFS(高校選手データ貼り付け!B186="","",TRUE,高校選手データ貼り付け!B186)</f>
        <v/>
      </c>
      <c r="B178" s="14" t="str" cm="1">
        <f t="array" ref="B178">_xlfn.IFS(A178="","",COUNTIF(高校選手データ貼り付け!D187," ")&gt;0,LEFT(高校選手データ貼り付け!D187,FIND(" ",高校選手データ貼り付け!D187)-1),TRUE,LEFT(高校選手データ貼り付け!D187,FIND("　",高校選手データ貼り付け!D187)-1))</f>
        <v/>
      </c>
      <c r="C178" s="14" t="str" cm="1">
        <f t="array" ref="C178">_xlfn.IFS(A178="","",COUNTIF(高校選手データ貼り付け!D187," ")&gt;0,RIGHT(高校選手データ貼り付け!D187,LEN(高校選手データ貼り付け!D187)-FIND(" ",高校選手データ貼り付け!D187)),TRUE,RIGHT(高校選手データ貼り付け!D187,LEN(高校選手データ貼り付け!D187)-FIND("　",高校選手データ貼り付け!D187)))</f>
        <v/>
      </c>
      <c r="D178" s="15"/>
      <c r="E178" s="16" t="str" cm="1">
        <f t="array" ref="E178">_xlfn.IFS(A178="","",TRUE,高校選手データ貼り付け!$P$4&amp;"高")</f>
        <v/>
      </c>
      <c r="F178" s="17" t="str" cm="1">
        <f t="array" ref="F178">_xlfn.IFS(A178="","",TRUE,高校選手データ貼り付け!K186)</f>
        <v/>
      </c>
      <c r="G178" s="15"/>
      <c r="H178" s="18"/>
      <c r="I178" s="18"/>
      <c r="J178" s="16" t="str" cm="1">
        <f t="array" ref="J178">_xlfn.IFS(A178="","",COUNTIF(高校選手データ貼り付け!D186," ")&gt;0,ASC(LEFT(高校選手データ貼り付け!D186,FIND(" ",高校選手データ貼り付け!D186)-1)),TRUE,ASC(LEFT(高校選手データ貼り付け!D186,FIND("　",高校選手データ貼り付け!D186)-1)))</f>
        <v/>
      </c>
      <c r="K178" s="18" t="str" cm="1">
        <f t="array" ref="K178">_xlfn.IFS(A178="","",COUNTIF(高校選手データ貼り付け!D186," ")&gt;0,ASC(RIGHT(高校選手データ貼り付け!D186,LEN(高校選手データ貼り付け!D186)-FIND(" ",高校選手データ貼り付け!D186))),TRUE,ASC(RIGHT(高校選手データ貼り付け!D186,LEN(高校選手データ貼り付け!D186)-FIND("　",高校選手データ貼り付け!D186))))</f>
        <v/>
      </c>
      <c r="L178" s="18"/>
      <c r="M178" s="18"/>
      <c r="N178" s="18" t="str" cm="1">
        <f t="array" ref="N178">_xlfn.IFS(A178="","",TRUE,高校選手データ貼り付け!F186&amp;"."&amp;TEXT(高校選手データ貼り付け!H186,"00")&amp;"."&amp;TEXT(高校選手データ貼り付け!J186,"00"))</f>
        <v/>
      </c>
      <c r="O178" s="18" t="str" cm="1">
        <f t="array" ref="O178">_xlfn.IFS(A178="","",TRUE,"JPN")</f>
        <v/>
      </c>
      <c r="P178" s="1" t="e">
        <f t="shared" si="0"/>
        <v>#VALUE!</v>
      </c>
      <c r="Q178" s="1" t="e">
        <f t="shared" si="1"/>
        <v>#VALUE!</v>
      </c>
      <c r="R178" s="1" t="e">
        <f t="shared" si="2"/>
        <v>#VALUE!</v>
      </c>
      <c r="S178" s="1" t="e">
        <f t="shared" si="3"/>
        <v>#VALUE!</v>
      </c>
      <c r="T178" s="1" t="e">
        <f t="shared" si="4"/>
        <v>#VALUE!</v>
      </c>
      <c r="U178" s="1" t="str">
        <f t="shared" si="5"/>
        <v>高</v>
      </c>
    </row>
    <row r="179" spans="1:21" ht="18" customHeight="1">
      <c r="A179" s="13" t="str" cm="1">
        <f t="array" ref="A179">_xlfn.IFS(高校選手データ貼り付け!B187="","",TRUE,高校選手データ貼り付け!B187)</f>
        <v/>
      </c>
      <c r="B179" s="14" t="str" cm="1">
        <f t="array" ref="B179">_xlfn.IFS(A179="","",COUNTIF(高校選手データ貼り付け!D188," ")&gt;0,LEFT(高校選手データ貼り付け!D188,FIND(" ",高校選手データ貼り付け!D188)-1),TRUE,LEFT(高校選手データ貼り付け!D188,FIND("　",高校選手データ貼り付け!D188)-1))</f>
        <v/>
      </c>
      <c r="C179" s="14" t="str" cm="1">
        <f t="array" ref="C179">_xlfn.IFS(A179="","",COUNTIF(高校選手データ貼り付け!D188," ")&gt;0,RIGHT(高校選手データ貼り付け!D188,LEN(高校選手データ貼り付け!D188)-FIND(" ",高校選手データ貼り付け!D188)),TRUE,RIGHT(高校選手データ貼り付け!D188,LEN(高校選手データ貼り付け!D188)-FIND("　",高校選手データ貼り付け!D188)))</f>
        <v/>
      </c>
      <c r="D179" s="15"/>
      <c r="E179" s="16" t="str" cm="1">
        <f t="array" ref="E179">_xlfn.IFS(A179="","",TRUE,高校選手データ貼り付け!$P$4&amp;"高")</f>
        <v/>
      </c>
      <c r="F179" s="17" t="str" cm="1">
        <f t="array" ref="F179">_xlfn.IFS(A179="","",TRUE,高校選手データ貼り付け!K187)</f>
        <v/>
      </c>
      <c r="G179" s="15"/>
      <c r="H179" s="18"/>
      <c r="I179" s="18"/>
      <c r="J179" s="16" t="str" cm="1">
        <f t="array" ref="J179">_xlfn.IFS(A179="","",COUNTIF(高校選手データ貼り付け!D187," ")&gt;0,ASC(LEFT(高校選手データ貼り付け!D187,FIND(" ",高校選手データ貼り付け!D187)-1)),TRUE,ASC(LEFT(高校選手データ貼り付け!D187,FIND("　",高校選手データ貼り付け!D187)-1)))</f>
        <v/>
      </c>
      <c r="K179" s="18" t="str" cm="1">
        <f t="array" ref="K179">_xlfn.IFS(A179="","",COUNTIF(高校選手データ貼り付け!D187," ")&gt;0,ASC(RIGHT(高校選手データ貼り付け!D187,LEN(高校選手データ貼り付け!D187)-FIND(" ",高校選手データ貼り付け!D187))),TRUE,ASC(RIGHT(高校選手データ貼り付け!D187,LEN(高校選手データ貼り付け!D187)-FIND("　",高校選手データ貼り付け!D187))))</f>
        <v/>
      </c>
      <c r="L179" s="18"/>
      <c r="M179" s="18"/>
      <c r="N179" s="18" t="str" cm="1">
        <f t="array" ref="N179">_xlfn.IFS(A179="","",TRUE,高校選手データ貼り付け!F187&amp;"."&amp;TEXT(高校選手データ貼り付け!H187,"00")&amp;"."&amp;TEXT(高校選手データ貼り付け!J187,"00"))</f>
        <v/>
      </c>
      <c r="O179" s="18" t="str" cm="1">
        <f t="array" ref="O179">_xlfn.IFS(A179="","",TRUE,"JPN")</f>
        <v/>
      </c>
      <c r="P179" s="1" t="e">
        <f t="shared" si="0"/>
        <v>#VALUE!</v>
      </c>
      <c r="Q179" s="1" t="e">
        <f t="shared" si="1"/>
        <v>#VALUE!</v>
      </c>
      <c r="R179" s="1" t="e">
        <f t="shared" si="2"/>
        <v>#VALUE!</v>
      </c>
      <c r="S179" s="1" t="e">
        <f t="shared" si="3"/>
        <v>#VALUE!</v>
      </c>
      <c r="T179" s="1" t="e">
        <f t="shared" si="4"/>
        <v>#VALUE!</v>
      </c>
      <c r="U179" s="1" t="str">
        <f t="shared" si="5"/>
        <v>高</v>
      </c>
    </row>
    <row r="180" spans="1:21" ht="18" customHeight="1">
      <c r="A180" s="13" t="str" cm="1">
        <f t="array" ref="A180">_xlfn.IFS(高校選手データ貼り付け!B188="","",TRUE,高校選手データ貼り付け!B188)</f>
        <v/>
      </c>
      <c r="B180" s="14" t="str" cm="1">
        <f t="array" ref="B180">_xlfn.IFS(A180="","",COUNTIF(高校選手データ貼り付け!D189," ")&gt;0,LEFT(高校選手データ貼り付け!D189,FIND(" ",高校選手データ貼り付け!D189)-1),TRUE,LEFT(高校選手データ貼り付け!D189,FIND("　",高校選手データ貼り付け!D189)-1))</f>
        <v/>
      </c>
      <c r="C180" s="14" t="str" cm="1">
        <f t="array" ref="C180">_xlfn.IFS(A180="","",COUNTIF(高校選手データ貼り付け!D189," ")&gt;0,RIGHT(高校選手データ貼り付け!D189,LEN(高校選手データ貼り付け!D189)-FIND(" ",高校選手データ貼り付け!D189)),TRUE,RIGHT(高校選手データ貼り付け!D189,LEN(高校選手データ貼り付け!D189)-FIND("　",高校選手データ貼り付け!D189)))</f>
        <v/>
      </c>
      <c r="D180" s="15"/>
      <c r="E180" s="16" t="str" cm="1">
        <f t="array" ref="E180">_xlfn.IFS(A180="","",TRUE,高校選手データ貼り付け!$P$4&amp;"高")</f>
        <v/>
      </c>
      <c r="F180" s="17" t="str" cm="1">
        <f t="array" ref="F180">_xlfn.IFS(A180="","",TRUE,高校選手データ貼り付け!K188)</f>
        <v/>
      </c>
      <c r="G180" s="15"/>
      <c r="H180" s="18"/>
      <c r="I180" s="18"/>
      <c r="J180" s="16" t="str" cm="1">
        <f t="array" ref="J180">_xlfn.IFS(A180="","",COUNTIF(高校選手データ貼り付け!D188," ")&gt;0,ASC(LEFT(高校選手データ貼り付け!D188,FIND(" ",高校選手データ貼り付け!D188)-1)),TRUE,ASC(LEFT(高校選手データ貼り付け!D188,FIND("　",高校選手データ貼り付け!D188)-1)))</f>
        <v/>
      </c>
      <c r="K180" s="18" t="str" cm="1">
        <f t="array" ref="K180">_xlfn.IFS(A180="","",COUNTIF(高校選手データ貼り付け!D188," ")&gt;0,ASC(RIGHT(高校選手データ貼り付け!D188,LEN(高校選手データ貼り付け!D188)-FIND(" ",高校選手データ貼り付け!D188))),TRUE,ASC(RIGHT(高校選手データ貼り付け!D188,LEN(高校選手データ貼り付け!D188)-FIND("　",高校選手データ貼り付け!D188))))</f>
        <v/>
      </c>
      <c r="L180" s="18"/>
      <c r="M180" s="18"/>
      <c r="N180" s="18" t="str" cm="1">
        <f t="array" ref="N180">_xlfn.IFS(A180="","",TRUE,高校選手データ貼り付け!F188&amp;"."&amp;TEXT(高校選手データ貼り付け!H188,"00")&amp;"."&amp;TEXT(高校選手データ貼り付け!J188,"00"))</f>
        <v/>
      </c>
      <c r="O180" s="18" t="str" cm="1">
        <f t="array" ref="O180">_xlfn.IFS(A180="","",TRUE,"JPN")</f>
        <v/>
      </c>
      <c r="P180" s="1" t="e">
        <f t="shared" si="0"/>
        <v>#VALUE!</v>
      </c>
      <c r="Q180" s="1" t="e">
        <f t="shared" si="1"/>
        <v>#VALUE!</v>
      </c>
      <c r="R180" s="1" t="e">
        <f t="shared" si="2"/>
        <v>#VALUE!</v>
      </c>
      <c r="S180" s="1" t="e">
        <f t="shared" si="3"/>
        <v>#VALUE!</v>
      </c>
      <c r="T180" s="1" t="e">
        <f t="shared" si="4"/>
        <v>#VALUE!</v>
      </c>
      <c r="U180" s="1" t="str">
        <f t="shared" si="5"/>
        <v>高</v>
      </c>
    </row>
    <row r="181" spans="1:21" ht="18" customHeight="1">
      <c r="A181" s="13" t="str" cm="1">
        <f t="array" ref="A181">_xlfn.IFS(高校選手データ貼り付け!B189="","",TRUE,高校選手データ貼り付け!B189)</f>
        <v/>
      </c>
      <c r="B181" s="14" t="str" cm="1">
        <f t="array" ref="B181">_xlfn.IFS(A181="","",COUNTIF(高校選手データ貼り付け!D190," ")&gt;0,LEFT(高校選手データ貼り付け!D190,FIND(" ",高校選手データ貼り付け!D190)-1),TRUE,LEFT(高校選手データ貼り付け!D190,FIND("　",高校選手データ貼り付け!D190)-1))</f>
        <v/>
      </c>
      <c r="C181" s="14" t="str" cm="1">
        <f t="array" ref="C181">_xlfn.IFS(A181="","",COUNTIF(高校選手データ貼り付け!D190," ")&gt;0,RIGHT(高校選手データ貼り付け!D190,LEN(高校選手データ貼り付け!D190)-FIND(" ",高校選手データ貼り付け!D190)),TRUE,RIGHT(高校選手データ貼り付け!D190,LEN(高校選手データ貼り付け!D190)-FIND("　",高校選手データ貼り付け!D190)))</f>
        <v/>
      </c>
      <c r="D181" s="15"/>
      <c r="E181" s="16" t="str" cm="1">
        <f t="array" ref="E181">_xlfn.IFS(A181="","",TRUE,高校選手データ貼り付け!$P$4&amp;"高")</f>
        <v/>
      </c>
      <c r="F181" s="17" t="str" cm="1">
        <f t="array" ref="F181">_xlfn.IFS(A181="","",TRUE,高校選手データ貼り付け!K189)</f>
        <v/>
      </c>
      <c r="G181" s="15"/>
      <c r="H181" s="18"/>
      <c r="I181" s="18"/>
      <c r="J181" s="16" t="str" cm="1">
        <f t="array" ref="J181">_xlfn.IFS(A181="","",COUNTIF(高校選手データ貼り付け!D189," ")&gt;0,ASC(LEFT(高校選手データ貼り付け!D189,FIND(" ",高校選手データ貼り付け!D189)-1)),TRUE,ASC(LEFT(高校選手データ貼り付け!D189,FIND("　",高校選手データ貼り付け!D189)-1)))</f>
        <v/>
      </c>
      <c r="K181" s="18" t="str" cm="1">
        <f t="array" ref="K181">_xlfn.IFS(A181="","",COUNTIF(高校選手データ貼り付け!D189," ")&gt;0,ASC(RIGHT(高校選手データ貼り付け!D189,LEN(高校選手データ貼り付け!D189)-FIND(" ",高校選手データ貼り付け!D189))),TRUE,ASC(RIGHT(高校選手データ貼り付け!D189,LEN(高校選手データ貼り付け!D189)-FIND("　",高校選手データ貼り付け!D189))))</f>
        <v/>
      </c>
      <c r="L181" s="18"/>
      <c r="M181" s="18"/>
      <c r="N181" s="18" t="str" cm="1">
        <f t="array" ref="N181">_xlfn.IFS(A181="","",TRUE,高校選手データ貼り付け!F189&amp;"."&amp;TEXT(高校選手データ貼り付け!H189,"00")&amp;"."&amp;TEXT(高校選手データ貼り付け!J189,"00"))</f>
        <v/>
      </c>
      <c r="O181" s="18" t="str" cm="1">
        <f t="array" ref="O181">_xlfn.IFS(A181="","",TRUE,"JPN")</f>
        <v/>
      </c>
      <c r="P181" s="1" t="e">
        <f t="shared" si="0"/>
        <v>#VALUE!</v>
      </c>
      <c r="Q181" s="1" t="e">
        <f t="shared" si="1"/>
        <v>#VALUE!</v>
      </c>
      <c r="R181" s="1" t="e">
        <f t="shared" si="2"/>
        <v>#VALUE!</v>
      </c>
      <c r="S181" s="1" t="e">
        <f t="shared" si="3"/>
        <v>#VALUE!</v>
      </c>
      <c r="T181" s="1" t="e">
        <f t="shared" si="4"/>
        <v>#VALUE!</v>
      </c>
      <c r="U181" s="1" t="str">
        <f t="shared" si="5"/>
        <v>高</v>
      </c>
    </row>
    <row r="182" spans="1:21" ht="18" customHeight="1">
      <c r="A182" s="13" t="str" cm="1">
        <f t="array" ref="A182">_xlfn.IFS(高校選手データ貼り付け!B190="","",TRUE,高校選手データ貼り付け!B190)</f>
        <v/>
      </c>
      <c r="B182" s="14" t="str" cm="1">
        <f t="array" ref="B182">_xlfn.IFS(A182="","",COUNTIF(高校選手データ貼り付け!D191," ")&gt;0,LEFT(高校選手データ貼り付け!D191,FIND(" ",高校選手データ貼り付け!D191)-1),TRUE,LEFT(高校選手データ貼り付け!D191,FIND("　",高校選手データ貼り付け!D191)-1))</f>
        <v/>
      </c>
      <c r="C182" s="14" t="str" cm="1">
        <f t="array" ref="C182">_xlfn.IFS(A182="","",COUNTIF(高校選手データ貼り付け!D191," ")&gt;0,RIGHT(高校選手データ貼り付け!D191,LEN(高校選手データ貼り付け!D191)-FIND(" ",高校選手データ貼り付け!D191)),TRUE,RIGHT(高校選手データ貼り付け!D191,LEN(高校選手データ貼り付け!D191)-FIND("　",高校選手データ貼り付け!D191)))</f>
        <v/>
      </c>
      <c r="D182" s="15"/>
      <c r="E182" s="16" t="str" cm="1">
        <f t="array" ref="E182">_xlfn.IFS(A182="","",TRUE,高校選手データ貼り付け!$P$4&amp;"高")</f>
        <v/>
      </c>
      <c r="F182" s="17" t="str" cm="1">
        <f t="array" ref="F182">_xlfn.IFS(A182="","",TRUE,高校選手データ貼り付け!K190)</f>
        <v/>
      </c>
      <c r="G182" s="15"/>
      <c r="H182" s="18"/>
      <c r="I182" s="18"/>
      <c r="J182" s="16" t="str" cm="1">
        <f t="array" ref="J182">_xlfn.IFS(A182="","",COUNTIF(高校選手データ貼り付け!D190," ")&gt;0,ASC(LEFT(高校選手データ貼り付け!D190,FIND(" ",高校選手データ貼り付け!D190)-1)),TRUE,ASC(LEFT(高校選手データ貼り付け!D190,FIND("　",高校選手データ貼り付け!D190)-1)))</f>
        <v/>
      </c>
      <c r="K182" s="18" t="str" cm="1">
        <f t="array" ref="K182">_xlfn.IFS(A182="","",COUNTIF(高校選手データ貼り付け!D190," ")&gt;0,ASC(RIGHT(高校選手データ貼り付け!D190,LEN(高校選手データ貼り付け!D190)-FIND(" ",高校選手データ貼り付け!D190))),TRUE,ASC(RIGHT(高校選手データ貼り付け!D190,LEN(高校選手データ貼り付け!D190)-FIND("　",高校選手データ貼り付け!D190))))</f>
        <v/>
      </c>
      <c r="L182" s="18"/>
      <c r="M182" s="18"/>
      <c r="N182" s="18" t="str" cm="1">
        <f t="array" ref="N182">_xlfn.IFS(A182="","",TRUE,高校選手データ貼り付け!F190&amp;"."&amp;TEXT(高校選手データ貼り付け!H190,"00")&amp;"."&amp;TEXT(高校選手データ貼り付け!J190,"00"))</f>
        <v/>
      </c>
      <c r="O182" s="18" t="str" cm="1">
        <f t="array" ref="O182">_xlfn.IFS(A182="","",TRUE,"JPN")</f>
        <v/>
      </c>
      <c r="P182" s="1" t="e">
        <f t="shared" si="0"/>
        <v>#VALUE!</v>
      </c>
      <c r="Q182" s="1" t="e">
        <f t="shared" si="1"/>
        <v>#VALUE!</v>
      </c>
      <c r="R182" s="1" t="e">
        <f t="shared" si="2"/>
        <v>#VALUE!</v>
      </c>
      <c r="S182" s="1" t="e">
        <f t="shared" si="3"/>
        <v>#VALUE!</v>
      </c>
      <c r="T182" s="1" t="e">
        <f t="shared" si="4"/>
        <v>#VALUE!</v>
      </c>
      <c r="U182" s="1" t="str">
        <f t="shared" si="5"/>
        <v>高</v>
      </c>
    </row>
    <row r="183" spans="1:21" ht="18" customHeight="1">
      <c r="A183" s="13" t="str" cm="1">
        <f t="array" ref="A183">_xlfn.IFS(高校選手データ貼り付け!B191="","",TRUE,高校選手データ貼り付け!B191)</f>
        <v/>
      </c>
      <c r="B183" s="14" t="str" cm="1">
        <f t="array" ref="B183">_xlfn.IFS(A183="","",COUNTIF(高校選手データ貼り付け!D192," ")&gt;0,LEFT(高校選手データ貼り付け!D192,FIND(" ",高校選手データ貼り付け!D192)-1),TRUE,LEFT(高校選手データ貼り付け!D192,FIND("　",高校選手データ貼り付け!D192)-1))</f>
        <v/>
      </c>
      <c r="C183" s="14" t="str" cm="1">
        <f t="array" ref="C183">_xlfn.IFS(A183="","",COUNTIF(高校選手データ貼り付け!D192," ")&gt;0,RIGHT(高校選手データ貼り付け!D192,LEN(高校選手データ貼り付け!D192)-FIND(" ",高校選手データ貼り付け!D192)),TRUE,RIGHT(高校選手データ貼り付け!D192,LEN(高校選手データ貼り付け!D192)-FIND("　",高校選手データ貼り付け!D192)))</f>
        <v/>
      </c>
      <c r="D183" s="15"/>
      <c r="E183" s="16" t="str" cm="1">
        <f t="array" ref="E183">_xlfn.IFS(A183="","",TRUE,高校選手データ貼り付け!$P$4&amp;"高")</f>
        <v/>
      </c>
      <c r="F183" s="17" t="str" cm="1">
        <f t="array" ref="F183">_xlfn.IFS(A183="","",TRUE,高校選手データ貼り付け!K191)</f>
        <v/>
      </c>
      <c r="G183" s="15"/>
      <c r="H183" s="18"/>
      <c r="I183" s="18"/>
      <c r="J183" s="16" t="str" cm="1">
        <f t="array" ref="J183">_xlfn.IFS(A183="","",COUNTIF(高校選手データ貼り付け!D191," ")&gt;0,ASC(LEFT(高校選手データ貼り付け!D191,FIND(" ",高校選手データ貼り付け!D191)-1)),TRUE,ASC(LEFT(高校選手データ貼り付け!D191,FIND("　",高校選手データ貼り付け!D191)-1)))</f>
        <v/>
      </c>
      <c r="K183" s="18" t="str" cm="1">
        <f t="array" ref="K183">_xlfn.IFS(A183="","",COUNTIF(高校選手データ貼り付け!D191," ")&gt;0,ASC(RIGHT(高校選手データ貼り付け!D191,LEN(高校選手データ貼り付け!D191)-FIND(" ",高校選手データ貼り付け!D191))),TRUE,ASC(RIGHT(高校選手データ貼り付け!D191,LEN(高校選手データ貼り付け!D191)-FIND("　",高校選手データ貼り付け!D191))))</f>
        <v/>
      </c>
      <c r="L183" s="18"/>
      <c r="M183" s="18"/>
      <c r="N183" s="18" t="str" cm="1">
        <f t="array" ref="N183">_xlfn.IFS(A183="","",TRUE,高校選手データ貼り付け!F191&amp;"."&amp;TEXT(高校選手データ貼り付け!H191,"00")&amp;"."&amp;TEXT(高校選手データ貼り付け!J191,"00"))</f>
        <v/>
      </c>
      <c r="O183" s="18" t="str" cm="1">
        <f t="array" ref="O183">_xlfn.IFS(A183="","",TRUE,"JPN")</f>
        <v/>
      </c>
      <c r="P183" s="1" t="e">
        <f t="shared" si="0"/>
        <v>#VALUE!</v>
      </c>
      <c r="Q183" s="1" t="e">
        <f t="shared" si="1"/>
        <v>#VALUE!</v>
      </c>
      <c r="R183" s="1" t="e">
        <f t="shared" si="2"/>
        <v>#VALUE!</v>
      </c>
      <c r="S183" s="1" t="e">
        <f t="shared" si="3"/>
        <v>#VALUE!</v>
      </c>
      <c r="T183" s="1" t="e">
        <f t="shared" si="4"/>
        <v>#VALUE!</v>
      </c>
      <c r="U183" s="1" t="str">
        <f t="shared" si="5"/>
        <v>高</v>
      </c>
    </row>
    <row r="184" spans="1:21" ht="18" customHeight="1">
      <c r="A184" s="13" t="str" cm="1">
        <f t="array" ref="A184">_xlfn.IFS(高校選手データ貼り付け!B192="","",TRUE,高校選手データ貼り付け!B192)</f>
        <v/>
      </c>
      <c r="B184" s="14" t="str" cm="1">
        <f t="array" ref="B184">_xlfn.IFS(A184="","",COUNTIF(高校選手データ貼り付け!D193," ")&gt;0,LEFT(高校選手データ貼り付け!D193,FIND(" ",高校選手データ貼り付け!D193)-1),TRUE,LEFT(高校選手データ貼り付け!D193,FIND("　",高校選手データ貼り付け!D193)-1))</f>
        <v/>
      </c>
      <c r="C184" s="14" t="str" cm="1">
        <f t="array" ref="C184">_xlfn.IFS(A184="","",COUNTIF(高校選手データ貼り付け!D193," ")&gt;0,RIGHT(高校選手データ貼り付け!D193,LEN(高校選手データ貼り付け!D193)-FIND(" ",高校選手データ貼り付け!D193)),TRUE,RIGHT(高校選手データ貼り付け!D193,LEN(高校選手データ貼り付け!D193)-FIND("　",高校選手データ貼り付け!D193)))</f>
        <v/>
      </c>
      <c r="D184" s="15"/>
      <c r="E184" s="16" t="str" cm="1">
        <f t="array" ref="E184">_xlfn.IFS(A184="","",TRUE,高校選手データ貼り付け!$P$4&amp;"高")</f>
        <v/>
      </c>
      <c r="F184" s="17" t="str" cm="1">
        <f t="array" ref="F184">_xlfn.IFS(A184="","",TRUE,高校選手データ貼り付け!K192)</f>
        <v/>
      </c>
      <c r="G184" s="15"/>
      <c r="H184" s="18"/>
      <c r="I184" s="18"/>
      <c r="J184" s="16" t="str" cm="1">
        <f t="array" ref="J184">_xlfn.IFS(A184="","",COUNTIF(高校選手データ貼り付け!D192," ")&gt;0,ASC(LEFT(高校選手データ貼り付け!D192,FIND(" ",高校選手データ貼り付け!D192)-1)),TRUE,ASC(LEFT(高校選手データ貼り付け!D192,FIND("　",高校選手データ貼り付け!D192)-1)))</f>
        <v/>
      </c>
      <c r="K184" s="18" t="str" cm="1">
        <f t="array" ref="K184">_xlfn.IFS(A184="","",COUNTIF(高校選手データ貼り付け!D192," ")&gt;0,ASC(RIGHT(高校選手データ貼り付け!D192,LEN(高校選手データ貼り付け!D192)-FIND(" ",高校選手データ貼り付け!D192))),TRUE,ASC(RIGHT(高校選手データ貼り付け!D192,LEN(高校選手データ貼り付け!D192)-FIND("　",高校選手データ貼り付け!D192))))</f>
        <v/>
      </c>
      <c r="L184" s="18"/>
      <c r="M184" s="18"/>
      <c r="N184" s="18" t="str" cm="1">
        <f t="array" ref="N184">_xlfn.IFS(A184="","",TRUE,高校選手データ貼り付け!F192&amp;"."&amp;TEXT(高校選手データ貼り付け!H192,"00")&amp;"."&amp;TEXT(高校選手データ貼り付け!J192,"00"))</f>
        <v/>
      </c>
      <c r="O184" s="18" t="str" cm="1">
        <f t="array" ref="O184">_xlfn.IFS(A184="","",TRUE,"JPN")</f>
        <v/>
      </c>
      <c r="P184" s="1" t="e">
        <f t="shared" si="0"/>
        <v>#VALUE!</v>
      </c>
      <c r="Q184" s="1" t="e">
        <f t="shared" si="1"/>
        <v>#VALUE!</v>
      </c>
      <c r="R184" s="1" t="e">
        <f t="shared" si="2"/>
        <v>#VALUE!</v>
      </c>
      <c r="S184" s="1" t="e">
        <f t="shared" si="3"/>
        <v>#VALUE!</v>
      </c>
      <c r="T184" s="1" t="e">
        <f t="shared" si="4"/>
        <v>#VALUE!</v>
      </c>
      <c r="U184" s="1" t="str">
        <f t="shared" si="5"/>
        <v>高</v>
      </c>
    </row>
    <row r="185" spans="1:21" ht="18" customHeight="1">
      <c r="A185" s="13" t="str" cm="1">
        <f t="array" ref="A185">_xlfn.IFS(高校選手データ貼り付け!B193="","",TRUE,高校選手データ貼り付け!B193)</f>
        <v/>
      </c>
      <c r="B185" s="14" t="str" cm="1">
        <f t="array" ref="B185">_xlfn.IFS(A185="","",COUNTIF(高校選手データ貼り付け!D194," ")&gt;0,LEFT(高校選手データ貼り付け!D194,FIND(" ",高校選手データ貼り付け!D194)-1),TRUE,LEFT(高校選手データ貼り付け!D194,FIND("　",高校選手データ貼り付け!D194)-1))</f>
        <v/>
      </c>
      <c r="C185" s="14" t="str" cm="1">
        <f t="array" ref="C185">_xlfn.IFS(A185="","",COUNTIF(高校選手データ貼り付け!D194," ")&gt;0,RIGHT(高校選手データ貼り付け!D194,LEN(高校選手データ貼り付け!D194)-FIND(" ",高校選手データ貼り付け!D194)),TRUE,RIGHT(高校選手データ貼り付け!D194,LEN(高校選手データ貼り付け!D194)-FIND("　",高校選手データ貼り付け!D194)))</f>
        <v/>
      </c>
      <c r="D185" s="15"/>
      <c r="E185" s="16" t="str" cm="1">
        <f t="array" ref="E185">_xlfn.IFS(A185="","",TRUE,高校選手データ貼り付け!$P$4&amp;"高")</f>
        <v/>
      </c>
      <c r="F185" s="17" t="str" cm="1">
        <f t="array" ref="F185">_xlfn.IFS(A185="","",TRUE,高校選手データ貼り付け!K193)</f>
        <v/>
      </c>
      <c r="G185" s="15"/>
      <c r="H185" s="18"/>
      <c r="I185" s="18"/>
      <c r="J185" s="16" t="str" cm="1">
        <f t="array" ref="J185">_xlfn.IFS(A185="","",COUNTIF(高校選手データ貼り付け!D193," ")&gt;0,ASC(LEFT(高校選手データ貼り付け!D193,FIND(" ",高校選手データ貼り付け!D193)-1)),TRUE,ASC(LEFT(高校選手データ貼り付け!D193,FIND("　",高校選手データ貼り付け!D193)-1)))</f>
        <v/>
      </c>
      <c r="K185" s="18" t="str" cm="1">
        <f t="array" ref="K185">_xlfn.IFS(A185="","",COUNTIF(高校選手データ貼り付け!D193," ")&gt;0,ASC(RIGHT(高校選手データ貼り付け!D193,LEN(高校選手データ貼り付け!D193)-FIND(" ",高校選手データ貼り付け!D193))),TRUE,ASC(RIGHT(高校選手データ貼り付け!D193,LEN(高校選手データ貼り付け!D193)-FIND("　",高校選手データ貼り付け!D193))))</f>
        <v/>
      </c>
      <c r="L185" s="18"/>
      <c r="M185" s="18"/>
      <c r="N185" s="18" t="str" cm="1">
        <f t="array" ref="N185">_xlfn.IFS(A185="","",TRUE,高校選手データ貼り付け!F193&amp;"."&amp;TEXT(高校選手データ貼り付け!H193,"00")&amp;"."&amp;TEXT(高校選手データ貼り付け!J193,"00"))</f>
        <v/>
      </c>
      <c r="O185" s="18" t="str" cm="1">
        <f t="array" ref="O185">_xlfn.IFS(A185="","",TRUE,"JPN")</f>
        <v/>
      </c>
      <c r="P185" s="1" t="e">
        <f t="shared" si="0"/>
        <v>#VALUE!</v>
      </c>
      <c r="Q185" s="1" t="e">
        <f t="shared" si="1"/>
        <v>#VALUE!</v>
      </c>
      <c r="R185" s="1" t="e">
        <f t="shared" si="2"/>
        <v>#VALUE!</v>
      </c>
      <c r="S185" s="1" t="e">
        <f t="shared" si="3"/>
        <v>#VALUE!</v>
      </c>
      <c r="T185" s="1" t="e">
        <f t="shared" si="4"/>
        <v>#VALUE!</v>
      </c>
      <c r="U185" s="1" t="str">
        <f t="shared" si="5"/>
        <v>高</v>
      </c>
    </row>
    <row r="186" spans="1:21" ht="18" customHeight="1">
      <c r="A186" s="13" t="str" cm="1">
        <f t="array" ref="A186">_xlfn.IFS(高校選手データ貼り付け!B194="","",TRUE,高校選手データ貼り付け!B194)</f>
        <v/>
      </c>
      <c r="B186" s="14" t="str" cm="1">
        <f t="array" ref="B186">_xlfn.IFS(A186="","",COUNTIF(高校選手データ貼り付け!D195," ")&gt;0,LEFT(高校選手データ貼り付け!D195,FIND(" ",高校選手データ貼り付け!D195)-1),TRUE,LEFT(高校選手データ貼り付け!D195,FIND("　",高校選手データ貼り付け!D195)-1))</f>
        <v/>
      </c>
      <c r="C186" s="14" t="str" cm="1">
        <f t="array" ref="C186">_xlfn.IFS(A186="","",COUNTIF(高校選手データ貼り付け!D195," ")&gt;0,RIGHT(高校選手データ貼り付け!D195,LEN(高校選手データ貼り付け!D195)-FIND(" ",高校選手データ貼り付け!D195)),TRUE,RIGHT(高校選手データ貼り付け!D195,LEN(高校選手データ貼り付け!D195)-FIND("　",高校選手データ貼り付け!D195)))</f>
        <v/>
      </c>
      <c r="D186" s="15"/>
      <c r="E186" s="16" t="str" cm="1">
        <f t="array" ref="E186">_xlfn.IFS(A186="","",TRUE,高校選手データ貼り付け!$P$4&amp;"高")</f>
        <v/>
      </c>
      <c r="F186" s="17" t="str" cm="1">
        <f t="array" ref="F186">_xlfn.IFS(A186="","",TRUE,高校選手データ貼り付け!K194)</f>
        <v/>
      </c>
      <c r="G186" s="15"/>
      <c r="H186" s="18"/>
      <c r="I186" s="18"/>
      <c r="J186" s="16" t="str" cm="1">
        <f t="array" ref="J186">_xlfn.IFS(A186="","",COUNTIF(高校選手データ貼り付け!D194," ")&gt;0,ASC(LEFT(高校選手データ貼り付け!D194,FIND(" ",高校選手データ貼り付け!D194)-1)),TRUE,ASC(LEFT(高校選手データ貼り付け!D194,FIND("　",高校選手データ貼り付け!D194)-1)))</f>
        <v/>
      </c>
      <c r="K186" s="18" t="str" cm="1">
        <f t="array" ref="K186">_xlfn.IFS(A186="","",COUNTIF(高校選手データ貼り付け!D194," ")&gt;0,ASC(RIGHT(高校選手データ貼り付け!D194,LEN(高校選手データ貼り付け!D194)-FIND(" ",高校選手データ貼り付け!D194))),TRUE,ASC(RIGHT(高校選手データ貼り付け!D194,LEN(高校選手データ貼り付け!D194)-FIND("　",高校選手データ貼り付け!D194))))</f>
        <v/>
      </c>
      <c r="L186" s="18"/>
      <c r="M186" s="18"/>
      <c r="N186" s="18" t="str" cm="1">
        <f t="array" ref="N186">_xlfn.IFS(A186="","",TRUE,高校選手データ貼り付け!F194&amp;"."&amp;TEXT(高校選手データ貼り付け!H194,"00")&amp;"."&amp;TEXT(高校選手データ貼り付け!J194,"00"))</f>
        <v/>
      </c>
      <c r="O186" s="18" t="str" cm="1">
        <f t="array" ref="O186">_xlfn.IFS(A186="","",TRUE,"JPN")</f>
        <v/>
      </c>
      <c r="P186" s="1" t="e">
        <f t="shared" si="0"/>
        <v>#VALUE!</v>
      </c>
      <c r="Q186" s="1" t="e">
        <f t="shared" si="1"/>
        <v>#VALUE!</v>
      </c>
      <c r="R186" s="1" t="e">
        <f t="shared" si="2"/>
        <v>#VALUE!</v>
      </c>
      <c r="S186" s="1" t="e">
        <f t="shared" si="3"/>
        <v>#VALUE!</v>
      </c>
      <c r="T186" s="1" t="e">
        <f t="shared" si="4"/>
        <v>#VALUE!</v>
      </c>
      <c r="U186" s="1" t="str">
        <f t="shared" si="5"/>
        <v>高</v>
      </c>
    </row>
    <row r="187" spans="1:21" ht="18" customHeight="1">
      <c r="A187" s="13" t="str" cm="1">
        <f t="array" ref="A187">_xlfn.IFS(高校選手データ貼り付け!B195="","",TRUE,高校選手データ貼り付け!B195)</f>
        <v/>
      </c>
      <c r="B187" s="14" t="str" cm="1">
        <f t="array" ref="B187">_xlfn.IFS(A187="","",COUNTIF(高校選手データ貼り付け!D196," ")&gt;0,LEFT(高校選手データ貼り付け!D196,FIND(" ",高校選手データ貼り付け!D196)-1),TRUE,LEFT(高校選手データ貼り付け!D196,FIND("　",高校選手データ貼り付け!D196)-1))</f>
        <v/>
      </c>
      <c r="C187" s="14" t="str" cm="1">
        <f t="array" ref="C187">_xlfn.IFS(A187="","",COUNTIF(高校選手データ貼り付け!D196," ")&gt;0,RIGHT(高校選手データ貼り付け!D196,LEN(高校選手データ貼り付け!D196)-FIND(" ",高校選手データ貼り付け!D196)),TRUE,RIGHT(高校選手データ貼り付け!D196,LEN(高校選手データ貼り付け!D196)-FIND("　",高校選手データ貼り付け!D196)))</f>
        <v/>
      </c>
      <c r="D187" s="15"/>
      <c r="E187" s="16" t="str" cm="1">
        <f t="array" ref="E187">_xlfn.IFS(A187="","",TRUE,高校選手データ貼り付け!$P$4&amp;"高")</f>
        <v/>
      </c>
      <c r="F187" s="17" t="str" cm="1">
        <f t="array" ref="F187">_xlfn.IFS(A187="","",TRUE,高校選手データ貼り付け!K195)</f>
        <v/>
      </c>
      <c r="G187" s="15"/>
      <c r="H187" s="18"/>
      <c r="I187" s="18"/>
      <c r="J187" s="16" t="str" cm="1">
        <f t="array" ref="J187">_xlfn.IFS(A187="","",COUNTIF(高校選手データ貼り付け!D195," ")&gt;0,ASC(LEFT(高校選手データ貼り付け!D195,FIND(" ",高校選手データ貼り付け!D195)-1)),TRUE,ASC(LEFT(高校選手データ貼り付け!D195,FIND("　",高校選手データ貼り付け!D195)-1)))</f>
        <v/>
      </c>
      <c r="K187" s="18" t="str" cm="1">
        <f t="array" ref="K187">_xlfn.IFS(A187="","",COUNTIF(高校選手データ貼り付け!D195," ")&gt;0,ASC(RIGHT(高校選手データ貼り付け!D195,LEN(高校選手データ貼り付け!D195)-FIND(" ",高校選手データ貼り付け!D195))),TRUE,ASC(RIGHT(高校選手データ貼り付け!D195,LEN(高校選手データ貼り付け!D195)-FIND("　",高校選手データ貼り付け!D195))))</f>
        <v/>
      </c>
      <c r="L187" s="18"/>
      <c r="M187" s="18"/>
      <c r="N187" s="18" t="str" cm="1">
        <f t="array" ref="N187">_xlfn.IFS(A187="","",TRUE,高校選手データ貼り付け!F195&amp;"."&amp;TEXT(高校選手データ貼り付け!H195,"00")&amp;"."&amp;TEXT(高校選手データ貼り付け!J195,"00"))</f>
        <v/>
      </c>
      <c r="O187" s="18" t="str" cm="1">
        <f t="array" ref="O187">_xlfn.IFS(A187="","",TRUE,"JPN")</f>
        <v/>
      </c>
      <c r="P187" s="1" t="e">
        <f t="shared" si="0"/>
        <v>#VALUE!</v>
      </c>
      <c r="Q187" s="1" t="e">
        <f t="shared" si="1"/>
        <v>#VALUE!</v>
      </c>
      <c r="R187" s="1" t="e">
        <f t="shared" si="2"/>
        <v>#VALUE!</v>
      </c>
      <c r="S187" s="1" t="e">
        <f t="shared" si="3"/>
        <v>#VALUE!</v>
      </c>
      <c r="T187" s="1" t="e">
        <f t="shared" si="4"/>
        <v>#VALUE!</v>
      </c>
      <c r="U187" s="1" t="str">
        <f t="shared" si="5"/>
        <v>高</v>
      </c>
    </row>
    <row r="188" spans="1:21" ht="18" customHeight="1">
      <c r="A188" s="13" t="str" cm="1">
        <f t="array" ref="A188">_xlfn.IFS(高校選手データ貼り付け!B196="","",TRUE,高校選手データ貼り付け!B196)</f>
        <v/>
      </c>
      <c r="B188" s="14" t="str" cm="1">
        <f t="array" ref="B188">_xlfn.IFS(A188="","",COUNTIF(高校選手データ貼り付け!D197," ")&gt;0,LEFT(高校選手データ貼り付け!D197,FIND(" ",高校選手データ貼り付け!D197)-1),TRUE,LEFT(高校選手データ貼り付け!D197,FIND("　",高校選手データ貼り付け!D197)-1))</f>
        <v/>
      </c>
      <c r="C188" s="14" t="str" cm="1">
        <f t="array" ref="C188">_xlfn.IFS(A188="","",COUNTIF(高校選手データ貼り付け!D197," ")&gt;0,RIGHT(高校選手データ貼り付け!D197,LEN(高校選手データ貼り付け!D197)-FIND(" ",高校選手データ貼り付け!D197)),TRUE,RIGHT(高校選手データ貼り付け!D197,LEN(高校選手データ貼り付け!D197)-FIND("　",高校選手データ貼り付け!D197)))</f>
        <v/>
      </c>
      <c r="D188" s="15"/>
      <c r="E188" s="16" t="str" cm="1">
        <f t="array" ref="E188">_xlfn.IFS(A188="","",TRUE,高校選手データ貼り付け!$P$4&amp;"高")</f>
        <v/>
      </c>
      <c r="F188" s="17" t="str" cm="1">
        <f t="array" ref="F188">_xlfn.IFS(A188="","",TRUE,高校選手データ貼り付け!K196)</f>
        <v/>
      </c>
      <c r="G188" s="15"/>
      <c r="H188" s="18"/>
      <c r="I188" s="18"/>
      <c r="J188" s="16" t="str" cm="1">
        <f t="array" ref="J188">_xlfn.IFS(A188="","",COUNTIF(高校選手データ貼り付け!D196," ")&gt;0,ASC(LEFT(高校選手データ貼り付け!D196,FIND(" ",高校選手データ貼り付け!D196)-1)),TRUE,ASC(LEFT(高校選手データ貼り付け!D196,FIND("　",高校選手データ貼り付け!D196)-1)))</f>
        <v/>
      </c>
      <c r="K188" s="18" t="str" cm="1">
        <f t="array" ref="K188">_xlfn.IFS(A188="","",COUNTIF(高校選手データ貼り付け!D196," ")&gt;0,ASC(RIGHT(高校選手データ貼り付け!D196,LEN(高校選手データ貼り付け!D196)-FIND(" ",高校選手データ貼り付け!D196))),TRUE,ASC(RIGHT(高校選手データ貼り付け!D196,LEN(高校選手データ貼り付け!D196)-FIND("　",高校選手データ貼り付け!D196))))</f>
        <v/>
      </c>
      <c r="L188" s="18"/>
      <c r="M188" s="18"/>
      <c r="N188" s="18" t="str" cm="1">
        <f t="array" ref="N188">_xlfn.IFS(A188="","",TRUE,高校選手データ貼り付け!F196&amp;"."&amp;TEXT(高校選手データ貼り付け!H196,"00")&amp;"."&amp;TEXT(高校選手データ貼り付け!J196,"00"))</f>
        <v/>
      </c>
      <c r="O188" s="18" t="str" cm="1">
        <f t="array" ref="O188">_xlfn.IFS(A188="","",TRUE,"JPN")</f>
        <v/>
      </c>
      <c r="P188" s="1" t="e">
        <f t="shared" si="0"/>
        <v>#VALUE!</v>
      </c>
      <c r="Q188" s="1" t="e">
        <f t="shared" si="1"/>
        <v>#VALUE!</v>
      </c>
      <c r="R188" s="1" t="e">
        <f t="shared" si="2"/>
        <v>#VALUE!</v>
      </c>
      <c r="S188" s="1" t="e">
        <f t="shared" si="3"/>
        <v>#VALUE!</v>
      </c>
      <c r="T188" s="1" t="e">
        <f t="shared" si="4"/>
        <v>#VALUE!</v>
      </c>
      <c r="U188" s="1" t="str">
        <f t="shared" si="5"/>
        <v>高</v>
      </c>
    </row>
    <row r="189" spans="1:21" ht="18" customHeight="1">
      <c r="A189" s="13" t="str" cm="1">
        <f t="array" ref="A189">_xlfn.IFS(高校選手データ貼り付け!B197="","",TRUE,高校選手データ貼り付け!B197)</f>
        <v/>
      </c>
      <c r="B189" s="14" t="str" cm="1">
        <f t="array" ref="B189">_xlfn.IFS(A189="","",COUNTIF(高校選手データ貼り付け!D198," ")&gt;0,LEFT(高校選手データ貼り付け!D198,FIND(" ",高校選手データ貼り付け!D198)-1),TRUE,LEFT(高校選手データ貼り付け!D198,FIND("　",高校選手データ貼り付け!D198)-1))</f>
        <v/>
      </c>
      <c r="C189" s="14" t="str" cm="1">
        <f t="array" ref="C189">_xlfn.IFS(A189="","",COUNTIF(高校選手データ貼り付け!D198," ")&gt;0,RIGHT(高校選手データ貼り付け!D198,LEN(高校選手データ貼り付け!D198)-FIND(" ",高校選手データ貼り付け!D198)),TRUE,RIGHT(高校選手データ貼り付け!D198,LEN(高校選手データ貼り付け!D198)-FIND("　",高校選手データ貼り付け!D198)))</f>
        <v/>
      </c>
      <c r="D189" s="15"/>
      <c r="E189" s="16" t="str" cm="1">
        <f t="array" ref="E189">_xlfn.IFS(A189="","",TRUE,高校選手データ貼り付け!$P$4&amp;"高")</f>
        <v/>
      </c>
      <c r="F189" s="17" t="str" cm="1">
        <f t="array" ref="F189">_xlfn.IFS(A189="","",TRUE,高校選手データ貼り付け!K197)</f>
        <v/>
      </c>
      <c r="G189" s="15"/>
      <c r="H189" s="18"/>
      <c r="I189" s="18"/>
      <c r="J189" s="16" t="str" cm="1">
        <f t="array" ref="J189">_xlfn.IFS(A189="","",COUNTIF(高校選手データ貼り付け!D197," ")&gt;0,ASC(LEFT(高校選手データ貼り付け!D197,FIND(" ",高校選手データ貼り付け!D197)-1)),TRUE,ASC(LEFT(高校選手データ貼り付け!D197,FIND("　",高校選手データ貼り付け!D197)-1)))</f>
        <v/>
      </c>
      <c r="K189" s="18" t="str" cm="1">
        <f t="array" ref="K189">_xlfn.IFS(A189="","",COUNTIF(高校選手データ貼り付け!D197," ")&gt;0,ASC(RIGHT(高校選手データ貼り付け!D197,LEN(高校選手データ貼り付け!D197)-FIND(" ",高校選手データ貼り付け!D197))),TRUE,ASC(RIGHT(高校選手データ貼り付け!D197,LEN(高校選手データ貼り付け!D197)-FIND("　",高校選手データ貼り付け!D197))))</f>
        <v/>
      </c>
      <c r="L189" s="18"/>
      <c r="M189" s="18"/>
      <c r="N189" s="18" t="str" cm="1">
        <f t="array" ref="N189">_xlfn.IFS(A189="","",TRUE,高校選手データ貼り付け!F197&amp;"."&amp;TEXT(高校選手データ貼り付け!H197,"00")&amp;"."&amp;TEXT(高校選手データ貼り付け!J197,"00"))</f>
        <v/>
      </c>
      <c r="O189" s="18" t="str" cm="1">
        <f t="array" ref="O189">_xlfn.IFS(A189="","",TRUE,"JPN")</f>
        <v/>
      </c>
      <c r="P189" s="1" t="e">
        <f t="shared" si="0"/>
        <v>#VALUE!</v>
      </c>
      <c r="Q189" s="1" t="e">
        <f t="shared" si="1"/>
        <v>#VALUE!</v>
      </c>
      <c r="R189" s="1" t="e">
        <f t="shared" si="2"/>
        <v>#VALUE!</v>
      </c>
      <c r="S189" s="1" t="e">
        <f t="shared" si="3"/>
        <v>#VALUE!</v>
      </c>
      <c r="T189" s="1" t="e">
        <f t="shared" si="4"/>
        <v>#VALUE!</v>
      </c>
      <c r="U189" s="1" t="str">
        <f t="shared" si="5"/>
        <v>高</v>
      </c>
    </row>
    <row r="190" spans="1:21" ht="18" customHeight="1">
      <c r="A190" s="13" t="str" cm="1">
        <f t="array" ref="A190">_xlfn.IFS(高校選手データ貼り付け!B198="","",TRUE,高校選手データ貼り付け!B198)</f>
        <v/>
      </c>
      <c r="B190" s="14" t="str" cm="1">
        <f t="array" ref="B190">_xlfn.IFS(A190="","",COUNTIF(高校選手データ貼り付け!D199," ")&gt;0,LEFT(高校選手データ貼り付け!D199,FIND(" ",高校選手データ貼り付け!D199)-1),TRUE,LEFT(高校選手データ貼り付け!D199,FIND("　",高校選手データ貼り付け!D199)-1))</f>
        <v/>
      </c>
      <c r="C190" s="14" t="str" cm="1">
        <f t="array" ref="C190">_xlfn.IFS(A190="","",COUNTIF(高校選手データ貼り付け!D199," ")&gt;0,RIGHT(高校選手データ貼り付け!D199,LEN(高校選手データ貼り付け!D199)-FIND(" ",高校選手データ貼り付け!D199)),TRUE,RIGHT(高校選手データ貼り付け!D199,LEN(高校選手データ貼り付け!D199)-FIND("　",高校選手データ貼り付け!D199)))</f>
        <v/>
      </c>
      <c r="D190" s="15"/>
      <c r="E190" s="16" t="str" cm="1">
        <f t="array" ref="E190">_xlfn.IFS(A190="","",TRUE,高校選手データ貼り付け!$P$4&amp;"高")</f>
        <v/>
      </c>
      <c r="F190" s="17" t="str" cm="1">
        <f t="array" ref="F190">_xlfn.IFS(A190="","",TRUE,高校選手データ貼り付け!K198)</f>
        <v/>
      </c>
      <c r="G190" s="15"/>
      <c r="H190" s="18"/>
      <c r="I190" s="18"/>
      <c r="J190" s="16" t="str" cm="1">
        <f t="array" ref="J190">_xlfn.IFS(A190="","",COUNTIF(高校選手データ貼り付け!D198," ")&gt;0,ASC(LEFT(高校選手データ貼り付け!D198,FIND(" ",高校選手データ貼り付け!D198)-1)),TRUE,ASC(LEFT(高校選手データ貼り付け!D198,FIND("　",高校選手データ貼り付け!D198)-1)))</f>
        <v/>
      </c>
      <c r="K190" s="18" t="str" cm="1">
        <f t="array" ref="K190">_xlfn.IFS(A190="","",COUNTIF(高校選手データ貼り付け!D198," ")&gt;0,ASC(RIGHT(高校選手データ貼り付け!D198,LEN(高校選手データ貼り付け!D198)-FIND(" ",高校選手データ貼り付け!D198))),TRUE,ASC(RIGHT(高校選手データ貼り付け!D198,LEN(高校選手データ貼り付け!D198)-FIND("　",高校選手データ貼り付け!D198))))</f>
        <v/>
      </c>
      <c r="L190" s="18"/>
      <c r="M190" s="18"/>
      <c r="N190" s="18" t="str" cm="1">
        <f t="array" ref="N190">_xlfn.IFS(A190="","",TRUE,高校選手データ貼り付け!F198&amp;"."&amp;TEXT(高校選手データ貼り付け!H198,"00")&amp;"."&amp;TEXT(高校選手データ貼り付け!J198,"00"))</f>
        <v/>
      </c>
      <c r="O190" s="18" t="str" cm="1">
        <f t="array" ref="O190">_xlfn.IFS(A190="","",TRUE,"JPN")</f>
        <v/>
      </c>
      <c r="P190" s="1" t="e">
        <f t="shared" si="0"/>
        <v>#VALUE!</v>
      </c>
      <c r="Q190" s="1" t="e">
        <f t="shared" si="1"/>
        <v>#VALUE!</v>
      </c>
      <c r="R190" s="1" t="e">
        <f t="shared" si="2"/>
        <v>#VALUE!</v>
      </c>
      <c r="S190" s="1" t="e">
        <f t="shared" si="3"/>
        <v>#VALUE!</v>
      </c>
      <c r="T190" s="1" t="e">
        <f t="shared" si="4"/>
        <v>#VALUE!</v>
      </c>
      <c r="U190" s="1" t="str">
        <f t="shared" si="5"/>
        <v>高</v>
      </c>
    </row>
    <row r="191" spans="1:21" ht="18" customHeight="1">
      <c r="A191" s="13" t="str" cm="1">
        <f t="array" ref="A191">_xlfn.IFS(高校選手データ貼り付け!B199="","",TRUE,高校選手データ貼り付け!B199)</f>
        <v/>
      </c>
      <c r="B191" s="14" t="str" cm="1">
        <f t="array" ref="B191">_xlfn.IFS(A191="","",COUNTIF(高校選手データ貼り付け!D200," ")&gt;0,LEFT(高校選手データ貼り付け!D200,FIND(" ",高校選手データ貼り付け!D200)-1),TRUE,LEFT(高校選手データ貼り付け!D200,FIND("　",高校選手データ貼り付け!D200)-1))</f>
        <v/>
      </c>
      <c r="C191" s="14" t="str" cm="1">
        <f t="array" ref="C191">_xlfn.IFS(A191="","",COUNTIF(高校選手データ貼り付け!D200," ")&gt;0,RIGHT(高校選手データ貼り付け!D200,LEN(高校選手データ貼り付け!D200)-FIND(" ",高校選手データ貼り付け!D200)),TRUE,RIGHT(高校選手データ貼り付け!D200,LEN(高校選手データ貼り付け!D200)-FIND("　",高校選手データ貼り付け!D200)))</f>
        <v/>
      </c>
      <c r="D191" s="15"/>
      <c r="E191" s="16" t="str" cm="1">
        <f t="array" ref="E191">_xlfn.IFS(A191="","",TRUE,高校選手データ貼り付け!$P$4&amp;"高")</f>
        <v/>
      </c>
      <c r="F191" s="17" t="str" cm="1">
        <f t="array" ref="F191">_xlfn.IFS(A191="","",TRUE,高校選手データ貼り付け!K199)</f>
        <v/>
      </c>
      <c r="G191" s="15"/>
      <c r="H191" s="18"/>
      <c r="I191" s="18"/>
      <c r="J191" s="16" t="str" cm="1">
        <f t="array" ref="J191">_xlfn.IFS(A191="","",COUNTIF(高校選手データ貼り付け!D199," ")&gt;0,ASC(LEFT(高校選手データ貼り付け!D199,FIND(" ",高校選手データ貼り付け!D199)-1)),TRUE,ASC(LEFT(高校選手データ貼り付け!D199,FIND("　",高校選手データ貼り付け!D199)-1)))</f>
        <v/>
      </c>
      <c r="K191" s="18" t="str" cm="1">
        <f t="array" ref="K191">_xlfn.IFS(A191="","",COUNTIF(高校選手データ貼り付け!D199," ")&gt;0,ASC(RIGHT(高校選手データ貼り付け!D199,LEN(高校選手データ貼り付け!D199)-FIND(" ",高校選手データ貼り付け!D199))),TRUE,ASC(RIGHT(高校選手データ貼り付け!D199,LEN(高校選手データ貼り付け!D199)-FIND("　",高校選手データ貼り付け!D199))))</f>
        <v/>
      </c>
      <c r="L191" s="18"/>
      <c r="M191" s="18"/>
      <c r="N191" s="18" t="str" cm="1">
        <f t="array" ref="N191">_xlfn.IFS(A191="","",TRUE,高校選手データ貼り付け!F199&amp;"."&amp;TEXT(高校選手データ貼り付け!H199,"00")&amp;"."&amp;TEXT(高校選手データ貼り付け!J199,"00"))</f>
        <v/>
      </c>
      <c r="O191" s="18" t="str" cm="1">
        <f t="array" ref="O191">_xlfn.IFS(A191="","",TRUE,"JPN")</f>
        <v/>
      </c>
      <c r="P191" s="1" t="e">
        <f t="shared" si="0"/>
        <v>#VALUE!</v>
      </c>
      <c r="Q191" s="1" t="e">
        <f t="shared" si="1"/>
        <v>#VALUE!</v>
      </c>
      <c r="R191" s="1" t="e">
        <f t="shared" si="2"/>
        <v>#VALUE!</v>
      </c>
      <c r="S191" s="1" t="e">
        <f t="shared" si="3"/>
        <v>#VALUE!</v>
      </c>
      <c r="T191" s="1" t="e">
        <f t="shared" si="4"/>
        <v>#VALUE!</v>
      </c>
      <c r="U191" s="1" t="str">
        <f t="shared" si="5"/>
        <v>高</v>
      </c>
    </row>
    <row r="192" spans="1:21" ht="18" customHeight="1">
      <c r="A192" s="13" t="str" cm="1">
        <f t="array" ref="A192">_xlfn.IFS(高校選手データ貼り付け!B200="","",TRUE,高校選手データ貼り付け!B200)</f>
        <v/>
      </c>
      <c r="B192" s="14" t="str" cm="1">
        <f t="array" ref="B192">_xlfn.IFS(A192="","",COUNTIF(高校選手データ貼り付け!D201," ")&gt;0,LEFT(高校選手データ貼り付け!D201,FIND(" ",高校選手データ貼り付け!D201)-1),TRUE,LEFT(高校選手データ貼り付け!D201,FIND("　",高校選手データ貼り付け!D201)-1))</f>
        <v/>
      </c>
      <c r="C192" s="14" t="str" cm="1">
        <f t="array" ref="C192">_xlfn.IFS(A192="","",COUNTIF(高校選手データ貼り付け!D201," ")&gt;0,RIGHT(高校選手データ貼り付け!D201,LEN(高校選手データ貼り付け!D201)-FIND(" ",高校選手データ貼り付け!D201)),TRUE,RIGHT(高校選手データ貼り付け!D201,LEN(高校選手データ貼り付け!D201)-FIND("　",高校選手データ貼り付け!D201)))</f>
        <v/>
      </c>
      <c r="D192" s="15"/>
      <c r="E192" s="16" t="str" cm="1">
        <f t="array" ref="E192">_xlfn.IFS(A192="","",TRUE,高校選手データ貼り付け!$P$4&amp;"高")</f>
        <v/>
      </c>
      <c r="F192" s="17" t="str" cm="1">
        <f t="array" ref="F192">_xlfn.IFS(A192="","",TRUE,高校選手データ貼り付け!K200)</f>
        <v/>
      </c>
      <c r="G192" s="15"/>
      <c r="H192" s="18"/>
      <c r="I192" s="18"/>
      <c r="J192" s="16" t="str" cm="1">
        <f t="array" ref="J192">_xlfn.IFS(A192="","",COUNTIF(高校選手データ貼り付け!D200," ")&gt;0,ASC(LEFT(高校選手データ貼り付け!D200,FIND(" ",高校選手データ貼り付け!D200)-1)),TRUE,ASC(LEFT(高校選手データ貼り付け!D200,FIND("　",高校選手データ貼り付け!D200)-1)))</f>
        <v/>
      </c>
      <c r="K192" s="18" t="str" cm="1">
        <f t="array" ref="K192">_xlfn.IFS(A192="","",COUNTIF(高校選手データ貼り付け!D200," ")&gt;0,ASC(RIGHT(高校選手データ貼り付け!D200,LEN(高校選手データ貼り付け!D200)-FIND(" ",高校選手データ貼り付け!D200))),TRUE,ASC(RIGHT(高校選手データ貼り付け!D200,LEN(高校選手データ貼り付け!D200)-FIND("　",高校選手データ貼り付け!D200))))</f>
        <v/>
      </c>
      <c r="L192" s="18"/>
      <c r="M192" s="18"/>
      <c r="N192" s="18" t="str" cm="1">
        <f t="array" ref="N192">_xlfn.IFS(A192="","",TRUE,高校選手データ貼り付け!F200&amp;"."&amp;TEXT(高校選手データ貼り付け!H200,"00")&amp;"."&amp;TEXT(高校選手データ貼り付け!J200,"00"))</f>
        <v/>
      </c>
      <c r="O192" s="18" t="str" cm="1">
        <f t="array" ref="O192">_xlfn.IFS(A192="","",TRUE,"JPN")</f>
        <v/>
      </c>
      <c r="P192" s="1" t="e">
        <f t="shared" si="0"/>
        <v>#VALUE!</v>
      </c>
      <c r="Q192" s="1" t="e">
        <f t="shared" si="1"/>
        <v>#VALUE!</v>
      </c>
      <c r="R192" s="1" t="e">
        <f t="shared" si="2"/>
        <v>#VALUE!</v>
      </c>
      <c r="S192" s="1" t="e">
        <f t="shared" si="3"/>
        <v>#VALUE!</v>
      </c>
      <c r="T192" s="1" t="e">
        <f t="shared" si="4"/>
        <v>#VALUE!</v>
      </c>
      <c r="U192" s="1" t="str">
        <f t="shared" si="5"/>
        <v>高</v>
      </c>
    </row>
    <row r="193" spans="1:21" ht="18" customHeight="1">
      <c r="A193" s="13" t="str" cm="1">
        <f t="array" ref="A193">_xlfn.IFS(高校選手データ貼り付け!B201="","",TRUE,高校選手データ貼り付け!B201)</f>
        <v/>
      </c>
      <c r="B193" s="14" t="str" cm="1">
        <f t="array" ref="B193">_xlfn.IFS(A193="","",COUNTIF(高校選手データ貼り付け!D202," ")&gt;0,LEFT(高校選手データ貼り付け!D202,FIND(" ",高校選手データ貼り付け!D202)-1),TRUE,LEFT(高校選手データ貼り付け!D202,FIND("　",高校選手データ貼り付け!D202)-1))</f>
        <v/>
      </c>
      <c r="C193" s="14" t="str" cm="1">
        <f t="array" ref="C193">_xlfn.IFS(A193="","",COUNTIF(高校選手データ貼り付け!D202," ")&gt;0,RIGHT(高校選手データ貼り付け!D202,LEN(高校選手データ貼り付け!D202)-FIND(" ",高校選手データ貼り付け!D202)),TRUE,RIGHT(高校選手データ貼り付け!D202,LEN(高校選手データ貼り付け!D202)-FIND("　",高校選手データ貼り付け!D202)))</f>
        <v/>
      </c>
      <c r="D193" s="15"/>
      <c r="E193" s="16" t="str" cm="1">
        <f t="array" ref="E193">_xlfn.IFS(A193="","",TRUE,高校選手データ貼り付け!$P$4&amp;"高")</f>
        <v/>
      </c>
      <c r="F193" s="17" t="str" cm="1">
        <f t="array" ref="F193">_xlfn.IFS(A193="","",TRUE,高校選手データ貼り付け!K201)</f>
        <v/>
      </c>
      <c r="G193" s="15"/>
      <c r="H193" s="18"/>
      <c r="I193" s="18"/>
      <c r="J193" s="16" t="str" cm="1">
        <f t="array" ref="J193">_xlfn.IFS(A193="","",COUNTIF(高校選手データ貼り付け!D201," ")&gt;0,ASC(LEFT(高校選手データ貼り付け!D201,FIND(" ",高校選手データ貼り付け!D201)-1)),TRUE,ASC(LEFT(高校選手データ貼り付け!D201,FIND("　",高校選手データ貼り付け!D201)-1)))</f>
        <v/>
      </c>
      <c r="K193" s="18" t="str" cm="1">
        <f t="array" ref="K193">_xlfn.IFS(A193="","",COUNTIF(高校選手データ貼り付け!D201," ")&gt;0,ASC(RIGHT(高校選手データ貼り付け!D201,LEN(高校選手データ貼り付け!D201)-FIND(" ",高校選手データ貼り付け!D201))),TRUE,ASC(RIGHT(高校選手データ貼り付け!D201,LEN(高校選手データ貼り付け!D201)-FIND("　",高校選手データ貼り付け!D201))))</f>
        <v/>
      </c>
      <c r="L193" s="18"/>
      <c r="M193" s="18"/>
      <c r="N193" s="18" t="str" cm="1">
        <f t="array" ref="N193">_xlfn.IFS(A193="","",TRUE,高校選手データ貼り付け!F201&amp;"."&amp;TEXT(高校選手データ貼り付け!H201,"00")&amp;"."&amp;TEXT(高校選手データ貼り付け!J201,"00"))</f>
        <v/>
      </c>
      <c r="O193" s="18" t="str" cm="1">
        <f t="array" ref="O193">_xlfn.IFS(A193="","",TRUE,"JPN")</f>
        <v/>
      </c>
      <c r="P193" s="1" t="e">
        <f t="shared" si="0"/>
        <v>#VALUE!</v>
      </c>
      <c r="Q193" s="1" t="e">
        <f t="shared" si="1"/>
        <v>#VALUE!</v>
      </c>
      <c r="R193" s="1" t="e">
        <f t="shared" si="2"/>
        <v>#VALUE!</v>
      </c>
      <c r="S193" s="1" t="e">
        <f t="shared" si="3"/>
        <v>#VALUE!</v>
      </c>
      <c r="T193" s="1" t="e">
        <f t="shared" si="4"/>
        <v>#VALUE!</v>
      </c>
      <c r="U193" s="1" t="str">
        <f t="shared" si="5"/>
        <v>高</v>
      </c>
    </row>
    <row r="194" spans="1:21" ht="18" customHeight="1">
      <c r="A194" s="13" t="str" cm="1">
        <f t="array" ref="A194">_xlfn.IFS(高校選手データ貼り付け!B202="","",TRUE,高校選手データ貼り付け!B202)</f>
        <v/>
      </c>
      <c r="B194" s="14" t="str" cm="1">
        <f t="array" ref="B194">_xlfn.IFS(A194="","",COUNTIF(高校選手データ貼り付け!D203," ")&gt;0,LEFT(高校選手データ貼り付け!D203,FIND(" ",高校選手データ貼り付け!D203)-1),TRUE,LEFT(高校選手データ貼り付け!D203,FIND("　",高校選手データ貼り付け!D203)-1))</f>
        <v/>
      </c>
      <c r="C194" s="14" t="str" cm="1">
        <f t="array" ref="C194">_xlfn.IFS(A194="","",COUNTIF(高校選手データ貼り付け!D203," ")&gt;0,RIGHT(高校選手データ貼り付け!D203,LEN(高校選手データ貼り付け!D203)-FIND(" ",高校選手データ貼り付け!D203)),TRUE,RIGHT(高校選手データ貼り付け!D203,LEN(高校選手データ貼り付け!D203)-FIND("　",高校選手データ貼り付け!D203)))</f>
        <v/>
      </c>
      <c r="D194" s="15"/>
      <c r="E194" s="16" t="str" cm="1">
        <f t="array" ref="E194">_xlfn.IFS(A194="","",TRUE,高校選手データ貼り付け!$P$4&amp;"高")</f>
        <v/>
      </c>
      <c r="F194" s="17" t="str" cm="1">
        <f t="array" ref="F194">_xlfn.IFS(A194="","",TRUE,高校選手データ貼り付け!K202)</f>
        <v/>
      </c>
      <c r="G194" s="15"/>
      <c r="H194" s="18"/>
      <c r="I194" s="18"/>
      <c r="J194" s="16" t="str" cm="1">
        <f t="array" ref="J194">_xlfn.IFS(A194="","",COUNTIF(高校選手データ貼り付け!D202," ")&gt;0,ASC(LEFT(高校選手データ貼り付け!D202,FIND(" ",高校選手データ貼り付け!D202)-1)),TRUE,ASC(LEFT(高校選手データ貼り付け!D202,FIND("　",高校選手データ貼り付け!D202)-1)))</f>
        <v/>
      </c>
      <c r="K194" s="18" t="str" cm="1">
        <f t="array" ref="K194">_xlfn.IFS(A194="","",COUNTIF(高校選手データ貼り付け!D202," ")&gt;0,ASC(RIGHT(高校選手データ貼り付け!D202,LEN(高校選手データ貼り付け!D202)-FIND(" ",高校選手データ貼り付け!D202))),TRUE,ASC(RIGHT(高校選手データ貼り付け!D202,LEN(高校選手データ貼り付け!D202)-FIND("　",高校選手データ貼り付け!D202))))</f>
        <v/>
      </c>
      <c r="L194" s="18"/>
      <c r="M194" s="18"/>
      <c r="N194" s="18" t="str" cm="1">
        <f t="array" ref="N194">_xlfn.IFS(A194="","",TRUE,高校選手データ貼り付け!F202&amp;"."&amp;TEXT(高校選手データ貼り付け!H202,"00")&amp;"."&amp;TEXT(高校選手データ貼り付け!J202,"00"))</f>
        <v/>
      </c>
      <c r="O194" s="18" t="str" cm="1">
        <f t="array" ref="O194">_xlfn.IFS(A194="","",TRUE,"JPN")</f>
        <v/>
      </c>
      <c r="P194" s="1" t="e">
        <f t="shared" si="0"/>
        <v>#VALUE!</v>
      </c>
      <c r="Q194" s="1" t="e">
        <f t="shared" si="1"/>
        <v>#VALUE!</v>
      </c>
      <c r="R194" s="1" t="e">
        <f t="shared" si="2"/>
        <v>#VALUE!</v>
      </c>
      <c r="S194" s="1" t="e">
        <f t="shared" si="3"/>
        <v>#VALUE!</v>
      </c>
      <c r="T194" s="1" t="e">
        <f t="shared" si="4"/>
        <v>#VALUE!</v>
      </c>
      <c r="U194" s="1" t="str">
        <f t="shared" si="5"/>
        <v>高</v>
      </c>
    </row>
    <row r="195" spans="1:21" ht="18" customHeight="1">
      <c r="A195" s="13" t="str" cm="1">
        <f t="array" ref="A195">_xlfn.IFS(高校選手データ貼り付け!B203="","",TRUE,高校選手データ貼り付け!B203)</f>
        <v/>
      </c>
      <c r="B195" s="14" t="str" cm="1">
        <f t="array" ref="B195">_xlfn.IFS(A195="","",COUNTIF(高校選手データ貼り付け!D204," ")&gt;0,LEFT(高校選手データ貼り付け!D204,FIND(" ",高校選手データ貼り付け!D204)-1),TRUE,LEFT(高校選手データ貼り付け!D204,FIND("　",高校選手データ貼り付け!D204)-1))</f>
        <v/>
      </c>
      <c r="C195" s="14" t="str" cm="1">
        <f t="array" ref="C195">_xlfn.IFS(A195="","",COUNTIF(高校選手データ貼り付け!D204," ")&gt;0,RIGHT(高校選手データ貼り付け!D204,LEN(高校選手データ貼り付け!D204)-FIND(" ",高校選手データ貼り付け!D204)),TRUE,RIGHT(高校選手データ貼り付け!D204,LEN(高校選手データ貼り付け!D204)-FIND("　",高校選手データ貼り付け!D204)))</f>
        <v/>
      </c>
      <c r="D195" s="15"/>
      <c r="E195" s="16" t="str" cm="1">
        <f t="array" ref="E195">_xlfn.IFS(A195="","",TRUE,高校選手データ貼り付け!$P$4&amp;"高")</f>
        <v/>
      </c>
      <c r="F195" s="17" t="str" cm="1">
        <f t="array" ref="F195">_xlfn.IFS(A195="","",TRUE,高校選手データ貼り付け!K203)</f>
        <v/>
      </c>
      <c r="G195" s="15"/>
      <c r="H195" s="18"/>
      <c r="I195" s="18"/>
      <c r="J195" s="16" t="str" cm="1">
        <f t="array" ref="J195">_xlfn.IFS(A195="","",COUNTIF(高校選手データ貼り付け!D203," ")&gt;0,ASC(LEFT(高校選手データ貼り付け!D203,FIND(" ",高校選手データ貼り付け!D203)-1)),TRUE,ASC(LEFT(高校選手データ貼り付け!D203,FIND("　",高校選手データ貼り付け!D203)-1)))</f>
        <v/>
      </c>
      <c r="K195" s="18" t="str" cm="1">
        <f t="array" ref="K195">_xlfn.IFS(A195="","",COUNTIF(高校選手データ貼り付け!D203," ")&gt;0,ASC(RIGHT(高校選手データ貼り付け!D203,LEN(高校選手データ貼り付け!D203)-FIND(" ",高校選手データ貼り付け!D203))),TRUE,ASC(RIGHT(高校選手データ貼り付け!D203,LEN(高校選手データ貼り付け!D203)-FIND("　",高校選手データ貼り付け!D203))))</f>
        <v/>
      </c>
      <c r="L195" s="18"/>
      <c r="M195" s="18"/>
      <c r="N195" s="18" t="str" cm="1">
        <f t="array" ref="N195">_xlfn.IFS(A195="","",TRUE,高校選手データ貼り付け!F203&amp;"."&amp;TEXT(高校選手データ貼り付け!H203,"00")&amp;"."&amp;TEXT(高校選手データ貼り付け!J203,"00"))</f>
        <v/>
      </c>
      <c r="O195" s="18" t="str" cm="1">
        <f t="array" ref="O195">_xlfn.IFS(A195="","",TRUE,"JPN")</f>
        <v/>
      </c>
      <c r="P195" s="1" t="e">
        <f t="shared" si="0"/>
        <v>#VALUE!</v>
      </c>
      <c r="Q195" s="1" t="e">
        <f t="shared" si="1"/>
        <v>#VALUE!</v>
      </c>
      <c r="R195" s="1" t="e">
        <f t="shared" si="2"/>
        <v>#VALUE!</v>
      </c>
      <c r="S195" s="1" t="e">
        <f t="shared" si="3"/>
        <v>#VALUE!</v>
      </c>
      <c r="T195" s="1" t="e">
        <f t="shared" si="4"/>
        <v>#VALUE!</v>
      </c>
      <c r="U195" s="1" t="str">
        <f t="shared" si="5"/>
        <v>高</v>
      </c>
    </row>
    <row r="196" spans="1:21" ht="18" customHeight="1">
      <c r="A196" s="13" t="str" cm="1">
        <f t="array" ref="A196">_xlfn.IFS(高校選手データ貼り付け!B204="","",TRUE,高校選手データ貼り付け!B204)</f>
        <v/>
      </c>
      <c r="B196" s="14" t="str" cm="1">
        <f t="array" ref="B196">_xlfn.IFS(A196="","",COUNTIF(高校選手データ貼り付け!D205," ")&gt;0,LEFT(高校選手データ貼り付け!D205,FIND(" ",高校選手データ貼り付け!D205)-1),TRUE,LEFT(高校選手データ貼り付け!D205,FIND("　",高校選手データ貼り付け!D205)-1))</f>
        <v/>
      </c>
      <c r="C196" s="14" t="str" cm="1">
        <f t="array" ref="C196">_xlfn.IFS(A196="","",COUNTIF(高校選手データ貼り付け!D205," ")&gt;0,RIGHT(高校選手データ貼り付け!D205,LEN(高校選手データ貼り付け!D205)-FIND(" ",高校選手データ貼り付け!D205)),TRUE,RIGHT(高校選手データ貼り付け!D205,LEN(高校選手データ貼り付け!D205)-FIND("　",高校選手データ貼り付け!D205)))</f>
        <v/>
      </c>
      <c r="D196" s="15"/>
      <c r="E196" s="16" t="str" cm="1">
        <f t="array" ref="E196">_xlfn.IFS(A196="","",TRUE,高校選手データ貼り付け!$P$4&amp;"高")</f>
        <v/>
      </c>
      <c r="F196" s="17" t="str" cm="1">
        <f t="array" ref="F196">_xlfn.IFS(A196="","",TRUE,高校選手データ貼り付け!K204)</f>
        <v/>
      </c>
      <c r="G196" s="15"/>
      <c r="H196" s="18"/>
      <c r="I196" s="18"/>
      <c r="J196" s="16" t="str" cm="1">
        <f t="array" ref="J196">_xlfn.IFS(A196="","",COUNTIF(高校選手データ貼り付け!D204," ")&gt;0,ASC(LEFT(高校選手データ貼り付け!D204,FIND(" ",高校選手データ貼り付け!D204)-1)),TRUE,ASC(LEFT(高校選手データ貼り付け!D204,FIND("　",高校選手データ貼り付け!D204)-1)))</f>
        <v/>
      </c>
      <c r="K196" s="18" t="str" cm="1">
        <f t="array" ref="K196">_xlfn.IFS(A196="","",COUNTIF(高校選手データ貼り付け!D204," ")&gt;0,ASC(RIGHT(高校選手データ貼り付け!D204,LEN(高校選手データ貼り付け!D204)-FIND(" ",高校選手データ貼り付け!D204))),TRUE,ASC(RIGHT(高校選手データ貼り付け!D204,LEN(高校選手データ貼り付け!D204)-FIND("　",高校選手データ貼り付け!D204))))</f>
        <v/>
      </c>
      <c r="L196" s="18"/>
      <c r="M196" s="18"/>
      <c r="N196" s="18" t="str" cm="1">
        <f t="array" ref="N196">_xlfn.IFS(A196="","",TRUE,高校選手データ貼り付け!F204&amp;"."&amp;TEXT(高校選手データ貼り付け!H204,"00")&amp;"."&amp;TEXT(高校選手データ貼り付け!J204,"00"))</f>
        <v/>
      </c>
      <c r="O196" s="18" t="str" cm="1">
        <f t="array" ref="O196">_xlfn.IFS(A196="","",TRUE,"JPN")</f>
        <v/>
      </c>
      <c r="P196" s="1" t="e">
        <f t="shared" si="0"/>
        <v>#VALUE!</v>
      </c>
      <c r="Q196" s="1" t="e">
        <f t="shared" si="1"/>
        <v>#VALUE!</v>
      </c>
      <c r="R196" s="1" t="e">
        <f t="shared" si="2"/>
        <v>#VALUE!</v>
      </c>
      <c r="S196" s="1" t="e">
        <f t="shared" si="3"/>
        <v>#VALUE!</v>
      </c>
      <c r="T196" s="1" t="e">
        <f t="shared" si="4"/>
        <v>#VALUE!</v>
      </c>
      <c r="U196" s="1" t="str">
        <f t="shared" si="5"/>
        <v>高</v>
      </c>
    </row>
    <row r="197" spans="1:21" ht="18" customHeight="1">
      <c r="A197" s="13" t="str" cm="1">
        <f t="array" ref="A197">_xlfn.IFS(高校選手データ貼り付け!B205="","",TRUE,高校選手データ貼り付け!B205)</f>
        <v/>
      </c>
      <c r="B197" s="14" t="str" cm="1">
        <f t="array" ref="B197">_xlfn.IFS(A197="","",COUNTIF(高校選手データ貼り付け!D206," ")&gt;0,LEFT(高校選手データ貼り付け!D206,FIND(" ",高校選手データ貼り付け!D206)-1),TRUE,LEFT(高校選手データ貼り付け!D206,FIND("　",高校選手データ貼り付け!D206)-1))</f>
        <v/>
      </c>
      <c r="C197" s="14" t="str" cm="1">
        <f t="array" ref="C197">_xlfn.IFS(A197="","",COUNTIF(高校選手データ貼り付け!D206," ")&gt;0,RIGHT(高校選手データ貼り付け!D206,LEN(高校選手データ貼り付け!D206)-FIND(" ",高校選手データ貼り付け!D206)),TRUE,RIGHT(高校選手データ貼り付け!D206,LEN(高校選手データ貼り付け!D206)-FIND("　",高校選手データ貼り付け!D206)))</f>
        <v/>
      </c>
      <c r="D197" s="15"/>
      <c r="E197" s="16" t="str" cm="1">
        <f t="array" ref="E197">_xlfn.IFS(A197="","",TRUE,高校選手データ貼り付け!$P$4&amp;"高")</f>
        <v/>
      </c>
      <c r="F197" s="17" t="str" cm="1">
        <f t="array" ref="F197">_xlfn.IFS(A197="","",TRUE,高校選手データ貼り付け!K205)</f>
        <v/>
      </c>
      <c r="G197" s="15"/>
      <c r="H197" s="18"/>
      <c r="I197" s="18"/>
      <c r="J197" s="16" t="str" cm="1">
        <f t="array" ref="J197">_xlfn.IFS(A197="","",COUNTIF(高校選手データ貼り付け!D205," ")&gt;0,ASC(LEFT(高校選手データ貼り付け!D205,FIND(" ",高校選手データ貼り付け!D205)-1)),TRUE,ASC(LEFT(高校選手データ貼り付け!D205,FIND("　",高校選手データ貼り付け!D205)-1)))</f>
        <v/>
      </c>
      <c r="K197" s="18" t="str" cm="1">
        <f t="array" ref="K197">_xlfn.IFS(A197="","",COUNTIF(高校選手データ貼り付け!D205," ")&gt;0,ASC(RIGHT(高校選手データ貼り付け!D205,LEN(高校選手データ貼り付け!D205)-FIND(" ",高校選手データ貼り付け!D205))),TRUE,ASC(RIGHT(高校選手データ貼り付け!D205,LEN(高校選手データ貼り付け!D205)-FIND("　",高校選手データ貼り付け!D205))))</f>
        <v/>
      </c>
      <c r="L197" s="18"/>
      <c r="M197" s="18"/>
      <c r="N197" s="18" t="str" cm="1">
        <f t="array" ref="N197">_xlfn.IFS(A197="","",TRUE,高校選手データ貼り付け!F205&amp;"."&amp;TEXT(高校選手データ貼り付け!H205,"00")&amp;"."&amp;TEXT(高校選手データ貼り付け!J205,"00"))</f>
        <v/>
      </c>
      <c r="O197" s="18" t="str" cm="1">
        <f t="array" ref="O197">_xlfn.IFS(A197="","",TRUE,"JPN")</f>
        <v/>
      </c>
      <c r="P197" s="1" t="e">
        <f t="shared" si="0"/>
        <v>#VALUE!</v>
      </c>
      <c r="Q197" s="1" t="e">
        <f t="shared" si="1"/>
        <v>#VALUE!</v>
      </c>
      <c r="R197" s="1" t="e">
        <f t="shared" si="2"/>
        <v>#VALUE!</v>
      </c>
      <c r="S197" s="1" t="e">
        <f t="shared" si="3"/>
        <v>#VALUE!</v>
      </c>
      <c r="T197" s="1" t="e">
        <f t="shared" si="4"/>
        <v>#VALUE!</v>
      </c>
      <c r="U197" s="1" t="str">
        <f t="shared" si="5"/>
        <v>高</v>
      </c>
    </row>
    <row r="198" spans="1:21" ht="18" customHeight="1">
      <c r="A198" s="13" t="str" cm="1">
        <f t="array" ref="A198">_xlfn.IFS(高校選手データ貼り付け!B206="","",TRUE,高校選手データ貼り付け!B206)</f>
        <v/>
      </c>
      <c r="B198" s="14" t="str" cm="1">
        <f t="array" ref="B198">_xlfn.IFS(A198="","",COUNTIF(高校選手データ貼り付け!D207," ")&gt;0,LEFT(高校選手データ貼り付け!D207,FIND(" ",高校選手データ貼り付け!D207)-1),TRUE,LEFT(高校選手データ貼り付け!D207,FIND("　",高校選手データ貼り付け!D207)-1))</f>
        <v/>
      </c>
      <c r="C198" s="14" t="str" cm="1">
        <f t="array" ref="C198">_xlfn.IFS(A198="","",COUNTIF(高校選手データ貼り付け!D207," ")&gt;0,RIGHT(高校選手データ貼り付け!D207,LEN(高校選手データ貼り付け!D207)-FIND(" ",高校選手データ貼り付け!D207)),TRUE,RIGHT(高校選手データ貼り付け!D207,LEN(高校選手データ貼り付け!D207)-FIND("　",高校選手データ貼り付け!D207)))</f>
        <v/>
      </c>
      <c r="D198" s="15"/>
      <c r="E198" s="16" t="str" cm="1">
        <f t="array" ref="E198">_xlfn.IFS(A198="","",TRUE,高校選手データ貼り付け!$P$4&amp;"高")</f>
        <v/>
      </c>
      <c r="F198" s="17" t="str" cm="1">
        <f t="array" ref="F198">_xlfn.IFS(A198="","",TRUE,高校選手データ貼り付け!K206)</f>
        <v/>
      </c>
      <c r="G198" s="15"/>
      <c r="H198" s="18"/>
      <c r="I198" s="18"/>
      <c r="J198" s="16" t="str" cm="1">
        <f t="array" ref="J198">_xlfn.IFS(A198="","",COUNTIF(高校選手データ貼り付け!D206," ")&gt;0,ASC(LEFT(高校選手データ貼り付け!D206,FIND(" ",高校選手データ貼り付け!D206)-1)),TRUE,ASC(LEFT(高校選手データ貼り付け!D206,FIND("　",高校選手データ貼り付け!D206)-1)))</f>
        <v/>
      </c>
      <c r="K198" s="18" t="str" cm="1">
        <f t="array" ref="K198">_xlfn.IFS(A198="","",COUNTIF(高校選手データ貼り付け!D206," ")&gt;0,ASC(RIGHT(高校選手データ貼り付け!D206,LEN(高校選手データ貼り付け!D206)-FIND(" ",高校選手データ貼り付け!D206))),TRUE,ASC(RIGHT(高校選手データ貼り付け!D206,LEN(高校選手データ貼り付け!D206)-FIND("　",高校選手データ貼り付け!D206))))</f>
        <v/>
      </c>
      <c r="L198" s="18"/>
      <c r="M198" s="18"/>
      <c r="N198" s="18" t="str" cm="1">
        <f t="array" ref="N198">_xlfn.IFS(A198="","",TRUE,高校選手データ貼り付け!F206&amp;"."&amp;TEXT(高校選手データ貼り付け!H206,"00")&amp;"."&amp;TEXT(高校選手データ貼り付け!J206,"00"))</f>
        <v/>
      </c>
      <c r="O198" s="18" t="str" cm="1">
        <f t="array" ref="O198">_xlfn.IFS(A198="","",TRUE,"JPN")</f>
        <v/>
      </c>
      <c r="P198" s="1" t="e">
        <f t="shared" si="0"/>
        <v>#VALUE!</v>
      </c>
      <c r="Q198" s="1" t="e">
        <f t="shared" si="1"/>
        <v>#VALUE!</v>
      </c>
      <c r="R198" s="1" t="e">
        <f t="shared" si="2"/>
        <v>#VALUE!</v>
      </c>
      <c r="S198" s="1" t="e">
        <f t="shared" si="3"/>
        <v>#VALUE!</v>
      </c>
      <c r="T198" s="1" t="e">
        <f t="shared" si="4"/>
        <v>#VALUE!</v>
      </c>
      <c r="U198" s="1" t="str">
        <f t="shared" si="5"/>
        <v>高</v>
      </c>
    </row>
    <row r="199" spans="1:21" ht="18" customHeight="1">
      <c r="A199" s="13" t="str" cm="1">
        <f t="array" ref="A199">_xlfn.IFS(高校選手データ貼り付け!B207="","",TRUE,高校選手データ貼り付け!B207)</f>
        <v/>
      </c>
      <c r="B199" s="14" t="str" cm="1">
        <f t="array" ref="B199">_xlfn.IFS(A199="","",COUNTIF(高校選手データ貼り付け!D208," ")&gt;0,LEFT(高校選手データ貼り付け!D208,FIND(" ",高校選手データ貼り付け!D208)-1),TRUE,LEFT(高校選手データ貼り付け!D208,FIND("　",高校選手データ貼り付け!D208)-1))</f>
        <v/>
      </c>
      <c r="C199" s="14" t="str" cm="1">
        <f t="array" ref="C199">_xlfn.IFS(A199="","",COUNTIF(高校選手データ貼り付け!D208," ")&gt;0,RIGHT(高校選手データ貼り付け!D208,LEN(高校選手データ貼り付け!D208)-FIND(" ",高校選手データ貼り付け!D208)),TRUE,RIGHT(高校選手データ貼り付け!D208,LEN(高校選手データ貼り付け!D208)-FIND("　",高校選手データ貼り付け!D208)))</f>
        <v/>
      </c>
      <c r="D199" s="15"/>
      <c r="E199" s="16" t="str" cm="1">
        <f t="array" ref="E199">_xlfn.IFS(A199="","",TRUE,高校選手データ貼り付け!$P$4&amp;"高")</f>
        <v/>
      </c>
      <c r="F199" s="17" t="str" cm="1">
        <f t="array" ref="F199">_xlfn.IFS(A199="","",TRUE,高校選手データ貼り付け!K207)</f>
        <v/>
      </c>
      <c r="G199" s="15"/>
      <c r="H199" s="18"/>
      <c r="I199" s="18"/>
      <c r="J199" s="16" t="str" cm="1">
        <f t="array" ref="J199">_xlfn.IFS(A199="","",COUNTIF(高校選手データ貼り付け!D207," ")&gt;0,ASC(LEFT(高校選手データ貼り付け!D207,FIND(" ",高校選手データ貼り付け!D207)-1)),TRUE,ASC(LEFT(高校選手データ貼り付け!D207,FIND("　",高校選手データ貼り付け!D207)-1)))</f>
        <v/>
      </c>
      <c r="K199" s="18" t="str" cm="1">
        <f t="array" ref="K199">_xlfn.IFS(A199="","",COUNTIF(高校選手データ貼り付け!D207," ")&gt;0,ASC(RIGHT(高校選手データ貼り付け!D207,LEN(高校選手データ貼り付け!D207)-FIND(" ",高校選手データ貼り付け!D207))),TRUE,ASC(RIGHT(高校選手データ貼り付け!D207,LEN(高校選手データ貼り付け!D207)-FIND("　",高校選手データ貼り付け!D207))))</f>
        <v/>
      </c>
      <c r="L199" s="18"/>
      <c r="M199" s="18"/>
      <c r="N199" s="18" t="str" cm="1">
        <f t="array" ref="N199">_xlfn.IFS(A199="","",TRUE,高校選手データ貼り付け!F207&amp;"."&amp;TEXT(高校選手データ貼り付け!H207,"00")&amp;"."&amp;TEXT(高校選手データ貼り付け!J207,"00"))</f>
        <v/>
      </c>
      <c r="O199" s="18" t="str" cm="1">
        <f t="array" ref="O199">_xlfn.IFS(A199="","",TRUE,"JPN")</f>
        <v/>
      </c>
      <c r="P199" s="1" t="e">
        <f t="shared" si="0"/>
        <v>#VALUE!</v>
      </c>
      <c r="Q199" s="1" t="e">
        <f t="shared" si="1"/>
        <v>#VALUE!</v>
      </c>
      <c r="R199" s="1" t="e">
        <f t="shared" si="2"/>
        <v>#VALUE!</v>
      </c>
      <c r="S199" s="1" t="e">
        <f t="shared" si="3"/>
        <v>#VALUE!</v>
      </c>
      <c r="T199" s="1" t="e">
        <f t="shared" si="4"/>
        <v>#VALUE!</v>
      </c>
      <c r="U199" s="1" t="str">
        <f t="shared" si="5"/>
        <v>高</v>
      </c>
    </row>
    <row r="200" spans="1:21" ht="18" customHeight="1">
      <c r="A200" s="13" t="str" cm="1">
        <f t="array" ref="A200">_xlfn.IFS(高校選手データ貼り付け!B208="","",TRUE,高校選手データ貼り付け!B208)</f>
        <v/>
      </c>
      <c r="B200" s="14" t="str" cm="1">
        <f t="array" ref="B200">_xlfn.IFS(A200="","",COUNTIF(高校選手データ貼り付け!D209," ")&gt;0,LEFT(高校選手データ貼り付け!D209,FIND(" ",高校選手データ貼り付け!D209)-1),TRUE,LEFT(高校選手データ貼り付け!D209,FIND("　",高校選手データ貼り付け!D209)-1))</f>
        <v/>
      </c>
      <c r="C200" s="14" t="str" cm="1">
        <f t="array" ref="C200">_xlfn.IFS(A200="","",COUNTIF(高校選手データ貼り付け!D209," ")&gt;0,RIGHT(高校選手データ貼り付け!D209,LEN(高校選手データ貼り付け!D209)-FIND(" ",高校選手データ貼り付け!D209)),TRUE,RIGHT(高校選手データ貼り付け!D209,LEN(高校選手データ貼り付け!D209)-FIND("　",高校選手データ貼り付け!D209)))</f>
        <v/>
      </c>
      <c r="D200" s="15"/>
      <c r="E200" s="16" t="str" cm="1">
        <f t="array" ref="E200">_xlfn.IFS(A200="","",TRUE,高校選手データ貼り付け!$P$4&amp;"高")</f>
        <v/>
      </c>
      <c r="F200" s="17" t="str" cm="1">
        <f t="array" ref="F200">_xlfn.IFS(A200="","",TRUE,高校選手データ貼り付け!K208)</f>
        <v/>
      </c>
      <c r="G200" s="15"/>
      <c r="H200" s="18"/>
      <c r="I200" s="18"/>
      <c r="J200" s="16" t="str" cm="1">
        <f t="array" ref="J200">_xlfn.IFS(A200="","",COUNTIF(高校選手データ貼り付け!D208," ")&gt;0,ASC(LEFT(高校選手データ貼り付け!D208,FIND(" ",高校選手データ貼り付け!D208)-1)),TRUE,ASC(LEFT(高校選手データ貼り付け!D208,FIND("　",高校選手データ貼り付け!D208)-1)))</f>
        <v/>
      </c>
      <c r="K200" s="18" t="str" cm="1">
        <f t="array" ref="K200">_xlfn.IFS(A200="","",COUNTIF(高校選手データ貼り付け!D208," ")&gt;0,ASC(RIGHT(高校選手データ貼り付け!D208,LEN(高校選手データ貼り付け!D208)-FIND(" ",高校選手データ貼り付け!D208))),TRUE,ASC(RIGHT(高校選手データ貼り付け!D208,LEN(高校選手データ貼り付け!D208)-FIND("　",高校選手データ貼り付け!D208))))</f>
        <v/>
      </c>
      <c r="L200" s="18"/>
      <c r="M200" s="18"/>
      <c r="N200" s="18" t="str" cm="1">
        <f t="array" ref="N200">_xlfn.IFS(A200="","",TRUE,高校選手データ貼り付け!F208&amp;"."&amp;TEXT(高校選手データ貼り付け!H208,"00")&amp;"."&amp;TEXT(高校選手データ貼り付け!J208,"00"))</f>
        <v/>
      </c>
      <c r="O200" s="18" t="str" cm="1">
        <f t="array" ref="O200">_xlfn.IFS(A200="","",TRUE,"JPN")</f>
        <v/>
      </c>
      <c r="P200" s="1" t="e">
        <f t="shared" si="0"/>
        <v>#VALUE!</v>
      </c>
      <c r="Q200" s="1" t="e">
        <f t="shared" si="1"/>
        <v>#VALUE!</v>
      </c>
      <c r="R200" s="1" t="e">
        <f t="shared" si="2"/>
        <v>#VALUE!</v>
      </c>
      <c r="S200" s="1" t="e">
        <f t="shared" si="3"/>
        <v>#VALUE!</v>
      </c>
      <c r="T200" s="1" t="e">
        <f t="shared" si="4"/>
        <v>#VALUE!</v>
      </c>
      <c r="U200" s="1" t="str">
        <f t="shared" si="5"/>
        <v>高</v>
      </c>
    </row>
    <row r="201" spans="1:21" ht="18" customHeight="1">
      <c r="A201" s="13" t="str" cm="1">
        <f t="array" ref="A201">_xlfn.IFS(高校選手データ貼り付け!B209="","",TRUE,高校選手データ貼り付け!B209)</f>
        <v/>
      </c>
      <c r="B201" s="14" t="str" cm="1">
        <f t="array" ref="B201">_xlfn.IFS(A201="","",COUNTIF(高校選手データ貼り付け!D210," ")&gt;0,LEFT(高校選手データ貼り付け!D210,FIND(" ",高校選手データ貼り付け!D210)-1),TRUE,LEFT(高校選手データ貼り付け!D210,FIND("　",高校選手データ貼り付け!D210)-1))</f>
        <v/>
      </c>
      <c r="C201" s="14" t="str" cm="1">
        <f t="array" ref="C201">_xlfn.IFS(A201="","",COUNTIF(高校選手データ貼り付け!D210," ")&gt;0,RIGHT(高校選手データ貼り付け!D210,LEN(高校選手データ貼り付け!D210)-FIND(" ",高校選手データ貼り付け!D210)),TRUE,RIGHT(高校選手データ貼り付け!D210,LEN(高校選手データ貼り付け!D210)-FIND("　",高校選手データ貼り付け!D210)))</f>
        <v/>
      </c>
      <c r="D201" s="15"/>
      <c r="E201" s="16" t="str" cm="1">
        <f t="array" ref="E201">_xlfn.IFS(A201="","",TRUE,高校選手データ貼り付け!$P$4&amp;"高")</f>
        <v/>
      </c>
      <c r="F201" s="17" t="str" cm="1">
        <f t="array" ref="F201">_xlfn.IFS(A201="","",TRUE,高校選手データ貼り付け!K209)</f>
        <v/>
      </c>
      <c r="G201" s="15"/>
      <c r="H201" s="18"/>
      <c r="I201" s="18"/>
      <c r="J201" s="16" t="str" cm="1">
        <f t="array" ref="J201">_xlfn.IFS(A201="","",COUNTIF(高校選手データ貼り付け!D209," ")&gt;0,ASC(LEFT(高校選手データ貼り付け!D209,FIND(" ",高校選手データ貼り付け!D209)-1)),TRUE,ASC(LEFT(高校選手データ貼り付け!D209,FIND("　",高校選手データ貼り付け!D209)-1)))</f>
        <v/>
      </c>
      <c r="K201" s="18" t="str" cm="1">
        <f t="array" ref="K201">_xlfn.IFS(A201="","",COUNTIF(高校選手データ貼り付け!D209," ")&gt;0,ASC(RIGHT(高校選手データ貼り付け!D209,LEN(高校選手データ貼り付け!D209)-FIND(" ",高校選手データ貼り付け!D209))),TRUE,ASC(RIGHT(高校選手データ貼り付け!D209,LEN(高校選手データ貼り付け!D209)-FIND("　",高校選手データ貼り付け!D209))))</f>
        <v/>
      </c>
      <c r="L201" s="18"/>
      <c r="M201" s="18"/>
      <c r="N201" s="18" t="str" cm="1">
        <f t="array" ref="N201">_xlfn.IFS(A201="","",TRUE,高校選手データ貼り付け!F209&amp;"."&amp;TEXT(高校選手データ貼り付け!H209,"00")&amp;"."&amp;TEXT(高校選手データ貼り付け!J209,"00"))</f>
        <v/>
      </c>
      <c r="O201" s="18" t="str" cm="1">
        <f t="array" ref="O201">_xlfn.IFS(A201="","",TRUE,"JPN")</f>
        <v/>
      </c>
      <c r="P201" s="1" t="e">
        <f t="shared" si="0"/>
        <v>#VALUE!</v>
      </c>
      <c r="Q201" s="1" t="e">
        <f t="shared" si="1"/>
        <v>#VALUE!</v>
      </c>
      <c r="R201" s="1" t="e">
        <f t="shared" si="2"/>
        <v>#VALUE!</v>
      </c>
      <c r="S201" s="1" t="e">
        <f t="shared" si="3"/>
        <v>#VALUE!</v>
      </c>
      <c r="T201" s="1" t="e">
        <f t="shared" si="4"/>
        <v>#VALUE!</v>
      </c>
      <c r="U201" s="1" t="str">
        <f t="shared" si="5"/>
        <v>高</v>
      </c>
    </row>
    <row r="202" spans="1:21" ht="18" customHeight="1">
      <c r="A202" s="13" t="str" cm="1">
        <f t="array" ref="A202">_xlfn.IFS(高校選手データ貼り付け!B210="","",TRUE,高校選手データ貼り付け!B210)</f>
        <v/>
      </c>
      <c r="B202" s="14" t="str" cm="1">
        <f t="array" ref="B202">_xlfn.IFS(A202="","",COUNTIF(高校選手データ貼り付け!D211," ")&gt;0,LEFT(高校選手データ貼り付け!D211,FIND(" ",高校選手データ貼り付け!D211)-1),TRUE,LEFT(高校選手データ貼り付け!D211,FIND("　",高校選手データ貼り付け!D211)-1))</f>
        <v/>
      </c>
      <c r="C202" s="14" t="str" cm="1">
        <f t="array" ref="C202">_xlfn.IFS(A202="","",COUNTIF(高校選手データ貼り付け!D211," ")&gt;0,RIGHT(高校選手データ貼り付け!D211,LEN(高校選手データ貼り付け!D211)-FIND(" ",高校選手データ貼り付け!D211)),TRUE,RIGHT(高校選手データ貼り付け!D211,LEN(高校選手データ貼り付け!D211)-FIND("　",高校選手データ貼り付け!D211)))</f>
        <v/>
      </c>
      <c r="D202" s="15"/>
      <c r="E202" s="16" t="str" cm="1">
        <f t="array" ref="E202">_xlfn.IFS(A202="","",TRUE,高校選手データ貼り付け!$P$4&amp;"高")</f>
        <v/>
      </c>
      <c r="F202" s="17" t="str" cm="1">
        <f t="array" ref="F202">_xlfn.IFS(A202="","",TRUE,高校選手データ貼り付け!K210)</f>
        <v/>
      </c>
      <c r="G202" s="15"/>
      <c r="H202" s="18"/>
      <c r="I202" s="18"/>
      <c r="J202" s="16" t="str" cm="1">
        <f t="array" ref="J202">_xlfn.IFS(A202="","",COUNTIF(高校選手データ貼り付け!D210," ")&gt;0,ASC(LEFT(高校選手データ貼り付け!D210,FIND(" ",高校選手データ貼り付け!D210)-1)),TRUE,ASC(LEFT(高校選手データ貼り付け!D210,FIND("　",高校選手データ貼り付け!D210)-1)))</f>
        <v/>
      </c>
      <c r="K202" s="18" t="str" cm="1">
        <f t="array" ref="K202">_xlfn.IFS(A202="","",COUNTIF(高校選手データ貼り付け!D210," ")&gt;0,ASC(RIGHT(高校選手データ貼り付け!D210,LEN(高校選手データ貼り付け!D210)-FIND(" ",高校選手データ貼り付け!D210))),TRUE,ASC(RIGHT(高校選手データ貼り付け!D210,LEN(高校選手データ貼り付け!D210)-FIND("　",高校選手データ貼り付け!D210))))</f>
        <v/>
      </c>
      <c r="L202" s="18"/>
      <c r="M202" s="18"/>
      <c r="N202" s="18" t="str" cm="1">
        <f t="array" ref="N202">_xlfn.IFS(A202="","",TRUE,高校選手データ貼り付け!F210&amp;"."&amp;TEXT(高校選手データ貼り付け!H210,"00")&amp;"."&amp;TEXT(高校選手データ貼り付け!J210,"00"))</f>
        <v/>
      </c>
      <c r="O202" s="18" t="str" cm="1">
        <f t="array" ref="O202">_xlfn.IFS(A202="","",TRUE,"JPN")</f>
        <v/>
      </c>
      <c r="P202" s="1" t="e">
        <f t="shared" si="0"/>
        <v>#VALUE!</v>
      </c>
      <c r="Q202" s="1" t="e">
        <f t="shared" si="1"/>
        <v>#VALUE!</v>
      </c>
      <c r="R202" s="1" t="e">
        <f t="shared" si="2"/>
        <v>#VALUE!</v>
      </c>
      <c r="S202" s="1" t="e">
        <f t="shared" si="3"/>
        <v>#VALUE!</v>
      </c>
      <c r="T202" s="1" t="e">
        <f t="shared" si="4"/>
        <v>#VALUE!</v>
      </c>
      <c r="U202" s="1" t="str">
        <f t="shared" si="5"/>
        <v>高</v>
      </c>
    </row>
    <row r="203" spans="1:21" ht="18" customHeight="1">
      <c r="A203" s="13" t="str" cm="1">
        <f t="array" ref="A203">_xlfn.IFS(高校選手データ貼り付け!B211="","",TRUE,高校選手データ貼り付け!B211)</f>
        <v/>
      </c>
      <c r="B203" s="14" t="str" cm="1">
        <f t="array" ref="B203">_xlfn.IFS(A203="","",COUNTIF(高校選手データ貼り付け!D212," ")&gt;0,LEFT(高校選手データ貼り付け!D212,FIND(" ",高校選手データ貼り付け!D212)-1),TRUE,LEFT(高校選手データ貼り付け!D212,FIND("　",高校選手データ貼り付け!D212)-1))</f>
        <v/>
      </c>
      <c r="C203" s="14" t="str" cm="1">
        <f t="array" ref="C203">_xlfn.IFS(A203="","",COUNTIF(高校選手データ貼り付け!D212," ")&gt;0,RIGHT(高校選手データ貼り付け!D212,LEN(高校選手データ貼り付け!D212)-FIND(" ",高校選手データ貼り付け!D212)),TRUE,RIGHT(高校選手データ貼り付け!D212,LEN(高校選手データ貼り付け!D212)-FIND("　",高校選手データ貼り付け!D212)))</f>
        <v/>
      </c>
      <c r="D203" s="15"/>
      <c r="E203" s="16" t="str" cm="1">
        <f t="array" ref="E203">_xlfn.IFS(A203="","",TRUE,高校選手データ貼り付け!$P$4&amp;"高")</f>
        <v/>
      </c>
      <c r="F203" s="17" t="str" cm="1">
        <f t="array" ref="F203">_xlfn.IFS(A203="","",TRUE,高校選手データ貼り付け!K211)</f>
        <v/>
      </c>
      <c r="G203" s="15"/>
      <c r="H203" s="18"/>
      <c r="I203" s="18"/>
      <c r="J203" s="16" t="str" cm="1">
        <f t="array" ref="J203">_xlfn.IFS(A203="","",COUNTIF(高校選手データ貼り付け!D211," ")&gt;0,ASC(LEFT(高校選手データ貼り付け!D211,FIND(" ",高校選手データ貼り付け!D211)-1)),TRUE,ASC(LEFT(高校選手データ貼り付け!D211,FIND("　",高校選手データ貼り付け!D211)-1)))</f>
        <v/>
      </c>
      <c r="K203" s="18" t="str" cm="1">
        <f t="array" ref="K203">_xlfn.IFS(A203="","",COUNTIF(高校選手データ貼り付け!D211," ")&gt;0,ASC(RIGHT(高校選手データ貼り付け!D211,LEN(高校選手データ貼り付け!D211)-FIND(" ",高校選手データ貼り付け!D211))),TRUE,ASC(RIGHT(高校選手データ貼り付け!D211,LEN(高校選手データ貼り付け!D211)-FIND("　",高校選手データ貼り付け!D211))))</f>
        <v/>
      </c>
      <c r="L203" s="18"/>
      <c r="M203" s="18"/>
      <c r="N203" s="18" t="str" cm="1">
        <f t="array" ref="N203">_xlfn.IFS(A203="","",TRUE,高校選手データ貼り付け!F211&amp;"."&amp;TEXT(高校選手データ貼り付け!H211,"00")&amp;"."&amp;TEXT(高校選手データ貼り付け!J211,"00"))</f>
        <v/>
      </c>
      <c r="O203" s="18" t="str" cm="1">
        <f t="array" ref="O203">_xlfn.IFS(A203="","",TRUE,"JPN")</f>
        <v/>
      </c>
      <c r="P203" s="1" t="e">
        <f t="shared" si="0"/>
        <v>#VALUE!</v>
      </c>
      <c r="Q203" s="1" t="e">
        <f t="shared" si="1"/>
        <v>#VALUE!</v>
      </c>
      <c r="R203" s="1" t="e">
        <f t="shared" si="2"/>
        <v>#VALUE!</v>
      </c>
      <c r="S203" s="1" t="e">
        <f t="shared" si="3"/>
        <v>#VALUE!</v>
      </c>
      <c r="T203" s="1" t="e">
        <f t="shared" si="4"/>
        <v>#VALUE!</v>
      </c>
      <c r="U203" s="1" t="str">
        <f t="shared" si="5"/>
        <v>高</v>
      </c>
    </row>
    <row r="204" spans="1:21" ht="18" customHeight="1">
      <c r="A204" s="13" t="str" cm="1">
        <f t="array" ref="A204">_xlfn.IFS(高校選手データ貼り付け!B212="","",TRUE,高校選手データ貼り付け!B212)</f>
        <v/>
      </c>
      <c r="B204" s="14" t="str" cm="1">
        <f t="array" ref="B204">_xlfn.IFS(A204="","",COUNTIF(高校選手データ貼り付け!D213," ")&gt;0,LEFT(高校選手データ貼り付け!D213,FIND(" ",高校選手データ貼り付け!D213)-1),TRUE,LEFT(高校選手データ貼り付け!D213,FIND("　",高校選手データ貼り付け!D213)-1))</f>
        <v/>
      </c>
      <c r="C204" s="14" t="str" cm="1">
        <f t="array" ref="C204">_xlfn.IFS(A204="","",COUNTIF(高校選手データ貼り付け!D213," ")&gt;0,RIGHT(高校選手データ貼り付け!D213,LEN(高校選手データ貼り付け!D213)-FIND(" ",高校選手データ貼り付け!D213)),TRUE,RIGHT(高校選手データ貼り付け!D213,LEN(高校選手データ貼り付け!D213)-FIND("　",高校選手データ貼り付け!D213)))</f>
        <v/>
      </c>
      <c r="D204" s="15"/>
      <c r="E204" s="16" t="str" cm="1">
        <f t="array" ref="E204">_xlfn.IFS(A204="","",TRUE,高校選手データ貼り付け!$P$4&amp;"高")</f>
        <v/>
      </c>
      <c r="F204" s="17" t="str" cm="1">
        <f t="array" ref="F204">_xlfn.IFS(A204="","",TRUE,高校選手データ貼り付け!K212)</f>
        <v/>
      </c>
      <c r="G204" s="15"/>
      <c r="H204" s="18"/>
      <c r="I204" s="18"/>
      <c r="J204" s="16" t="str" cm="1">
        <f t="array" ref="J204">_xlfn.IFS(A204="","",COUNTIF(高校選手データ貼り付け!D212," ")&gt;0,ASC(LEFT(高校選手データ貼り付け!D212,FIND(" ",高校選手データ貼り付け!D212)-1)),TRUE,ASC(LEFT(高校選手データ貼り付け!D212,FIND("　",高校選手データ貼り付け!D212)-1)))</f>
        <v/>
      </c>
      <c r="K204" s="18" t="str" cm="1">
        <f t="array" ref="K204">_xlfn.IFS(A204="","",COUNTIF(高校選手データ貼り付け!D212," ")&gt;0,ASC(RIGHT(高校選手データ貼り付け!D212,LEN(高校選手データ貼り付け!D212)-FIND(" ",高校選手データ貼り付け!D212))),TRUE,ASC(RIGHT(高校選手データ貼り付け!D212,LEN(高校選手データ貼り付け!D212)-FIND("　",高校選手データ貼り付け!D212))))</f>
        <v/>
      </c>
      <c r="L204" s="18"/>
      <c r="M204" s="18"/>
      <c r="N204" s="18" t="str" cm="1">
        <f t="array" ref="N204">_xlfn.IFS(A204="","",TRUE,高校選手データ貼り付け!F212&amp;"."&amp;TEXT(高校選手データ貼り付け!H212,"00")&amp;"."&amp;TEXT(高校選手データ貼り付け!J212,"00"))</f>
        <v/>
      </c>
      <c r="O204" s="18" t="str" cm="1">
        <f t="array" ref="O204">_xlfn.IFS(A204="","",TRUE,"JPN")</f>
        <v/>
      </c>
      <c r="P204" s="1" t="e">
        <f t="shared" si="0"/>
        <v>#VALUE!</v>
      </c>
      <c r="Q204" s="1" t="e">
        <f t="shared" si="1"/>
        <v>#VALUE!</v>
      </c>
      <c r="R204" s="1" t="e">
        <f t="shared" si="2"/>
        <v>#VALUE!</v>
      </c>
      <c r="S204" s="1" t="e">
        <f t="shared" si="3"/>
        <v>#VALUE!</v>
      </c>
      <c r="T204" s="1" t="e">
        <f t="shared" si="4"/>
        <v>#VALUE!</v>
      </c>
      <c r="U204" s="1" t="str">
        <f t="shared" si="5"/>
        <v>高</v>
      </c>
    </row>
    <row r="205" spans="1:21" ht="18" customHeight="1">
      <c r="A205" s="13" t="str" cm="1">
        <f t="array" ref="A205">_xlfn.IFS(高校選手データ貼り付け!B213="","",TRUE,高校選手データ貼り付け!B213)</f>
        <v/>
      </c>
      <c r="B205" s="14" t="str" cm="1">
        <f t="array" ref="B205">_xlfn.IFS(A205="","",COUNTIF(高校選手データ貼り付け!D214," ")&gt;0,LEFT(高校選手データ貼り付け!D214,FIND(" ",高校選手データ貼り付け!D214)-1),TRUE,LEFT(高校選手データ貼り付け!D214,FIND("　",高校選手データ貼り付け!D214)-1))</f>
        <v/>
      </c>
      <c r="C205" s="14" t="str" cm="1">
        <f t="array" ref="C205">_xlfn.IFS(A205="","",COUNTIF(高校選手データ貼り付け!D214," ")&gt;0,RIGHT(高校選手データ貼り付け!D214,LEN(高校選手データ貼り付け!D214)-FIND(" ",高校選手データ貼り付け!D214)),TRUE,RIGHT(高校選手データ貼り付け!D214,LEN(高校選手データ貼り付け!D214)-FIND("　",高校選手データ貼り付け!D214)))</f>
        <v/>
      </c>
      <c r="D205" s="15"/>
      <c r="E205" s="16" t="str" cm="1">
        <f t="array" ref="E205">_xlfn.IFS(A205="","",TRUE,高校選手データ貼り付け!$P$4&amp;"高")</f>
        <v/>
      </c>
      <c r="F205" s="17" t="str" cm="1">
        <f t="array" ref="F205">_xlfn.IFS(A205="","",TRUE,高校選手データ貼り付け!K213)</f>
        <v/>
      </c>
      <c r="G205" s="15"/>
      <c r="H205" s="18"/>
      <c r="I205" s="18"/>
      <c r="J205" s="16" t="str" cm="1">
        <f t="array" ref="J205">_xlfn.IFS(A205="","",COUNTIF(高校選手データ貼り付け!D213," ")&gt;0,ASC(LEFT(高校選手データ貼り付け!D213,FIND(" ",高校選手データ貼り付け!D213)-1)),TRUE,ASC(LEFT(高校選手データ貼り付け!D213,FIND("　",高校選手データ貼り付け!D213)-1)))</f>
        <v/>
      </c>
      <c r="K205" s="18" t="str" cm="1">
        <f t="array" ref="K205">_xlfn.IFS(A205="","",COUNTIF(高校選手データ貼り付け!D213," ")&gt;0,ASC(RIGHT(高校選手データ貼り付け!D213,LEN(高校選手データ貼り付け!D213)-FIND(" ",高校選手データ貼り付け!D213))),TRUE,ASC(RIGHT(高校選手データ貼り付け!D213,LEN(高校選手データ貼り付け!D213)-FIND("　",高校選手データ貼り付け!D213))))</f>
        <v/>
      </c>
      <c r="L205" s="18"/>
      <c r="M205" s="18"/>
      <c r="N205" s="18" t="str" cm="1">
        <f t="array" ref="N205">_xlfn.IFS(A205="","",TRUE,高校選手データ貼り付け!F213&amp;"."&amp;TEXT(高校選手データ貼り付け!H213,"00")&amp;"."&amp;TEXT(高校選手データ貼り付け!J213,"00"))</f>
        <v/>
      </c>
      <c r="O205" s="18" t="str" cm="1">
        <f t="array" ref="O205">_xlfn.IFS(A205="","",TRUE,"JPN")</f>
        <v/>
      </c>
      <c r="P205" s="1" t="e">
        <f t="shared" si="0"/>
        <v>#VALUE!</v>
      </c>
      <c r="Q205" s="1" t="e">
        <f t="shared" si="1"/>
        <v>#VALUE!</v>
      </c>
      <c r="R205" s="1" t="e">
        <f t="shared" si="2"/>
        <v>#VALUE!</v>
      </c>
      <c r="S205" s="1" t="e">
        <f t="shared" si="3"/>
        <v>#VALUE!</v>
      </c>
      <c r="T205" s="1" t="e">
        <f t="shared" si="4"/>
        <v>#VALUE!</v>
      </c>
      <c r="U205" s="1" t="str">
        <f t="shared" si="5"/>
        <v>高</v>
      </c>
    </row>
    <row r="206" spans="1:21" ht="18" customHeight="1">
      <c r="A206" s="13" t="str" cm="1">
        <f t="array" ref="A206">_xlfn.IFS(高校選手データ貼り付け!B214="","",TRUE,高校選手データ貼り付け!B214)</f>
        <v/>
      </c>
      <c r="B206" s="14" t="str" cm="1">
        <f t="array" ref="B206">_xlfn.IFS(A206="","",COUNTIF(高校選手データ貼り付け!D215," ")&gt;0,LEFT(高校選手データ貼り付け!D215,FIND(" ",高校選手データ貼り付け!D215)-1),TRUE,LEFT(高校選手データ貼り付け!D215,FIND("　",高校選手データ貼り付け!D215)-1))</f>
        <v/>
      </c>
      <c r="C206" s="14" t="str" cm="1">
        <f t="array" ref="C206">_xlfn.IFS(A206="","",COUNTIF(高校選手データ貼り付け!D215," ")&gt;0,RIGHT(高校選手データ貼り付け!D215,LEN(高校選手データ貼り付け!D215)-FIND(" ",高校選手データ貼り付け!D215)),TRUE,RIGHT(高校選手データ貼り付け!D215,LEN(高校選手データ貼り付け!D215)-FIND("　",高校選手データ貼り付け!D215)))</f>
        <v/>
      </c>
      <c r="D206" s="15"/>
      <c r="E206" s="16" t="str" cm="1">
        <f t="array" ref="E206">_xlfn.IFS(A206="","",TRUE,高校選手データ貼り付け!$P$4&amp;"高")</f>
        <v/>
      </c>
      <c r="F206" s="17" t="str" cm="1">
        <f t="array" ref="F206">_xlfn.IFS(A206="","",TRUE,高校選手データ貼り付け!K214)</f>
        <v/>
      </c>
      <c r="G206" s="15"/>
      <c r="H206" s="18"/>
      <c r="I206" s="18"/>
      <c r="J206" s="16" t="str" cm="1">
        <f t="array" ref="J206">_xlfn.IFS(A206="","",COUNTIF(高校選手データ貼り付け!D214," ")&gt;0,ASC(LEFT(高校選手データ貼り付け!D214,FIND(" ",高校選手データ貼り付け!D214)-1)),TRUE,ASC(LEFT(高校選手データ貼り付け!D214,FIND("　",高校選手データ貼り付け!D214)-1)))</f>
        <v/>
      </c>
      <c r="K206" s="18" t="str" cm="1">
        <f t="array" ref="K206">_xlfn.IFS(A206="","",COUNTIF(高校選手データ貼り付け!D214," ")&gt;0,ASC(RIGHT(高校選手データ貼り付け!D214,LEN(高校選手データ貼り付け!D214)-FIND(" ",高校選手データ貼り付け!D214))),TRUE,ASC(RIGHT(高校選手データ貼り付け!D214,LEN(高校選手データ貼り付け!D214)-FIND("　",高校選手データ貼り付け!D214))))</f>
        <v/>
      </c>
      <c r="L206" s="18"/>
      <c r="M206" s="18"/>
      <c r="N206" s="18" t="str" cm="1">
        <f t="array" ref="N206">_xlfn.IFS(A206="","",TRUE,高校選手データ貼り付け!F214&amp;"."&amp;TEXT(高校選手データ貼り付け!H214,"00")&amp;"."&amp;TEXT(高校選手データ貼り付け!J214,"00"))</f>
        <v/>
      </c>
      <c r="O206" s="18" t="str" cm="1">
        <f t="array" ref="O206">_xlfn.IFS(A206="","",TRUE,"JPN")</f>
        <v/>
      </c>
      <c r="P206" s="1" t="e">
        <f t="shared" si="0"/>
        <v>#VALUE!</v>
      </c>
      <c r="Q206" s="1" t="e">
        <f t="shared" si="1"/>
        <v>#VALUE!</v>
      </c>
      <c r="R206" s="1" t="e">
        <f t="shared" si="2"/>
        <v>#VALUE!</v>
      </c>
      <c r="S206" s="1" t="e">
        <f t="shared" si="3"/>
        <v>#VALUE!</v>
      </c>
      <c r="T206" s="1" t="e">
        <f t="shared" si="4"/>
        <v>#VALUE!</v>
      </c>
      <c r="U206" s="1" t="str">
        <f t="shared" si="5"/>
        <v>高</v>
      </c>
    </row>
    <row r="207" spans="1:21" ht="18" customHeight="1">
      <c r="A207" s="13" t="str" cm="1">
        <f t="array" ref="A207">_xlfn.IFS(高校選手データ貼り付け!B215="","",TRUE,高校選手データ貼り付け!B215)</f>
        <v/>
      </c>
      <c r="B207" s="14" t="str" cm="1">
        <f t="array" ref="B207">_xlfn.IFS(A207="","",COUNTIF(高校選手データ貼り付け!D216," ")&gt;0,LEFT(高校選手データ貼り付け!D216,FIND(" ",高校選手データ貼り付け!D216)-1),TRUE,LEFT(高校選手データ貼り付け!D216,FIND("　",高校選手データ貼り付け!D216)-1))</f>
        <v/>
      </c>
      <c r="C207" s="14" t="str" cm="1">
        <f t="array" ref="C207">_xlfn.IFS(A207="","",COUNTIF(高校選手データ貼り付け!D216," ")&gt;0,RIGHT(高校選手データ貼り付け!D216,LEN(高校選手データ貼り付け!D216)-FIND(" ",高校選手データ貼り付け!D216)),TRUE,RIGHT(高校選手データ貼り付け!D216,LEN(高校選手データ貼り付け!D216)-FIND("　",高校選手データ貼り付け!D216)))</f>
        <v/>
      </c>
      <c r="D207" s="15"/>
      <c r="E207" s="16" t="str" cm="1">
        <f t="array" ref="E207">_xlfn.IFS(A207="","",TRUE,高校選手データ貼り付け!$P$4&amp;"高")</f>
        <v/>
      </c>
      <c r="F207" s="17" t="str" cm="1">
        <f t="array" ref="F207">_xlfn.IFS(A207="","",TRUE,高校選手データ貼り付け!K215)</f>
        <v/>
      </c>
      <c r="G207" s="15"/>
      <c r="H207" s="18"/>
      <c r="I207" s="18"/>
      <c r="J207" s="16" t="str" cm="1">
        <f t="array" ref="J207">_xlfn.IFS(A207="","",COUNTIF(高校選手データ貼り付け!D215," ")&gt;0,ASC(LEFT(高校選手データ貼り付け!D215,FIND(" ",高校選手データ貼り付け!D215)-1)),TRUE,ASC(LEFT(高校選手データ貼り付け!D215,FIND("　",高校選手データ貼り付け!D215)-1)))</f>
        <v/>
      </c>
      <c r="K207" s="18" t="str" cm="1">
        <f t="array" ref="K207">_xlfn.IFS(A207="","",COUNTIF(高校選手データ貼り付け!D215," ")&gt;0,ASC(RIGHT(高校選手データ貼り付け!D215,LEN(高校選手データ貼り付け!D215)-FIND(" ",高校選手データ貼り付け!D215))),TRUE,ASC(RIGHT(高校選手データ貼り付け!D215,LEN(高校選手データ貼り付け!D215)-FIND("　",高校選手データ貼り付け!D215))))</f>
        <v/>
      </c>
      <c r="L207" s="18"/>
      <c r="M207" s="18"/>
      <c r="N207" s="18" t="str" cm="1">
        <f t="array" ref="N207">_xlfn.IFS(A207="","",TRUE,高校選手データ貼り付け!F215&amp;"."&amp;TEXT(高校選手データ貼り付け!H215,"00")&amp;"."&amp;TEXT(高校選手データ貼り付け!J215,"00"))</f>
        <v/>
      </c>
      <c r="O207" s="18" t="str" cm="1">
        <f t="array" ref="O207">_xlfn.IFS(A207="","",TRUE,"JPN")</f>
        <v/>
      </c>
      <c r="P207" s="1" t="e">
        <f t="shared" si="0"/>
        <v>#VALUE!</v>
      </c>
      <c r="Q207" s="1" t="e">
        <f t="shared" si="1"/>
        <v>#VALUE!</v>
      </c>
      <c r="R207" s="1" t="e">
        <f t="shared" si="2"/>
        <v>#VALUE!</v>
      </c>
      <c r="S207" s="1" t="e">
        <f t="shared" si="3"/>
        <v>#VALUE!</v>
      </c>
      <c r="T207" s="1" t="e">
        <f t="shared" si="4"/>
        <v>#VALUE!</v>
      </c>
      <c r="U207" s="1" t="str">
        <f t="shared" si="5"/>
        <v>高</v>
      </c>
    </row>
    <row r="208" spans="1:21" ht="18" customHeight="1">
      <c r="A208" s="13" t="str" cm="1">
        <f t="array" ref="A208">_xlfn.IFS(高校選手データ貼り付け!B216="","",TRUE,高校選手データ貼り付け!B216)</f>
        <v/>
      </c>
      <c r="B208" s="14" t="str" cm="1">
        <f t="array" ref="B208">_xlfn.IFS(A208="","",COUNTIF(高校選手データ貼り付け!D217," ")&gt;0,LEFT(高校選手データ貼り付け!D217,FIND(" ",高校選手データ貼り付け!D217)-1),TRUE,LEFT(高校選手データ貼り付け!D217,FIND("　",高校選手データ貼り付け!D217)-1))</f>
        <v/>
      </c>
      <c r="C208" s="14" t="str" cm="1">
        <f t="array" ref="C208">_xlfn.IFS(A208="","",COUNTIF(高校選手データ貼り付け!D217," ")&gt;0,RIGHT(高校選手データ貼り付け!D217,LEN(高校選手データ貼り付け!D217)-FIND(" ",高校選手データ貼り付け!D217)),TRUE,RIGHT(高校選手データ貼り付け!D217,LEN(高校選手データ貼り付け!D217)-FIND("　",高校選手データ貼り付け!D217)))</f>
        <v/>
      </c>
      <c r="D208" s="15"/>
      <c r="E208" s="16" t="str" cm="1">
        <f t="array" ref="E208">_xlfn.IFS(A208="","",TRUE,高校選手データ貼り付け!$P$4&amp;"高")</f>
        <v/>
      </c>
      <c r="F208" s="17" t="str" cm="1">
        <f t="array" ref="F208">_xlfn.IFS(A208="","",TRUE,高校選手データ貼り付け!K216)</f>
        <v/>
      </c>
      <c r="G208" s="15"/>
      <c r="H208" s="18"/>
      <c r="I208" s="18"/>
      <c r="J208" s="16" t="str" cm="1">
        <f t="array" ref="J208">_xlfn.IFS(A208="","",COUNTIF(高校選手データ貼り付け!D216," ")&gt;0,ASC(LEFT(高校選手データ貼り付け!D216,FIND(" ",高校選手データ貼り付け!D216)-1)),TRUE,ASC(LEFT(高校選手データ貼り付け!D216,FIND("　",高校選手データ貼り付け!D216)-1)))</f>
        <v/>
      </c>
      <c r="K208" s="18" t="str" cm="1">
        <f t="array" ref="K208">_xlfn.IFS(A208="","",COUNTIF(高校選手データ貼り付け!D216," ")&gt;0,ASC(RIGHT(高校選手データ貼り付け!D216,LEN(高校選手データ貼り付け!D216)-FIND(" ",高校選手データ貼り付け!D216))),TRUE,ASC(RIGHT(高校選手データ貼り付け!D216,LEN(高校選手データ貼り付け!D216)-FIND("　",高校選手データ貼り付け!D216))))</f>
        <v/>
      </c>
      <c r="L208" s="18"/>
      <c r="M208" s="18"/>
      <c r="N208" s="18" t="str" cm="1">
        <f t="array" ref="N208">_xlfn.IFS(A208="","",TRUE,高校選手データ貼り付け!F216&amp;"."&amp;TEXT(高校選手データ貼り付け!H216,"00")&amp;"."&amp;TEXT(高校選手データ貼り付け!J216,"00"))</f>
        <v/>
      </c>
      <c r="O208" s="18" t="str" cm="1">
        <f t="array" ref="O208">_xlfn.IFS(A208="","",TRUE,"JPN")</f>
        <v/>
      </c>
      <c r="P208" s="1" t="e">
        <f t="shared" si="0"/>
        <v>#VALUE!</v>
      </c>
      <c r="Q208" s="1" t="e">
        <f t="shared" si="1"/>
        <v>#VALUE!</v>
      </c>
      <c r="R208" s="1" t="e">
        <f t="shared" si="2"/>
        <v>#VALUE!</v>
      </c>
      <c r="S208" s="1" t="e">
        <f t="shared" si="3"/>
        <v>#VALUE!</v>
      </c>
      <c r="T208" s="1" t="e">
        <f t="shared" si="4"/>
        <v>#VALUE!</v>
      </c>
      <c r="U208" s="1" t="str">
        <f t="shared" si="5"/>
        <v>高</v>
      </c>
    </row>
    <row r="209" spans="1:21" ht="18" customHeight="1">
      <c r="A209" s="13" t="str" cm="1">
        <f t="array" ref="A209">_xlfn.IFS(高校選手データ貼り付け!B217="","",TRUE,高校選手データ貼り付け!B217)</f>
        <v/>
      </c>
      <c r="B209" s="14" t="str" cm="1">
        <f t="array" ref="B209">_xlfn.IFS(A209="","",COUNTIF(高校選手データ貼り付け!D218," ")&gt;0,LEFT(高校選手データ貼り付け!D218,FIND(" ",高校選手データ貼り付け!D218)-1),TRUE,LEFT(高校選手データ貼り付け!D218,FIND("　",高校選手データ貼り付け!D218)-1))</f>
        <v/>
      </c>
      <c r="C209" s="14" t="str" cm="1">
        <f t="array" ref="C209">_xlfn.IFS(A209="","",COUNTIF(高校選手データ貼り付け!D218," ")&gt;0,RIGHT(高校選手データ貼り付け!D218,LEN(高校選手データ貼り付け!D218)-FIND(" ",高校選手データ貼り付け!D218)),TRUE,RIGHT(高校選手データ貼り付け!D218,LEN(高校選手データ貼り付け!D218)-FIND("　",高校選手データ貼り付け!D218)))</f>
        <v/>
      </c>
      <c r="D209" s="15"/>
      <c r="E209" s="16" t="str" cm="1">
        <f t="array" ref="E209">_xlfn.IFS(A209="","",TRUE,高校選手データ貼り付け!$P$4&amp;"高")</f>
        <v/>
      </c>
      <c r="F209" s="17" t="str" cm="1">
        <f t="array" ref="F209">_xlfn.IFS(A209="","",TRUE,高校選手データ貼り付け!K217)</f>
        <v/>
      </c>
      <c r="G209" s="15"/>
      <c r="H209" s="18"/>
      <c r="I209" s="18"/>
      <c r="J209" s="16" t="str" cm="1">
        <f t="array" ref="J209">_xlfn.IFS(A209="","",COUNTIF(高校選手データ貼り付け!D217," ")&gt;0,ASC(LEFT(高校選手データ貼り付け!D217,FIND(" ",高校選手データ貼り付け!D217)-1)),TRUE,ASC(LEFT(高校選手データ貼り付け!D217,FIND("　",高校選手データ貼り付け!D217)-1)))</f>
        <v/>
      </c>
      <c r="K209" s="18" t="str" cm="1">
        <f t="array" ref="K209">_xlfn.IFS(A209="","",COUNTIF(高校選手データ貼り付け!D217," ")&gt;0,ASC(RIGHT(高校選手データ貼り付け!D217,LEN(高校選手データ貼り付け!D217)-FIND(" ",高校選手データ貼り付け!D217))),TRUE,ASC(RIGHT(高校選手データ貼り付け!D217,LEN(高校選手データ貼り付け!D217)-FIND("　",高校選手データ貼り付け!D217))))</f>
        <v/>
      </c>
      <c r="L209" s="18"/>
      <c r="M209" s="18"/>
      <c r="N209" s="18" t="str" cm="1">
        <f t="array" ref="N209">_xlfn.IFS(A209="","",TRUE,高校選手データ貼り付け!F217&amp;"."&amp;TEXT(高校選手データ貼り付け!H217,"00")&amp;"."&amp;TEXT(高校選手データ貼り付け!J217,"00"))</f>
        <v/>
      </c>
      <c r="O209" s="18" t="str" cm="1">
        <f t="array" ref="O209">_xlfn.IFS(A209="","",TRUE,"JPN")</f>
        <v/>
      </c>
      <c r="P209" s="1" t="e">
        <f t="shared" si="0"/>
        <v>#VALUE!</v>
      </c>
      <c r="Q209" s="1" t="e">
        <f t="shared" si="1"/>
        <v>#VALUE!</v>
      </c>
      <c r="R209" s="1" t="e">
        <f t="shared" si="2"/>
        <v>#VALUE!</v>
      </c>
      <c r="S209" s="1" t="e">
        <f t="shared" si="3"/>
        <v>#VALUE!</v>
      </c>
      <c r="T209" s="1" t="e">
        <f t="shared" si="4"/>
        <v>#VALUE!</v>
      </c>
      <c r="U209" s="1" t="str">
        <f t="shared" si="5"/>
        <v>高</v>
      </c>
    </row>
    <row r="210" spans="1:21" ht="18" customHeight="1">
      <c r="A210" s="13" t="str" cm="1">
        <f t="array" ref="A210">_xlfn.IFS(高校選手データ貼り付け!B218="","",TRUE,高校選手データ貼り付け!B218)</f>
        <v/>
      </c>
      <c r="B210" s="14" t="str" cm="1">
        <f t="array" ref="B210">_xlfn.IFS(A210="","",COUNTIF(高校選手データ貼り付け!D219," ")&gt;0,LEFT(高校選手データ貼り付け!D219,FIND(" ",高校選手データ貼り付け!D219)-1),TRUE,LEFT(高校選手データ貼り付け!D219,FIND("　",高校選手データ貼り付け!D219)-1))</f>
        <v/>
      </c>
      <c r="C210" s="14" t="str" cm="1">
        <f t="array" ref="C210">_xlfn.IFS(A210="","",COUNTIF(高校選手データ貼り付け!D219," ")&gt;0,RIGHT(高校選手データ貼り付け!D219,LEN(高校選手データ貼り付け!D219)-FIND(" ",高校選手データ貼り付け!D219)),TRUE,RIGHT(高校選手データ貼り付け!D219,LEN(高校選手データ貼り付け!D219)-FIND("　",高校選手データ貼り付け!D219)))</f>
        <v/>
      </c>
      <c r="D210" s="15"/>
      <c r="E210" s="16" t="str" cm="1">
        <f t="array" ref="E210">_xlfn.IFS(A210="","",TRUE,高校選手データ貼り付け!$P$4&amp;"高")</f>
        <v/>
      </c>
      <c r="F210" s="17" t="str" cm="1">
        <f t="array" ref="F210">_xlfn.IFS(A210="","",TRUE,高校選手データ貼り付け!K218)</f>
        <v/>
      </c>
      <c r="G210" s="15"/>
      <c r="H210" s="18"/>
      <c r="I210" s="18"/>
      <c r="J210" s="16" t="str" cm="1">
        <f t="array" ref="J210">_xlfn.IFS(A210="","",COUNTIF(高校選手データ貼り付け!D218," ")&gt;0,ASC(LEFT(高校選手データ貼り付け!D218,FIND(" ",高校選手データ貼り付け!D218)-1)),TRUE,ASC(LEFT(高校選手データ貼り付け!D218,FIND("　",高校選手データ貼り付け!D218)-1)))</f>
        <v/>
      </c>
      <c r="K210" s="18" t="str" cm="1">
        <f t="array" ref="K210">_xlfn.IFS(A210="","",COUNTIF(高校選手データ貼り付け!D218," ")&gt;0,ASC(RIGHT(高校選手データ貼り付け!D218,LEN(高校選手データ貼り付け!D218)-FIND(" ",高校選手データ貼り付け!D218))),TRUE,ASC(RIGHT(高校選手データ貼り付け!D218,LEN(高校選手データ貼り付け!D218)-FIND("　",高校選手データ貼り付け!D218))))</f>
        <v/>
      </c>
      <c r="L210" s="18"/>
      <c r="M210" s="18"/>
      <c r="N210" s="18" t="str" cm="1">
        <f t="array" ref="N210">_xlfn.IFS(A210="","",TRUE,高校選手データ貼り付け!F218&amp;"."&amp;TEXT(高校選手データ貼り付け!H218,"00")&amp;"."&amp;TEXT(高校選手データ貼り付け!J218,"00"))</f>
        <v/>
      </c>
      <c r="O210" s="18" t="str" cm="1">
        <f t="array" ref="O210">_xlfn.IFS(A210="","",TRUE,"JPN")</f>
        <v/>
      </c>
      <c r="P210" s="1" t="e">
        <f t="shared" si="0"/>
        <v>#VALUE!</v>
      </c>
      <c r="Q210" s="1" t="e">
        <f t="shared" si="1"/>
        <v>#VALUE!</v>
      </c>
      <c r="R210" s="1" t="e">
        <f t="shared" si="2"/>
        <v>#VALUE!</v>
      </c>
      <c r="S210" s="1" t="e">
        <f t="shared" si="3"/>
        <v>#VALUE!</v>
      </c>
      <c r="T210" s="1" t="e">
        <f t="shared" si="4"/>
        <v>#VALUE!</v>
      </c>
      <c r="U210" s="1" t="str">
        <f t="shared" si="5"/>
        <v>高</v>
      </c>
    </row>
    <row r="211" spans="1:21" ht="18" customHeight="1">
      <c r="A211" s="13" t="str" cm="1">
        <f t="array" ref="A211">_xlfn.IFS(高校選手データ貼り付け!B219="","",TRUE,高校選手データ貼り付け!B219)</f>
        <v/>
      </c>
      <c r="B211" s="14" t="str" cm="1">
        <f t="array" ref="B211">_xlfn.IFS(A211="","",COUNTIF(高校選手データ貼り付け!D220," ")&gt;0,LEFT(高校選手データ貼り付け!D220,FIND(" ",高校選手データ貼り付け!D220)-1),TRUE,LEFT(高校選手データ貼り付け!D220,FIND("　",高校選手データ貼り付け!D220)-1))</f>
        <v/>
      </c>
      <c r="C211" s="14" t="str" cm="1">
        <f t="array" ref="C211">_xlfn.IFS(A211="","",COUNTIF(高校選手データ貼り付け!D220," ")&gt;0,RIGHT(高校選手データ貼り付け!D220,LEN(高校選手データ貼り付け!D220)-FIND(" ",高校選手データ貼り付け!D220)),TRUE,RIGHT(高校選手データ貼り付け!D220,LEN(高校選手データ貼り付け!D220)-FIND("　",高校選手データ貼り付け!D220)))</f>
        <v/>
      </c>
      <c r="D211" s="15"/>
      <c r="E211" s="16" t="str" cm="1">
        <f t="array" ref="E211">_xlfn.IFS(A211="","",TRUE,高校選手データ貼り付け!$P$4&amp;"高")</f>
        <v/>
      </c>
      <c r="F211" s="17" t="str" cm="1">
        <f t="array" ref="F211">_xlfn.IFS(A211="","",TRUE,高校選手データ貼り付け!K219)</f>
        <v/>
      </c>
      <c r="G211" s="15"/>
      <c r="H211" s="18"/>
      <c r="I211" s="18"/>
      <c r="J211" s="16" t="str" cm="1">
        <f t="array" ref="J211">_xlfn.IFS(A211="","",COUNTIF(高校選手データ貼り付け!D219," ")&gt;0,ASC(LEFT(高校選手データ貼り付け!D219,FIND(" ",高校選手データ貼り付け!D219)-1)),TRUE,ASC(LEFT(高校選手データ貼り付け!D219,FIND("　",高校選手データ貼り付け!D219)-1)))</f>
        <v/>
      </c>
      <c r="K211" s="18" t="str" cm="1">
        <f t="array" ref="K211">_xlfn.IFS(A211="","",COUNTIF(高校選手データ貼り付け!D219," ")&gt;0,ASC(RIGHT(高校選手データ貼り付け!D219,LEN(高校選手データ貼り付け!D219)-FIND(" ",高校選手データ貼り付け!D219))),TRUE,ASC(RIGHT(高校選手データ貼り付け!D219,LEN(高校選手データ貼り付け!D219)-FIND("　",高校選手データ貼り付け!D219))))</f>
        <v/>
      </c>
      <c r="L211" s="18"/>
      <c r="M211" s="18"/>
      <c r="N211" s="18" t="str" cm="1">
        <f t="array" ref="N211">_xlfn.IFS(A211="","",TRUE,高校選手データ貼り付け!F219&amp;"."&amp;TEXT(高校選手データ貼り付け!H219,"00")&amp;"."&amp;TEXT(高校選手データ貼り付け!J219,"00"))</f>
        <v/>
      </c>
      <c r="O211" s="18" t="str" cm="1">
        <f t="array" ref="O211">_xlfn.IFS(A211="","",TRUE,"JPN")</f>
        <v/>
      </c>
      <c r="P211" s="1" t="e">
        <f t="shared" si="0"/>
        <v>#VALUE!</v>
      </c>
      <c r="Q211" s="1" t="e">
        <f t="shared" si="1"/>
        <v>#VALUE!</v>
      </c>
      <c r="R211" s="1" t="e">
        <f t="shared" si="2"/>
        <v>#VALUE!</v>
      </c>
      <c r="S211" s="1" t="e">
        <f t="shared" si="3"/>
        <v>#VALUE!</v>
      </c>
      <c r="T211" s="1" t="e">
        <f t="shared" si="4"/>
        <v>#VALUE!</v>
      </c>
      <c r="U211" s="1" t="str">
        <f t="shared" si="5"/>
        <v>高</v>
      </c>
    </row>
  </sheetData>
  <phoneticPr fontId="9"/>
  <dataValidations count="2">
    <dataValidation type="decimal" allowBlank="1" showErrorMessage="1" sqref="G2:G211" xr:uid="{00000000-0002-0000-0200-000000000000}">
      <formula1>1.01</formula1>
      <formula2>12.31</formula2>
    </dataValidation>
    <dataValidation type="decimal" allowBlank="1" showErrorMessage="1" sqref="F2:F211" xr:uid="{00000000-0002-0000-0200-000001000000}">
      <formula1>1</formula1>
      <formula2>3</formula2>
    </dataValidation>
  </dataValidations>
  <pageMargins left="0.7" right="0.7" top="0.75" bottom="0.75" header="0" footer="0"/>
  <pageSetup paperSize="13"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U1000"/>
  <sheetViews>
    <sheetView workbookViewId="0"/>
  </sheetViews>
  <sheetFormatPr defaultColWidth="14.42578125" defaultRowHeight="15" customHeight="1"/>
  <cols>
    <col min="1" max="13" width="8.7109375" customWidth="1"/>
    <col min="14" max="14" width="10.42578125" bestFit="1" customWidth="1"/>
    <col min="15" max="26" width="8.7109375" customWidth="1"/>
  </cols>
  <sheetData>
    <row r="1" spans="1:21" ht="18" customHeight="1">
      <c r="A1" s="2" t="s">
        <v>88</v>
      </c>
      <c r="B1" s="3" t="s">
        <v>89</v>
      </c>
      <c r="C1" s="3" t="s">
        <v>90</v>
      </c>
      <c r="D1" s="4" t="s">
        <v>91</v>
      </c>
      <c r="E1" s="3" t="s">
        <v>92</v>
      </c>
      <c r="F1" s="26" t="s">
        <v>93</v>
      </c>
      <c r="G1" s="27" t="s">
        <v>94</v>
      </c>
      <c r="H1" s="9" t="s">
        <v>95</v>
      </c>
      <c r="I1" s="9" t="s">
        <v>96</v>
      </c>
      <c r="J1" s="11" t="s">
        <v>97</v>
      </c>
      <c r="K1" s="11" t="s">
        <v>98</v>
      </c>
      <c r="L1" s="12" t="s">
        <v>99</v>
      </c>
      <c r="M1" s="12" t="s">
        <v>100</v>
      </c>
      <c r="N1" s="12" t="s">
        <v>101</v>
      </c>
      <c r="O1" s="12" t="s">
        <v>102</v>
      </c>
    </row>
    <row r="2" spans="1:21" ht="18" customHeight="1">
      <c r="A2" s="13" t="str" cm="1">
        <f t="array" ref="A2">_xlfn.IFS(高校選手データ貼り付け!N10="","",TRUE,高校選手データ貼り付け!N10)</f>
        <v/>
      </c>
      <c r="B2" s="14" t="str" cm="1">
        <f t="array" ref="B2">_xlfn.IFS(A2="","",COUNTIF(高校選手データ貼り付け!P11," ")&gt;0,LEFT(高校選手データ貼り付け!P11,FIND(" ",高校選手データ貼り付け!P11)-1),TRUE,LEFT(高校選手データ貼り付け!P11,FIND("　",高校選手データ貼り付け!P11)-1))</f>
        <v/>
      </c>
      <c r="C2" s="14" t="str" cm="1">
        <f t="array" ref="C2">_xlfn.IFS(A2="","",COUNTIF(高校選手データ貼り付け!P11," ")&gt;0,RIGHT(高校選手データ貼り付け!P11,LEN(高校選手データ貼り付け!P11)-FIND(" ",高校選手データ貼り付け!P11)),TRUE,RIGHT(高校選手データ貼り付け!P11,LEN(高校選手データ貼り付け!P11)-FIND("　",高校選手データ貼り付け!P11)))</f>
        <v/>
      </c>
      <c r="D2" s="15"/>
      <c r="E2" s="16" t="str" cm="1">
        <f t="array" ref="E2">_xlfn.IFS(A2="","",TRUE,高校選手データ貼り付け!$P$4&amp;"高")</f>
        <v/>
      </c>
      <c r="F2" s="17" t="str" cm="1">
        <f t="array" ref="F2">_xlfn.IFS(A2="","",TRUE,高校選手データ貼り付け!W10)</f>
        <v/>
      </c>
      <c r="G2" s="15"/>
      <c r="H2" s="18"/>
      <c r="I2" s="18"/>
      <c r="J2" s="16" t="str" cm="1">
        <f t="array" ref="J2">_xlfn.IFS(A2="","",COUNTIF(高校選手データ貼り付け!P10," ")&gt;0,ASC(LEFT(高校選手データ貼り付け!P10,FIND(" ",高校選手データ貼り付け!P10)-1)),TRUE,ASC(LEFT(高校選手データ貼り付け!P10,FIND("　",高校選手データ貼り付け!P10)-1)))</f>
        <v/>
      </c>
      <c r="K2" s="18" t="str" cm="1">
        <f t="array" ref="K2">_xlfn.IFS(A2="","",COUNTIF(高校選手データ貼り付け!P10," ")&gt;0,ASC(RIGHT(高校選手データ貼り付け!P10,LEN(高校選手データ貼り付け!P10)-FIND(" ",高校選手データ貼り付け!P10))),TRUE,ASC(RIGHT(高校選手データ貼り付け!P10,LEN(高校選手データ貼り付け!P10)-FIND("　",高校選手データ貼り付け!P10))))</f>
        <v/>
      </c>
      <c r="L2" s="18"/>
      <c r="M2" s="18"/>
      <c r="N2" s="18" t="str" cm="1">
        <f t="array" ref="N2">_xlfn.IFS(A2="","",TRUE,高校選手データ貼り付け!R10&amp;"."&amp;TEXT(高校選手データ貼り付け!T10,"00")&amp;"."&amp;TEXT(高校選手データ貼り付け!V10,"00"))</f>
        <v/>
      </c>
      <c r="O2" s="18" t="str" cm="1">
        <f t="array" ref="O2">_xlfn.IFS(A2="","",TRUE,"JPN")</f>
        <v/>
      </c>
      <c r="P2" s="1" t="e">
        <f t="shared" ref="P2:P177" si="0">LEFT(B2,FIND("　",B2)-1)</f>
        <v>#VALUE!</v>
      </c>
      <c r="Q2" s="1" t="e">
        <f t="shared" ref="Q2:Q177" si="1">RIGHT(B2,LEN(B2)-FIND("　",B2))</f>
        <v>#VALUE!</v>
      </c>
      <c r="R2" s="1" t="e">
        <f t="shared" ref="R2:R177" si="2">ASC(LEFT(J2,FIND("　",J2)-1))</f>
        <v>#VALUE!</v>
      </c>
      <c r="S2" s="1" t="e">
        <f t="shared" ref="S2:S177" si="3">ASC(RIGHT(J2,LEN(J2)-FIND("　",J2)))</f>
        <v>#VALUE!</v>
      </c>
      <c r="T2" s="1" t="e">
        <f t="shared" ref="T2:T177" si="4">LEFT(O2,FIND(" ",O2)-1)</f>
        <v>#VALUE!</v>
      </c>
      <c r="U2" s="1" t="str">
        <f t="shared" ref="U2:U177" si="5">E2&amp;"高"</f>
        <v>高</v>
      </c>
    </row>
    <row r="3" spans="1:21" ht="18" customHeight="1">
      <c r="A3" s="13" t="str" cm="1">
        <f t="array" ref="A3">_xlfn.IFS(高校選手データ貼り付け!N11="","",TRUE,高校選手データ貼り付け!N11)</f>
        <v/>
      </c>
      <c r="B3" s="14" t="str" cm="1">
        <f t="array" ref="B3">_xlfn.IFS(A3="","",COUNTIF(高校選手データ貼り付け!P12," ")&gt;0,LEFT(高校選手データ貼り付け!P12,FIND(" ",高校選手データ貼り付け!P12)-1),TRUE,LEFT(高校選手データ貼り付け!P12,FIND("　",高校選手データ貼り付け!P12)-1))</f>
        <v/>
      </c>
      <c r="C3" s="14" t="str" cm="1">
        <f t="array" ref="C3">_xlfn.IFS(A3="","",COUNTIF(高校選手データ貼り付け!P12," ")&gt;0,RIGHT(高校選手データ貼り付け!P12,LEN(高校選手データ貼り付け!P12)-FIND(" ",高校選手データ貼り付け!P12)),TRUE,RIGHT(高校選手データ貼り付け!P12,LEN(高校選手データ貼り付け!P12)-FIND("　",高校選手データ貼り付け!P12)))</f>
        <v/>
      </c>
      <c r="D3" s="15"/>
      <c r="E3" s="16" t="str" cm="1">
        <f t="array" ref="E3">_xlfn.IFS(A3="","",TRUE,高校選手データ貼り付け!$P$4&amp;"高")</f>
        <v/>
      </c>
      <c r="F3" s="17" t="str" cm="1">
        <f t="array" ref="F3">_xlfn.IFS(A3="","",TRUE,高校選手データ貼り付け!W11)</f>
        <v/>
      </c>
      <c r="G3" s="15"/>
      <c r="H3" s="18"/>
      <c r="I3" s="18"/>
      <c r="J3" s="16" t="str" cm="1">
        <f t="array" ref="J3">_xlfn.IFS(A3="","",COUNTIF(高校選手データ貼り付け!P11," ")&gt;0,ASC(LEFT(高校選手データ貼り付け!P11,FIND(" ",高校選手データ貼り付け!P11)-1)),TRUE,ASC(LEFT(高校選手データ貼り付け!P11,FIND("　",高校選手データ貼り付け!P11)-1)))</f>
        <v/>
      </c>
      <c r="K3" s="18" t="str" cm="1">
        <f t="array" ref="K3">_xlfn.IFS(A3="","",COUNTIF(高校選手データ貼り付け!P11," ")&gt;0,ASC(RIGHT(高校選手データ貼り付け!P11,LEN(高校選手データ貼り付け!P11)-FIND(" ",高校選手データ貼り付け!P11))),TRUE,ASC(RIGHT(高校選手データ貼り付け!P11,LEN(高校選手データ貼り付け!P11)-FIND("　",高校選手データ貼り付け!P11))))</f>
        <v/>
      </c>
      <c r="L3" s="18"/>
      <c r="M3" s="18"/>
      <c r="N3" s="18" t="str" cm="1">
        <f t="array" ref="N3">_xlfn.IFS(A3="","",TRUE,高校選手データ貼り付け!R11&amp;"."&amp;TEXT(高校選手データ貼り付け!T11,"00")&amp;"."&amp;TEXT(高校選手データ貼り付け!V11,"00"))</f>
        <v/>
      </c>
      <c r="O3" s="18" t="str" cm="1">
        <f t="array" ref="O3">_xlfn.IFS(A3="","",TRUE,"JPN")</f>
        <v/>
      </c>
      <c r="P3" s="1" t="e">
        <f t="shared" si="0"/>
        <v>#VALUE!</v>
      </c>
      <c r="Q3" s="1" t="e">
        <f t="shared" si="1"/>
        <v>#VALUE!</v>
      </c>
      <c r="R3" s="1" t="e">
        <f t="shared" si="2"/>
        <v>#VALUE!</v>
      </c>
      <c r="S3" s="1" t="e">
        <f t="shared" si="3"/>
        <v>#VALUE!</v>
      </c>
      <c r="T3" s="1" t="e">
        <f t="shared" si="4"/>
        <v>#VALUE!</v>
      </c>
      <c r="U3" s="1" t="str">
        <f t="shared" si="5"/>
        <v>高</v>
      </c>
    </row>
    <row r="4" spans="1:21" ht="18" customHeight="1">
      <c r="A4" s="13" t="str" cm="1">
        <f t="array" ref="A4">_xlfn.IFS(高校選手データ貼り付け!N12="","",TRUE,高校選手データ貼り付け!N12)</f>
        <v/>
      </c>
      <c r="B4" s="14" t="str" cm="1">
        <f t="array" ref="B4">_xlfn.IFS(A4="","",COUNTIF(高校選手データ貼り付け!P13," ")&gt;0,LEFT(高校選手データ貼り付け!P13,FIND(" ",高校選手データ貼り付け!P13)-1),TRUE,LEFT(高校選手データ貼り付け!P13,FIND("　",高校選手データ貼り付け!P13)-1))</f>
        <v/>
      </c>
      <c r="C4" s="14" t="str" cm="1">
        <f t="array" ref="C4">_xlfn.IFS(A4="","",COUNTIF(高校選手データ貼り付け!P13," ")&gt;0,RIGHT(高校選手データ貼り付け!P13,LEN(高校選手データ貼り付け!P13)-FIND(" ",高校選手データ貼り付け!P13)),TRUE,RIGHT(高校選手データ貼り付け!P13,LEN(高校選手データ貼り付け!P13)-FIND("　",高校選手データ貼り付け!P13)))</f>
        <v/>
      </c>
      <c r="D4" s="15"/>
      <c r="E4" s="16" t="str" cm="1">
        <f t="array" ref="E4">_xlfn.IFS(A4="","",TRUE,高校選手データ貼り付け!$P$4&amp;"高")</f>
        <v/>
      </c>
      <c r="F4" s="17" t="str" cm="1">
        <f t="array" ref="F4">_xlfn.IFS(A4="","",TRUE,高校選手データ貼り付け!W12)</f>
        <v/>
      </c>
      <c r="G4" s="15"/>
      <c r="H4" s="18"/>
      <c r="I4" s="18"/>
      <c r="J4" s="16" t="str" cm="1">
        <f t="array" ref="J4">_xlfn.IFS(A4="","",COUNTIF(高校選手データ貼り付け!P12," ")&gt;0,ASC(LEFT(高校選手データ貼り付け!P12,FIND(" ",高校選手データ貼り付け!P12)-1)),TRUE,ASC(LEFT(高校選手データ貼り付け!P12,FIND("　",高校選手データ貼り付け!P12)-1)))</f>
        <v/>
      </c>
      <c r="K4" s="18" t="str" cm="1">
        <f t="array" ref="K4">_xlfn.IFS(A4="","",COUNTIF(高校選手データ貼り付け!P12," ")&gt;0,ASC(RIGHT(高校選手データ貼り付け!P12,LEN(高校選手データ貼り付け!P12)-FIND(" ",高校選手データ貼り付け!P12))),TRUE,ASC(RIGHT(高校選手データ貼り付け!P12,LEN(高校選手データ貼り付け!P12)-FIND("　",高校選手データ貼り付け!P12))))</f>
        <v/>
      </c>
      <c r="L4" s="18"/>
      <c r="M4" s="18"/>
      <c r="N4" s="18" t="str" cm="1">
        <f t="array" ref="N4">_xlfn.IFS(A4="","",TRUE,高校選手データ貼り付け!R12&amp;"."&amp;TEXT(高校選手データ貼り付け!T12,"00")&amp;"."&amp;TEXT(高校選手データ貼り付け!V12,"00"))</f>
        <v/>
      </c>
      <c r="O4" s="18" t="str" cm="1">
        <f t="array" ref="O4">_xlfn.IFS(A4="","",TRUE,"JPN")</f>
        <v/>
      </c>
      <c r="P4" s="1" t="e">
        <f t="shared" si="0"/>
        <v>#VALUE!</v>
      </c>
      <c r="Q4" s="1" t="e">
        <f t="shared" si="1"/>
        <v>#VALUE!</v>
      </c>
      <c r="R4" s="1" t="e">
        <f t="shared" si="2"/>
        <v>#VALUE!</v>
      </c>
      <c r="S4" s="1" t="e">
        <f t="shared" si="3"/>
        <v>#VALUE!</v>
      </c>
      <c r="T4" s="1" t="e">
        <f t="shared" si="4"/>
        <v>#VALUE!</v>
      </c>
      <c r="U4" s="1" t="str">
        <f t="shared" si="5"/>
        <v>高</v>
      </c>
    </row>
    <row r="5" spans="1:21" ht="18" customHeight="1">
      <c r="A5" s="13" t="str" cm="1">
        <f t="array" ref="A5">_xlfn.IFS(高校選手データ貼り付け!N13="","",TRUE,高校選手データ貼り付け!N13)</f>
        <v/>
      </c>
      <c r="B5" s="14" t="str" cm="1">
        <f t="array" ref="B5">_xlfn.IFS(A5="","",COUNTIF(高校選手データ貼り付け!P14," ")&gt;0,LEFT(高校選手データ貼り付け!P14,FIND(" ",高校選手データ貼り付け!P14)-1),TRUE,LEFT(高校選手データ貼り付け!P14,FIND("　",高校選手データ貼り付け!P14)-1))</f>
        <v/>
      </c>
      <c r="C5" s="14" t="str" cm="1">
        <f t="array" ref="C5">_xlfn.IFS(A5="","",COUNTIF(高校選手データ貼り付け!P14," ")&gt;0,RIGHT(高校選手データ貼り付け!P14,LEN(高校選手データ貼り付け!P14)-FIND(" ",高校選手データ貼り付け!P14)),TRUE,RIGHT(高校選手データ貼り付け!P14,LEN(高校選手データ貼り付け!P14)-FIND("　",高校選手データ貼り付け!P14)))</f>
        <v/>
      </c>
      <c r="D5" s="15"/>
      <c r="E5" s="16" t="str" cm="1">
        <f t="array" ref="E5">_xlfn.IFS(A5="","",TRUE,高校選手データ貼り付け!$P$4&amp;"高")</f>
        <v/>
      </c>
      <c r="F5" s="17" t="str" cm="1">
        <f t="array" ref="F5">_xlfn.IFS(A5="","",TRUE,高校選手データ貼り付け!W13)</f>
        <v/>
      </c>
      <c r="G5" s="15"/>
      <c r="H5" s="18"/>
      <c r="I5" s="18"/>
      <c r="J5" s="16" t="str" cm="1">
        <f t="array" ref="J5">_xlfn.IFS(A5="","",COUNTIF(高校選手データ貼り付け!P13," ")&gt;0,ASC(LEFT(高校選手データ貼り付け!P13,FIND(" ",高校選手データ貼り付け!P13)-1)),TRUE,ASC(LEFT(高校選手データ貼り付け!P13,FIND("　",高校選手データ貼り付け!P13)-1)))</f>
        <v/>
      </c>
      <c r="K5" s="18" t="str" cm="1">
        <f t="array" ref="K5">_xlfn.IFS(A5="","",COUNTIF(高校選手データ貼り付け!P13," ")&gt;0,ASC(RIGHT(高校選手データ貼り付け!P13,LEN(高校選手データ貼り付け!P13)-FIND(" ",高校選手データ貼り付け!P13))),TRUE,ASC(RIGHT(高校選手データ貼り付け!P13,LEN(高校選手データ貼り付け!P13)-FIND("　",高校選手データ貼り付け!P13))))</f>
        <v/>
      </c>
      <c r="L5" s="18"/>
      <c r="M5" s="18"/>
      <c r="N5" s="18" t="str" cm="1">
        <f t="array" ref="N5">_xlfn.IFS(A5="","",TRUE,高校選手データ貼り付け!R13&amp;"."&amp;TEXT(高校選手データ貼り付け!T13,"00")&amp;"."&amp;TEXT(高校選手データ貼り付け!V13,"00"))</f>
        <v/>
      </c>
      <c r="O5" s="18" t="str" cm="1">
        <f t="array" ref="O5">_xlfn.IFS(A5="","",TRUE,"JPN")</f>
        <v/>
      </c>
      <c r="P5" s="1" t="e">
        <f t="shared" si="0"/>
        <v>#VALUE!</v>
      </c>
      <c r="Q5" s="1" t="e">
        <f t="shared" si="1"/>
        <v>#VALUE!</v>
      </c>
      <c r="R5" s="1" t="e">
        <f t="shared" si="2"/>
        <v>#VALUE!</v>
      </c>
      <c r="S5" s="1" t="e">
        <f t="shared" si="3"/>
        <v>#VALUE!</v>
      </c>
      <c r="T5" s="1" t="e">
        <f t="shared" si="4"/>
        <v>#VALUE!</v>
      </c>
      <c r="U5" s="1" t="str">
        <f t="shared" si="5"/>
        <v>高</v>
      </c>
    </row>
    <row r="6" spans="1:21" ht="18" customHeight="1">
      <c r="A6" s="13" t="str" cm="1">
        <f t="array" ref="A6">_xlfn.IFS(高校選手データ貼り付け!N14="","",TRUE,高校選手データ貼り付け!N14)</f>
        <v/>
      </c>
      <c r="B6" s="14" t="str" cm="1">
        <f t="array" ref="B6">_xlfn.IFS(A6="","",COUNTIF(高校選手データ貼り付け!P15," ")&gt;0,LEFT(高校選手データ貼り付け!P15,FIND(" ",高校選手データ貼り付け!P15)-1),TRUE,LEFT(高校選手データ貼り付け!P15,FIND("　",高校選手データ貼り付け!P15)-1))</f>
        <v/>
      </c>
      <c r="C6" s="14" t="str" cm="1">
        <f t="array" ref="C6">_xlfn.IFS(A6="","",COUNTIF(高校選手データ貼り付け!P15," ")&gt;0,RIGHT(高校選手データ貼り付け!P15,LEN(高校選手データ貼り付け!P15)-FIND(" ",高校選手データ貼り付け!P15)),TRUE,RIGHT(高校選手データ貼り付け!P15,LEN(高校選手データ貼り付け!P15)-FIND("　",高校選手データ貼り付け!P15)))</f>
        <v/>
      </c>
      <c r="D6" s="15"/>
      <c r="E6" s="16" t="str" cm="1">
        <f t="array" ref="E6">_xlfn.IFS(A6="","",TRUE,高校選手データ貼り付け!$P$4&amp;"高")</f>
        <v/>
      </c>
      <c r="F6" s="17" t="str" cm="1">
        <f t="array" ref="F6">_xlfn.IFS(A6="","",TRUE,高校選手データ貼り付け!W14)</f>
        <v/>
      </c>
      <c r="G6" s="15"/>
      <c r="H6" s="18"/>
      <c r="I6" s="18"/>
      <c r="J6" s="16" t="str" cm="1">
        <f t="array" ref="J6">_xlfn.IFS(A6="","",COUNTIF(高校選手データ貼り付け!P14," ")&gt;0,ASC(LEFT(高校選手データ貼り付け!P14,FIND(" ",高校選手データ貼り付け!P14)-1)),TRUE,ASC(LEFT(高校選手データ貼り付け!P14,FIND("　",高校選手データ貼り付け!P14)-1)))</f>
        <v/>
      </c>
      <c r="K6" s="18" t="str" cm="1">
        <f t="array" ref="K6">_xlfn.IFS(A6="","",COUNTIF(高校選手データ貼り付け!P14," ")&gt;0,ASC(RIGHT(高校選手データ貼り付け!P14,LEN(高校選手データ貼り付け!P14)-FIND(" ",高校選手データ貼り付け!P14))),TRUE,ASC(RIGHT(高校選手データ貼り付け!P14,LEN(高校選手データ貼り付け!P14)-FIND("　",高校選手データ貼り付け!P14))))</f>
        <v/>
      </c>
      <c r="L6" s="18"/>
      <c r="M6" s="18"/>
      <c r="N6" s="18" t="str" cm="1">
        <f t="array" ref="N6">_xlfn.IFS(A6="","",TRUE,高校選手データ貼り付け!R14&amp;"."&amp;TEXT(高校選手データ貼り付け!T14,"00")&amp;"."&amp;TEXT(高校選手データ貼り付け!V14,"00"))</f>
        <v/>
      </c>
      <c r="O6" s="18" t="str" cm="1">
        <f t="array" ref="O6">_xlfn.IFS(A6="","",TRUE,"JPN")</f>
        <v/>
      </c>
      <c r="P6" s="1" t="e">
        <f t="shared" si="0"/>
        <v>#VALUE!</v>
      </c>
      <c r="Q6" s="1" t="e">
        <f t="shared" si="1"/>
        <v>#VALUE!</v>
      </c>
      <c r="R6" s="1" t="e">
        <f t="shared" si="2"/>
        <v>#VALUE!</v>
      </c>
      <c r="S6" s="1" t="e">
        <f t="shared" si="3"/>
        <v>#VALUE!</v>
      </c>
      <c r="T6" s="1" t="e">
        <f t="shared" si="4"/>
        <v>#VALUE!</v>
      </c>
      <c r="U6" s="1" t="str">
        <f t="shared" si="5"/>
        <v>高</v>
      </c>
    </row>
    <row r="7" spans="1:21" ht="18" customHeight="1">
      <c r="A7" s="13" t="str" cm="1">
        <f t="array" ref="A7">_xlfn.IFS(高校選手データ貼り付け!N15="","",TRUE,高校選手データ貼り付け!N15)</f>
        <v/>
      </c>
      <c r="B7" s="14" t="str" cm="1">
        <f t="array" ref="B7">_xlfn.IFS(A7="","",COUNTIF(高校選手データ貼り付け!P16," ")&gt;0,LEFT(高校選手データ貼り付け!P16,FIND(" ",高校選手データ貼り付け!P16)-1),TRUE,LEFT(高校選手データ貼り付け!P16,FIND("　",高校選手データ貼り付け!P16)-1))</f>
        <v/>
      </c>
      <c r="C7" s="14" t="str" cm="1">
        <f t="array" ref="C7">_xlfn.IFS(A7="","",COUNTIF(高校選手データ貼り付け!P16," ")&gt;0,RIGHT(高校選手データ貼り付け!P16,LEN(高校選手データ貼り付け!P16)-FIND(" ",高校選手データ貼り付け!P16)),TRUE,RIGHT(高校選手データ貼り付け!P16,LEN(高校選手データ貼り付け!P16)-FIND("　",高校選手データ貼り付け!P16)))</f>
        <v/>
      </c>
      <c r="D7" s="15"/>
      <c r="E7" s="16" t="str" cm="1">
        <f t="array" ref="E7">_xlfn.IFS(A7="","",TRUE,高校選手データ貼り付け!$P$4&amp;"高")</f>
        <v/>
      </c>
      <c r="F7" s="17" t="str" cm="1">
        <f t="array" ref="F7">_xlfn.IFS(A7="","",TRUE,高校選手データ貼り付け!W15)</f>
        <v/>
      </c>
      <c r="G7" s="15"/>
      <c r="H7" s="18"/>
      <c r="I7" s="18"/>
      <c r="J7" s="16" t="str" cm="1">
        <f t="array" ref="J7">_xlfn.IFS(A7="","",COUNTIF(高校選手データ貼り付け!P15," ")&gt;0,ASC(LEFT(高校選手データ貼り付け!P15,FIND(" ",高校選手データ貼り付け!P15)-1)),TRUE,ASC(LEFT(高校選手データ貼り付け!P15,FIND("　",高校選手データ貼り付け!P15)-1)))</f>
        <v/>
      </c>
      <c r="K7" s="18" t="str" cm="1">
        <f t="array" ref="K7">_xlfn.IFS(A7="","",COUNTIF(高校選手データ貼り付け!P15," ")&gt;0,ASC(RIGHT(高校選手データ貼り付け!P15,LEN(高校選手データ貼り付け!P15)-FIND(" ",高校選手データ貼り付け!P15))),TRUE,ASC(RIGHT(高校選手データ貼り付け!P15,LEN(高校選手データ貼り付け!P15)-FIND("　",高校選手データ貼り付け!P15))))</f>
        <v/>
      </c>
      <c r="L7" s="18"/>
      <c r="M7" s="18"/>
      <c r="N7" s="18" t="str" cm="1">
        <f t="array" ref="N7">_xlfn.IFS(A7="","",TRUE,高校選手データ貼り付け!R15&amp;"."&amp;TEXT(高校選手データ貼り付け!T15,"00")&amp;"."&amp;TEXT(高校選手データ貼り付け!V15,"00"))</f>
        <v/>
      </c>
      <c r="O7" s="18" t="str" cm="1">
        <f t="array" ref="O7">_xlfn.IFS(A7="","",TRUE,"JPN")</f>
        <v/>
      </c>
      <c r="P7" s="1" t="e">
        <f t="shared" si="0"/>
        <v>#VALUE!</v>
      </c>
      <c r="Q7" s="1" t="e">
        <f t="shared" si="1"/>
        <v>#VALUE!</v>
      </c>
      <c r="R7" s="1" t="e">
        <f t="shared" si="2"/>
        <v>#VALUE!</v>
      </c>
      <c r="S7" s="1" t="e">
        <f t="shared" si="3"/>
        <v>#VALUE!</v>
      </c>
      <c r="T7" s="1" t="e">
        <f t="shared" si="4"/>
        <v>#VALUE!</v>
      </c>
      <c r="U7" s="1" t="str">
        <f t="shared" si="5"/>
        <v>高</v>
      </c>
    </row>
    <row r="8" spans="1:21" ht="18" customHeight="1">
      <c r="A8" s="13" t="str" cm="1">
        <f t="array" ref="A8">_xlfn.IFS(高校選手データ貼り付け!N16="","",TRUE,高校選手データ貼り付け!N16)</f>
        <v/>
      </c>
      <c r="B8" s="14" t="str" cm="1">
        <f t="array" ref="B8">_xlfn.IFS(A8="","",COUNTIF(高校選手データ貼り付け!P17," ")&gt;0,LEFT(高校選手データ貼り付け!P17,FIND(" ",高校選手データ貼り付け!P17)-1),TRUE,LEFT(高校選手データ貼り付け!P17,FIND("　",高校選手データ貼り付け!P17)-1))</f>
        <v/>
      </c>
      <c r="C8" s="14" t="str" cm="1">
        <f t="array" ref="C8">_xlfn.IFS(A8="","",COUNTIF(高校選手データ貼り付け!P17," ")&gt;0,RIGHT(高校選手データ貼り付け!P17,LEN(高校選手データ貼り付け!P17)-FIND(" ",高校選手データ貼り付け!P17)),TRUE,RIGHT(高校選手データ貼り付け!P17,LEN(高校選手データ貼り付け!P17)-FIND("　",高校選手データ貼り付け!P17)))</f>
        <v/>
      </c>
      <c r="D8" s="15"/>
      <c r="E8" s="16" t="str" cm="1">
        <f t="array" ref="E8">_xlfn.IFS(A8="","",TRUE,高校選手データ貼り付け!$P$4&amp;"高")</f>
        <v/>
      </c>
      <c r="F8" s="17" t="str" cm="1">
        <f t="array" ref="F8">_xlfn.IFS(A8="","",TRUE,高校選手データ貼り付け!W16)</f>
        <v/>
      </c>
      <c r="G8" s="15"/>
      <c r="H8" s="18"/>
      <c r="I8" s="18"/>
      <c r="J8" s="16" t="str" cm="1">
        <f t="array" ref="J8">_xlfn.IFS(A8="","",COUNTIF(高校選手データ貼り付け!P16," ")&gt;0,ASC(LEFT(高校選手データ貼り付け!P16,FIND(" ",高校選手データ貼り付け!P16)-1)),TRUE,ASC(LEFT(高校選手データ貼り付け!P16,FIND("　",高校選手データ貼り付け!P16)-1)))</f>
        <v/>
      </c>
      <c r="K8" s="18" t="str" cm="1">
        <f t="array" ref="K8">_xlfn.IFS(A8="","",COUNTIF(高校選手データ貼り付け!P16," ")&gt;0,ASC(RIGHT(高校選手データ貼り付け!P16,LEN(高校選手データ貼り付け!P16)-FIND(" ",高校選手データ貼り付け!P16))),TRUE,ASC(RIGHT(高校選手データ貼り付け!P16,LEN(高校選手データ貼り付け!P16)-FIND("　",高校選手データ貼り付け!P16))))</f>
        <v/>
      </c>
      <c r="L8" s="18"/>
      <c r="M8" s="18"/>
      <c r="N8" s="18" t="str" cm="1">
        <f t="array" ref="N8">_xlfn.IFS(A8="","",TRUE,高校選手データ貼り付け!R16&amp;"."&amp;TEXT(高校選手データ貼り付け!T16,"00")&amp;"."&amp;TEXT(高校選手データ貼り付け!V16,"00"))</f>
        <v/>
      </c>
      <c r="O8" s="18" t="str" cm="1">
        <f t="array" ref="O8">_xlfn.IFS(A8="","",TRUE,"JPN")</f>
        <v/>
      </c>
      <c r="P8" s="1" t="e">
        <f t="shared" si="0"/>
        <v>#VALUE!</v>
      </c>
      <c r="Q8" s="1" t="e">
        <f t="shared" si="1"/>
        <v>#VALUE!</v>
      </c>
      <c r="R8" s="1" t="e">
        <f t="shared" si="2"/>
        <v>#VALUE!</v>
      </c>
      <c r="S8" s="1" t="e">
        <f t="shared" si="3"/>
        <v>#VALUE!</v>
      </c>
      <c r="T8" s="1" t="e">
        <f t="shared" si="4"/>
        <v>#VALUE!</v>
      </c>
      <c r="U8" s="1" t="str">
        <f t="shared" si="5"/>
        <v>高</v>
      </c>
    </row>
    <row r="9" spans="1:21" ht="18" customHeight="1">
      <c r="A9" s="13" t="str" cm="1">
        <f t="array" ref="A9">_xlfn.IFS(高校選手データ貼り付け!N17="","",TRUE,高校選手データ貼り付け!N17)</f>
        <v/>
      </c>
      <c r="B9" s="14" t="str" cm="1">
        <f t="array" ref="B9">_xlfn.IFS(A9="","",COUNTIF(高校選手データ貼り付け!P18," ")&gt;0,LEFT(高校選手データ貼り付け!P18,FIND(" ",高校選手データ貼り付け!P18)-1),TRUE,LEFT(高校選手データ貼り付け!P18,FIND("　",高校選手データ貼り付け!P18)-1))</f>
        <v/>
      </c>
      <c r="C9" s="14" t="str" cm="1">
        <f t="array" ref="C9">_xlfn.IFS(A9="","",COUNTIF(高校選手データ貼り付け!P18," ")&gt;0,RIGHT(高校選手データ貼り付け!P18,LEN(高校選手データ貼り付け!P18)-FIND(" ",高校選手データ貼り付け!P18)),TRUE,RIGHT(高校選手データ貼り付け!P18,LEN(高校選手データ貼り付け!P18)-FIND("　",高校選手データ貼り付け!P18)))</f>
        <v/>
      </c>
      <c r="D9" s="15"/>
      <c r="E9" s="16" t="str" cm="1">
        <f t="array" ref="E9">_xlfn.IFS(A9="","",TRUE,高校選手データ貼り付け!$P$4&amp;"高")</f>
        <v/>
      </c>
      <c r="F9" s="17" t="str" cm="1">
        <f t="array" ref="F9">_xlfn.IFS(A9="","",TRUE,高校選手データ貼り付け!W17)</f>
        <v/>
      </c>
      <c r="G9" s="15"/>
      <c r="H9" s="18"/>
      <c r="I9" s="18"/>
      <c r="J9" s="16" t="str" cm="1">
        <f t="array" ref="J9">_xlfn.IFS(A9="","",COUNTIF(高校選手データ貼り付け!P17," ")&gt;0,ASC(LEFT(高校選手データ貼り付け!P17,FIND(" ",高校選手データ貼り付け!P17)-1)),TRUE,ASC(LEFT(高校選手データ貼り付け!P17,FIND("　",高校選手データ貼り付け!P17)-1)))</f>
        <v/>
      </c>
      <c r="K9" s="18" t="str" cm="1">
        <f t="array" ref="K9">_xlfn.IFS(A9="","",COUNTIF(高校選手データ貼り付け!P17," ")&gt;0,ASC(RIGHT(高校選手データ貼り付け!P17,LEN(高校選手データ貼り付け!P17)-FIND(" ",高校選手データ貼り付け!P17))),TRUE,ASC(RIGHT(高校選手データ貼り付け!P17,LEN(高校選手データ貼り付け!P17)-FIND("　",高校選手データ貼り付け!P17))))</f>
        <v/>
      </c>
      <c r="L9" s="18"/>
      <c r="M9" s="18"/>
      <c r="N9" s="18" t="str" cm="1">
        <f t="array" ref="N9">_xlfn.IFS(A9="","",TRUE,高校選手データ貼り付け!R17&amp;"."&amp;TEXT(高校選手データ貼り付け!T17,"00")&amp;"."&amp;TEXT(高校選手データ貼り付け!V17,"00"))</f>
        <v/>
      </c>
      <c r="O9" s="18" t="str" cm="1">
        <f t="array" ref="O9">_xlfn.IFS(A9="","",TRUE,"JPN")</f>
        <v/>
      </c>
      <c r="P9" s="1" t="e">
        <f t="shared" si="0"/>
        <v>#VALUE!</v>
      </c>
      <c r="Q9" s="1" t="e">
        <f t="shared" si="1"/>
        <v>#VALUE!</v>
      </c>
      <c r="R9" s="1" t="e">
        <f t="shared" si="2"/>
        <v>#VALUE!</v>
      </c>
      <c r="S9" s="1" t="e">
        <f t="shared" si="3"/>
        <v>#VALUE!</v>
      </c>
      <c r="T9" s="1" t="e">
        <f t="shared" si="4"/>
        <v>#VALUE!</v>
      </c>
      <c r="U9" s="1" t="str">
        <f t="shared" si="5"/>
        <v>高</v>
      </c>
    </row>
    <row r="10" spans="1:21" ht="18" customHeight="1">
      <c r="A10" s="13" t="str" cm="1">
        <f t="array" ref="A10">_xlfn.IFS(高校選手データ貼り付け!N18="","",TRUE,高校選手データ貼り付け!N18)</f>
        <v/>
      </c>
      <c r="B10" s="14" t="str" cm="1">
        <f t="array" ref="B10">_xlfn.IFS(A10="","",COUNTIF(高校選手データ貼り付け!P19," ")&gt;0,LEFT(高校選手データ貼り付け!P19,FIND(" ",高校選手データ貼り付け!P19)-1),TRUE,LEFT(高校選手データ貼り付け!P19,FIND("　",高校選手データ貼り付け!P19)-1))</f>
        <v/>
      </c>
      <c r="C10" s="14" t="str" cm="1">
        <f t="array" ref="C10">_xlfn.IFS(A10="","",COUNTIF(高校選手データ貼り付け!P19," ")&gt;0,RIGHT(高校選手データ貼り付け!P19,LEN(高校選手データ貼り付け!P19)-FIND(" ",高校選手データ貼り付け!P19)),TRUE,RIGHT(高校選手データ貼り付け!P19,LEN(高校選手データ貼り付け!P19)-FIND("　",高校選手データ貼り付け!P19)))</f>
        <v/>
      </c>
      <c r="D10" s="15"/>
      <c r="E10" s="16" t="str" cm="1">
        <f t="array" ref="E10">_xlfn.IFS(A10="","",TRUE,高校選手データ貼り付け!$P$4&amp;"高")</f>
        <v/>
      </c>
      <c r="F10" s="17" t="str" cm="1">
        <f t="array" ref="F10">_xlfn.IFS(A10="","",TRUE,高校選手データ貼り付け!W18)</f>
        <v/>
      </c>
      <c r="G10" s="15"/>
      <c r="H10" s="18"/>
      <c r="I10" s="18"/>
      <c r="J10" s="16" t="str" cm="1">
        <f t="array" ref="J10">_xlfn.IFS(A10="","",COUNTIF(高校選手データ貼り付け!P18," ")&gt;0,ASC(LEFT(高校選手データ貼り付け!P18,FIND(" ",高校選手データ貼り付け!P18)-1)),TRUE,ASC(LEFT(高校選手データ貼り付け!P18,FIND("　",高校選手データ貼り付け!P18)-1)))</f>
        <v/>
      </c>
      <c r="K10" s="18" t="str" cm="1">
        <f t="array" ref="K10">_xlfn.IFS(A10="","",COUNTIF(高校選手データ貼り付け!P18," ")&gt;0,ASC(RIGHT(高校選手データ貼り付け!P18,LEN(高校選手データ貼り付け!P18)-FIND(" ",高校選手データ貼り付け!P18))),TRUE,ASC(RIGHT(高校選手データ貼り付け!P18,LEN(高校選手データ貼り付け!P18)-FIND("　",高校選手データ貼り付け!P18))))</f>
        <v/>
      </c>
      <c r="L10" s="18"/>
      <c r="M10" s="18"/>
      <c r="N10" s="18" t="str" cm="1">
        <f t="array" ref="N10">_xlfn.IFS(A10="","",TRUE,高校選手データ貼り付け!R18&amp;"."&amp;TEXT(高校選手データ貼り付け!T18,"00")&amp;"."&amp;TEXT(高校選手データ貼り付け!V18,"00"))</f>
        <v/>
      </c>
      <c r="O10" s="18" t="str" cm="1">
        <f t="array" ref="O10">_xlfn.IFS(A10="","",TRUE,"JPN")</f>
        <v/>
      </c>
      <c r="P10" s="1" t="e">
        <f t="shared" si="0"/>
        <v>#VALUE!</v>
      </c>
      <c r="Q10" s="1" t="e">
        <f t="shared" si="1"/>
        <v>#VALUE!</v>
      </c>
      <c r="R10" s="1" t="e">
        <f t="shared" si="2"/>
        <v>#VALUE!</v>
      </c>
      <c r="S10" s="1" t="e">
        <f t="shared" si="3"/>
        <v>#VALUE!</v>
      </c>
      <c r="T10" s="1" t="e">
        <f t="shared" si="4"/>
        <v>#VALUE!</v>
      </c>
      <c r="U10" s="1" t="str">
        <f t="shared" si="5"/>
        <v>高</v>
      </c>
    </row>
    <row r="11" spans="1:21" ht="18" customHeight="1">
      <c r="A11" s="13" t="str" cm="1">
        <f t="array" ref="A11">_xlfn.IFS(高校選手データ貼り付け!N19="","",TRUE,高校選手データ貼り付け!N19)</f>
        <v/>
      </c>
      <c r="B11" s="14" t="str" cm="1">
        <f t="array" ref="B11">_xlfn.IFS(A11="","",COUNTIF(高校選手データ貼り付け!P20," ")&gt;0,LEFT(高校選手データ貼り付け!P20,FIND(" ",高校選手データ貼り付け!P20)-1),TRUE,LEFT(高校選手データ貼り付け!P20,FIND("　",高校選手データ貼り付け!P20)-1))</f>
        <v/>
      </c>
      <c r="C11" s="14" t="str" cm="1">
        <f t="array" ref="C11">_xlfn.IFS(A11="","",COUNTIF(高校選手データ貼り付け!P20," ")&gt;0,RIGHT(高校選手データ貼り付け!P20,LEN(高校選手データ貼り付け!P20)-FIND(" ",高校選手データ貼り付け!P20)),TRUE,RIGHT(高校選手データ貼り付け!P20,LEN(高校選手データ貼り付け!P20)-FIND("　",高校選手データ貼り付け!P20)))</f>
        <v/>
      </c>
      <c r="D11" s="15"/>
      <c r="E11" s="16" t="str" cm="1">
        <f t="array" ref="E11">_xlfn.IFS(A11="","",TRUE,高校選手データ貼り付け!$P$4&amp;"高")</f>
        <v/>
      </c>
      <c r="F11" s="17" t="str" cm="1">
        <f t="array" ref="F11">_xlfn.IFS(A11="","",TRUE,高校選手データ貼り付け!W19)</f>
        <v/>
      </c>
      <c r="G11" s="15"/>
      <c r="H11" s="18"/>
      <c r="I11" s="18"/>
      <c r="J11" s="16" t="str" cm="1">
        <f t="array" ref="J11">_xlfn.IFS(A11="","",COUNTIF(高校選手データ貼り付け!P19," ")&gt;0,ASC(LEFT(高校選手データ貼り付け!P19,FIND(" ",高校選手データ貼り付け!P19)-1)),TRUE,ASC(LEFT(高校選手データ貼り付け!P19,FIND("　",高校選手データ貼り付け!P19)-1)))</f>
        <v/>
      </c>
      <c r="K11" s="18" t="str" cm="1">
        <f t="array" ref="K11">_xlfn.IFS(A11="","",COUNTIF(高校選手データ貼り付け!P19," ")&gt;0,ASC(RIGHT(高校選手データ貼り付け!P19,LEN(高校選手データ貼り付け!P19)-FIND(" ",高校選手データ貼り付け!P19))),TRUE,ASC(RIGHT(高校選手データ貼り付け!P19,LEN(高校選手データ貼り付け!P19)-FIND("　",高校選手データ貼り付け!P19))))</f>
        <v/>
      </c>
      <c r="L11" s="18"/>
      <c r="M11" s="18"/>
      <c r="N11" s="18" t="str" cm="1">
        <f t="array" ref="N11">_xlfn.IFS(A11="","",TRUE,高校選手データ貼り付け!R19&amp;"."&amp;TEXT(高校選手データ貼り付け!T19,"00")&amp;"."&amp;TEXT(高校選手データ貼り付け!V19,"00"))</f>
        <v/>
      </c>
      <c r="O11" s="18" t="str" cm="1">
        <f t="array" ref="O11">_xlfn.IFS(A11="","",TRUE,"JPN")</f>
        <v/>
      </c>
      <c r="P11" s="1" t="e">
        <f t="shared" si="0"/>
        <v>#VALUE!</v>
      </c>
      <c r="Q11" s="1" t="e">
        <f t="shared" si="1"/>
        <v>#VALUE!</v>
      </c>
      <c r="R11" s="1" t="e">
        <f t="shared" si="2"/>
        <v>#VALUE!</v>
      </c>
      <c r="S11" s="1" t="e">
        <f t="shared" si="3"/>
        <v>#VALUE!</v>
      </c>
      <c r="T11" s="1" t="e">
        <f t="shared" si="4"/>
        <v>#VALUE!</v>
      </c>
      <c r="U11" s="1" t="str">
        <f t="shared" si="5"/>
        <v>高</v>
      </c>
    </row>
    <row r="12" spans="1:21" ht="18" customHeight="1">
      <c r="A12" s="13" t="str" cm="1">
        <f t="array" ref="A12">_xlfn.IFS(高校選手データ貼り付け!N20="","",TRUE,高校選手データ貼り付け!N20)</f>
        <v/>
      </c>
      <c r="B12" s="14" t="str" cm="1">
        <f t="array" ref="B12">_xlfn.IFS(A12="","",COUNTIF(高校選手データ貼り付け!P21," ")&gt;0,LEFT(高校選手データ貼り付け!P21,FIND(" ",高校選手データ貼り付け!P21)-1),TRUE,LEFT(高校選手データ貼り付け!P21,FIND("　",高校選手データ貼り付け!P21)-1))</f>
        <v/>
      </c>
      <c r="C12" s="14" t="str" cm="1">
        <f t="array" ref="C12">_xlfn.IFS(A12="","",COUNTIF(高校選手データ貼り付け!P21," ")&gt;0,RIGHT(高校選手データ貼り付け!P21,LEN(高校選手データ貼り付け!P21)-FIND(" ",高校選手データ貼り付け!P21)),TRUE,RIGHT(高校選手データ貼り付け!P21,LEN(高校選手データ貼り付け!P21)-FIND("　",高校選手データ貼り付け!P21)))</f>
        <v/>
      </c>
      <c r="D12" s="15"/>
      <c r="E12" s="16" t="str" cm="1">
        <f t="array" ref="E12">_xlfn.IFS(A12="","",TRUE,高校選手データ貼り付け!$P$4&amp;"高")</f>
        <v/>
      </c>
      <c r="F12" s="17" t="str" cm="1">
        <f t="array" ref="F12">_xlfn.IFS(A12="","",TRUE,高校選手データ貼り付け!W20)</f>
        <v/>
      </c>
      <c r="G12" s="15"/>
      <c r="H12" s="18"/>
      <c r="I12" s="18"/>
      <c r="J12" s="16" t="str" cm="1">
        <f t="array" ref="J12">_xlfn.IFS(A12="","",COUNTIF(高校選手データ貼り付け!P20," ")&gt;0,ASC(LEFT(高校選手データ貼り付け!P20,FIND(" ",高校選手データ貼り付け!P20)-1)),TRUE,ASC(LEFT(高校選手データ貼り付け!P20,FIND("　",高校選手データ貼り付け!P20)-1)))</f>
        <v/>
      </c>
      <c r="K12" s="18" t="str" cm="1">
        <f t="array" ref="K12">_xlfn.IFS(A12="","",COUNTIF(高校選手データ貼り付け!P20," ")&gt;0,ASC(RIGHT(高校選手データ貼り付け!P20,LEN(高校選手データ貼り付け!P20)-FIND(" ",高校選手データ貼り付け!P20))),TRUE,ASC(RIGHT(高校選手データ貼り付け!P20,LEN(高校選手データ貼り付け!P20)-FIND("　",高校選手データ貼り付け!P20))))</f>
        <v/>
      </c>
      <c r="L12" s="18"/>
      <c r="M12" s="18"/>
      <c r="N12" s="18" t="str" cm="1">
        <f t="array" ref="N12">_xlfn.IFS(A12="","",TRUE,高校選手データ貼り付け!R20&amp;"."&amp;TEXT(高校選手データ貼り付け!T20,"00")&amp;"."&amp;TEXT(高校選手データ貼り付け!V20,"00"))</f>
        <v/>
      </c>
      <c r="O12" s="18" t="str" cm="1">
        <f t="array" ref="O12">_xlfn.IFS(A12="","",TRUE,"JPN")</f>
        <v/>
      </c>
      <c r="P12" s="1" t="e">
        <f t="shared" si="0"/>
        <v>#VALUE!</v>
      </c>
      <c r="Q12" s="1" t="e">
        <f t="shared" si="1"/>
        <v>#VALUE!</v>
      </c>
      <c r="R12" s="1" t="e">
        <f t="shared" si="2"/>
        <v>#VALUE!</v>
      </c>
      <c r="S12" s="1" t="e">
        <f t="shared" si="3"/>
        <v>#VALUE!</v>
      </c>
      <c r="T12" s="1" t="e">
        <f t="shared" si="4"/>
        <v>#VALUE!</v>
      </c>
      <c r="U12" s="1" t="str">
        <f t="shared" si="5"/>
        <v>高</v>
      </c>
    </row>
    <row r="13" spans="1:21" ht="18" customHeight="1">
      <c r="A13" s="13" t="str" cm="1">
        <f t="array" ref="A13">_xlfn.IFS(高校選手データ貼り付け!N21="","",TRUE,高校選手データ貼り付け!N21)</f>
        <v/>
      </c>
      <c r="B13" s="14" t="str" cm="1">
        <f t="array" ref="B13">_xlfn.IFS(A13="","",COUNTIF(高校選手データ貼り付け!P22," ")&gt;0,LEFT(高校選手データ貼り付け!P22,FIND(" ",高校選手データ貼り付け!P22)-1),TRUE,LEFT(高校選手データ貼り付け!P22,FIND("　",高校選手データ貼り付け!P22)-1))</f>
        <v/>
      </c>
      <c r="C13" s="14" t="str" cm="1">
        <f t="array" ref="C13">_xlfn.IFS(A13="","",COUNTIF(高校選手データ貼り付け!P22," ")&gt;0,RIGHT(高校選手データ貼り付け!P22,LEN(高校選手データ貼り付け!P22)-FIND(" ",高校選手データ貼り付け!P22)),TRUE,RIGHT(高校選手データ貼り付け!P22,LEN(高校選手データ貼り付け!P22)-FIND("　",高校選手データ貼り付け!P22)))</f>
        <v/>
      </c>
      <c r="D13" s="15"/>
      <c r="E13" s="16" t="str" cm="1">
        <f t="array" ref="E13">_xlfn.IFS(A13="","",TRUE,高校選手データ貼り付け!$P$4&amp;"高")</f>
        <v/>
      </c>
      <c r="F13" s="17" t="str" cm="1">
        <f t="array" ref="F13">_xlfn.IFS(A13="","",TRUE,高校選手データ貼り付け!W21)</f>
        <v/>
      </c>
      <c r="G13" s="15"/>
      <c r="H13" s="18"/>
      <c r="I13" s="18"/>
      <c r="J13" s="16" t="str" cm="1">
        <f t="array" ref="J13">_xlfn.IFS(A13="","",COUNTIF(高校選手データ貼り付け!P21," ")&gt;0,ASC(LEFT(高校選手データ貼り付け!P21,FIND(" ",高校選手データ貼り付け!P21)-1)),TRUE,ASC(LEFT(高校選手データ貼り付け!P21,FIND("　",高校選手データ貼り付け!P21)-1)))</f>
        <v/>
      </c>
      <c r="K13" s="18" t="str" cm="1">
        <f t="array" ref="K13">_xlfn.IFS(A13="","",COUNTIF(高校選手データ貼り付け!P21," ")&gt;0,ASC(RIGHT(高校選手データ貼り付け!P21,LEN(高校選手データ貼り付け!P21)-FIND(" ",高校選手データ貼り付け!P21))),TRUE,ASC(RIGHT(高校選手データ貼り付け!P21,LEN(高校選手データ貼り付け!P21)-FIND("　",高校選手データ貼り付け!P21))))</f>
        <v/>
      </c>
      <c r="L13" s="18"/>
      <c r="M13" s="18"/>
      <c r="N13" s="18" t="str" cm="1">
        <f t="array" ref="N13">_xlfn.IFS(A13="","",TRUE,高校選手データ貼り付け!R21&amp;"."&amp;TEXT(高校選手データ貼り付け!T21,"00")&amp;"."&amp;TEXT(高校選手データ貼り付け!V21,"00"))</f>
        <v/>
      </c>
      <c r="O13" s="18" t="str" cm="1">
        <f t="array" ref="O13">_xlfn.IFS(A13="","",TRUE,"JPN")</f>
        <v/>
      </c>
      <c r="P13" s="1" t="e">
        <f t="shared" si="0"/>
        <v>#VALUE!</v>
      </c>
      <c r="Q13" s="1" t="e">
        <f t="shared" si="1"/>
        <v>#VALUE!</v>
      </c>
      <c r="R13" s="1" t="e">
        <f t="shared" si="2"/>
        <v>#VALUE!</v>
      </c>
      <c r="S13" s="1" t="e">
        <f t="shared" si="3"/>
        <v>#VALUE!</v>
      </c>
      <c r="T13" s="1" t="e">
        <f t="shared" si="4"/>
        <v>#VALUE!</v>
      </c>
      <c r="U13" s="1" t="str">
        <f t="shared" si="5"/>
        <v>高</v>
      </c>
    </row>
    <row r="14" spans="1:21" ht="18" customHeight="1">
      <c r="A14" s="13" t="str" cm="1">
        <f t="array" ref="A14">_xlfn.IFS(高校選手データ貼り付け!N22="","",TRUE,高校選手データ貼り付け!N22)</f>
        <v/>
      </c>
      <c r="B14" s="14" t="str" cm="1">
        <f t="array" ref="B14">_xlfn.IFS(A14="","",COUNTIF(高校選手データ貼り付け!P23," ")&gt;0,LEFT(高校選手データ貼り付け!P23,FIND(" ",高校選手データ貼り付け!P23)-1),TRUE,LEFT(高校選手データ貼り付け!P23,FIND("　",高校選手データ貼り付け!P23)-1))</f>
        <v/>
      </c>
      <c r="C14" s="14" t="str" cm="1">
        <f t="array" ref="C14">_xlfn.IFS(A14="","",COUNTIF(高校選手データ貼り付け!P23," ")&gt;0,RIGHT(高校選手データ貼り付け!P23,LEN(高校選手データ貼り付け!P23)-FIND(" ",高校選手データ貼り付け!P23)),TRUE,RIGHT(高校選手データ貼り付け!P23,LEN(高校選手データ貼り付け!P23)-FIND("　",高校選手データ貼り付け!P23)))</f>
        <v/>
      </c>
      <c r="D14" s="15"/>
      <c r="E14" s="16" t="str" cm="1">
        <f t="array" ref="E14">_xlfn.IFS(A14="","",TRUE,高校選手データ貼り付け!$P$4&amp;"高")</f>
        <v/>
      </c>
      <c r="F14" s="17" t="str" cm="1">
        <f t="array" ref="F14">_xlfn.IFS(A14="","",TRUE,高校選手データ貼り付け!W22)</f>
        <v/>
      </c>
      <c r="G14" s="15"/>
      <c r="H14" s="18"/>
      <c r="I14" s="18"/>
      <c r="J14" s="16" t="str" cm="1">
        <f t="array" ref="J14">_xlfn.IFS(A14="","",COUNTIF(高校選手データ貼り付け!P22," ")&gt;0,ASC(LEFT(高校選手データ貼り付け!P22,FIND(" ",高校選手データ貼り付け!P22)-1)),TRUE,ASC(LEFT(高校選手データ貼り付け!P22,FIND("　",高校選手データ貼り付け!P22)-1)))</f>
        <v/>
      </c>
      <c r="K14" s="18" t="str" cm="1">
        <f t="array" ref="K14">_xlfn.IFS(A14="","",COUNTIF(高校選手データ貼り付け!P22," ")&gt;0,ASC(RIGHT(高校選手データ貼り付け!P22,LEN(高校選手データ貼り付け!P22)-FIND(" ",高校選手データ貼り付け!P22))),TRUE,ASC(RIGHT(高校選手データ貼り付け!P22,LEN(高校選手データ貼り付け!P22)-FIND("　",高校選手データ貼り付け!P22))))</f>
        <v/>
      </c>
      <c r="L14" s="18"/>
      <c r="M14" s="18"/>
      <c r="N14" s="18" t="str" cm="1">
        <f t="array" ref="N14">_xlfn.IFS(A14="","",TRUE,高校選手データ貼り付け!R22&amp;"."&amp;TEXT(高校選手データ貼り付け!T22,"00")&amp;"."&amp;TEXT(高校選手データ貼り付け!V22,"00"))</f>
        <v/>
      </c>
      <c r="O14" s="18" t="str" cm="1">
        <f t="array" ref="O14">_xlfn.IFS(A14="","",TRUE,"JPN")</f>
        <v/>
      </c>
      <c r="P14" s="1" t="e">
        <f t="shared" si="0"/>
        <v>#VALUE!</v>
      </c>
      <c r="Q14" s="1" t="e">
        <f t="shared" si="1"/>
        <v>#VALUE!</v>
      </c>
      <c r="R14" s="1" t="e">
        <f t="shared" si="2"/>
        <v>#VALUE!</v>
      </c>
      <c r="S14" s="1" t="e">
        <f t="shared" si="3"/>
        <v>#VALUE!</v>
      </c>
      <c r="T14" s="1" t="e">
        <f t="shared" si="4"/>
        <v>#VALUE!</v>
      </c>
      <c r="U14" s="1" t="str">
        <f t="shared" si="5"/>
        <v>高</v>
      </c>
    </row>
    <row r="15" spans="1:21" ht="18" customHeight="1">
      <c r="A15" s="13" t="str" cm="1">
        <f t="array" ref="A15">_xlfn.IFS(高校選手データ貼り付け!N23="","",TRUE,高校選手データ貼り付け!N23)</f>
        <v/>
      </c>
      <c r="B15" s="14" t="str" cm="1">
        <f t="array" ref="B15">_xlfn.IFS(A15="","",COUNTIF(高校選手データ貼り付け!P24," ")&gt;0,LEFT(高校選手データ貼り付け!P24,FIND(" ",高校選手データ貼り付け!P24)-1),TRUE,LEFT(高校選手データ貼り付け!P24,FIND("　",高校選手データ貼り付け!P24)-1))</f>
        <v/>
      </c>
      <c r="C15" s="14" t="str" cm="1">
        <f t="array" ref="C15">_xlfn.IFS(A15="","",COUNTIF(高校選手データ貼り付け!P24," ")&gt;0,RIGHT(高校選手データ貼り付け!P24,LEN(高校選手データ貼り付け!P24)-FIND(" ",高校選手データ貼り付け!P24)),TRUE,RIGHT(高校選手データ貼り付け!P24,LEN(高校選手データ貼り付け!P24)-FIND("　",高校選手データ貼り付け!P24)))</f>
        <v/>
      </c>
      <c r="D15" s="15"/>
      <c r="E15" s="16" t="str" cm="1">
        <f t="array" ref="E15">_xlfn.IFS(A15="","",TRUE,高校選手データ貼り付け!$P$4&amp;"高")</f>
        <v/>
      </c>
      <c r="F15" s="17" t="str" cm="1">
        <f t="array" ref="F15">_xlfn.IFS(A15="","",TRUE,高校選手データ貼り付け!W23)</f>
        <v/>
      </c>
      <c r="G15" s="15"/>
      <c r="H15" s="18"/>
      <c r="I15" s="18"/>
      <c r="J15" s="16" t="str" cm="1">
        <f t="array" ref="J15">_xlfn.IFS(A15="","",COUNTIF(高校選手データ貼り付け!P23," ")&gt;0,ASC(LEFT(高校選手データ貼り付け!P23,FIND(" ",高校選手データ貼り付け!P23)-1)),TRUE,ASC(LEFT(高校選手データ貼り付け!P23,FIND("　",高校選手データ貼り付け!P23)-1)))</f>
        <v/>
      </c>
      <c r="K15" s="18" t="str" cm="1">
        <f t="array" ref="K15">_xlfn.IFS(A15="","",COUNTIF(高校選手データ貼り付け!P23," ")&gt;0,ASC(RIGHT(高校選手データ貼り付け!P23,LEN(高校選手データ貼り付け!P23)-FIND(" ",高校選手データ貼り付け!P23))),TRUE,ASC(RIGHT(高校選手データ貼り付け!P23,LEN(高校選手データ貼り付け!P23)-FIND("　",高校選手データ貼り付け!P23))))</f>
        <v/>
      </c>
      <c r="L15" s="18"/>
      <c r="M15" s="18"/>
      <c r="N15" s="18" t="str" cm="1">
        <f t="array" ref="N15">_xlfn.IFS(A15="","",TRUE,高校選手データ貼り付け!R23&amp;"."&amp;TEXT(高校選手データ貼り付け!T23,"00")&amp;"."&amp;TEXT(高校選手データ貼り付け!V23,"00"))</f>
        <v/>
      </c>
      <c r="O15" s="18" t="str" cm="1">
        <f t="array" ref="O15">_xlfn.IFS(A15="","",TRUE,"JPN")</f>
        <v/>
      </c>
      <c r="P15" s="1" t="e">
        <f t="shared" si="0"/>
        <v>#VALUE!</v>
      </c>
      <c r="Q15" s="1" t="e">
        <f t="shared" si="1"/>
        <v>#VALUE!</v>
      </c>
      <c r="R15" s="1" t="e">
        <f t="shared" si="2"/>
        <v>#VALUE!</v>
      </c>
      <c r="S15" s="1" t="e">
        <f t="shared" si="3"/>
        <v>#VALUE!</v>
      </c>
      <c r="T15" s="1" t="e">
        <f t="shared" si="4"/>
        <v>#VALUE!</v>
      </c>
      <c r="U15" s="1" t="str">
        <f t="shared" si="5"/>
        <v>高</v>
      </c>
    </row>
    <row r="16" spans="1:21" ht="18" customHeight="1">
      <c r="A16" s="13" t="str" cm="1">
        <f t="array" ref="A16">_xlfn.IFS(高校選手データ貼り付け!N24="","",TRUE,高校選手データ貼り付け!N24)</f>
        <v/>
      </c>
      <c r="B16" s="14" t="str" cm="1">
        <f t="array" ref="B16">_xlfn.IFS(A16="","",COUNTIF(高校選手データ貼り付け!P25," ")&gt;0,LEFT(高校選手データ貼り付け!P25,FIND(" ",高校選手データ貼り付け!P25)-1),TRUE,LEFT(高校選手データ貼り付け!P25,FIND("　",高校選手データ貼り付け!P25)-1))</f>
        <v/>
      </c>
      <c r="C16" s="14" t="str" cm="1">
        <f t="array" ref="C16">_xlfn.IFS(A16="","",COUNTIF(高校選手データ貼り付け!P25," ")&gt;0,RIGHT(高校選手データ貼り付け!P25,LEN(高校選手データ貼り付け!P25)-FIND(" ",高校選手データ貼り付け!P25)),TRUE,RIGHT(高校選手データ貼り付け!P25,LEN(高校選手データ貼り付け!P25)-FIND("　",高校選手データ貼り付け!P25)))</f>
        <v/>
      </c>
      <c r="D16" s="15"/>
      <c r="E16" s="16" t="str" cm="1">
        <f t="array" ref="E16">_xlfn.IFS(A16="","",TRUE,高校選手データ貼り付け!$P$4&amp;"高")</f>
        <v/>
      </c>
      <c r="F16" s="17" t="str" cm="1">
        <f t="array" ref="F16">_xlfn.IFS(A16="","",TRUE,高校選手データ貼り付け!W24)</f>
        <v/>
      </c>
      <c r="G16" s="15"/>
      <c r="H16" s="18"/>
      <c r="I16" s="18"/>
      <c r="J16" s="16" t="str" cm="1">
        <f t="array" ref="J16">_xlfn.IFS(A16="","",COUNTIF(高校選手データ貼り付け!P24," ")&gt;0,ASC(LEFT(高校選手データ貼り付け!P24,FIND(" ",高校選手データ貼り付け!P24)-1)),TRUE,ASC(LEFT(高校選手データ貼り付け!P24,FIND("　",高校選手データ貼り付け!P24)-1)))</f>
        <v/>
      </c>
      <c r="K16" s="18" t="str" cm="1">
        <f t="array" ref="K16">_xlfn.IFS(A16="","",COUNTIF(高校選手データ貼り付け!P24," ")&gt;0,ASC(RIGHT(高校選手データ貼り付け!P24,LEN(高校選手データ貼り付け!P24)-FIND(" ",高校選手データ貼り付け!P24))),TRUE,ASC(RIGHT(高校選手データ貼り付け!P24,LEN(高校選手データ貼り付け!P24)-FIND("　",高校選手データ貼り付け!P24))))</f>
        <v/>
      </c>
      <c r="L16" s="18"/>
      <c r="M16" s="18"/>
      <c r="N16" s="18" t="str" cm="1">
        <f t="array" ref="N16">_xlfn.IFS(A16="","",TRUE,高校選手データ貼り付け!R24&amp;"."&amp;TEXT(高校選手データ貼り付け!T24,"00")&amp;"."&amp;TEXT(高校選手データ貼り付け!V24,"00"))</f>
        <v/>
      </c>
      <c r="O16" s="18" t="str" cm="1">
        <f t="array" ref="O16">_xlfn.IFS(A16="","",TRUE,"JPN")</f>
        <v/>
      </c>
      <c r="P16" s="1" t="e">
        <f t="shared" si="0"/>
        <v>#VALUE!</v>
      </c>
      <c r="Q16" s="1" t="e">
        <f t="shared" si="1"/>
        <v>#VALUE!</v>
      </c>
      <c r="R16" s="1" t="e">
        <f t="shared" si="2"/>
        <v>#VALUE!</v>
      </c>
      <c r="S16" s="1" t="e">
        <f t="shared" si="3"/>
        <v>#VALUE!</v>
      </c>
      <c r="T16" s="1" t="e">
        <f t="shared" si="4"/>
        <v>#VALUE!</v>
      </c>
      <c r="U16" s="1" t="str">
        <f t="shared" si="5"/>
        <v>高</v>
      </c>
    </row>
    <row r="17" spans="1:21" ht="18" customHeight="1">
      <c r="A17" s="13" t="str" cm="1">
        <f t="array" ref="A17">_xlfn.IFS(高校選手データ貼り付け!N25="","",TRUE,高校選手データ貼り付け!N25)</f>
        <v/>
      </c>
      <c r="B17" s="14" t="str" cm="1">
        <f t="array" ref="B17">_xlfn.IFS(A17="","",COUNTIF(高校選手データ貼り付け!P26," ")&gt;0,LEFT(高校選手データ貼り付け!P26,FIND(" ",高校選手データ貼り付け!P26)-1),TRUE,LEFT(高校選手データ貼り付け!P26,FIND("　",高校選手データ貼り付け!P26)-1))</f>
        <v/>
      </c>
      <c r="C17" s="14" t="str" cm="1">
        <f t="array" ref="C17">_xlfn.IFS(A17="","",COUNTIF(高校選手データ貼り付け!P26," ")&gt;0,RIGHT(高校選手データ貼り付け!P26,LEN(高校選手データ貼り付け!P26)-FIND(" ",高校選手データ貼り付け!P26)),TRUE,RIGHT(高校選手データ貼り付け!P26,LEN(高校選手データ貼り付け!P26)-FIND("　",高校選手データ貼り付け!P26)))</f>
        <v/>
      </c>
      <c r="D17" s="15"/>
      <c r="E17" s="16" t="str" cm="1">
        <f t="array" ref="E17">_xlfn.IFS(A17="","",TRUE,高校選手データ貼り付け!$P$4&amp;"高")</f>
        <v/>
      </c>
      <c r="F17" s="17" t="str" cm="1">
        <f t="array" ref="F17">_xlfn.IFS(A17="","",TRUE,高校選手データ貼り付け!W25)</f>
        <v/>
      </c>
      <c r="G17" s="15"/>
      <c r="H17" s="18"/>
      <c r="I17" s="18"/>
      <c r="J17" s="16" t="str" cm="1">
        <f t="array" ref="J17">_xlfn.IFS(A17="","",COUNTIF(高校選手データ貼り付け!P25," ")&gt;0,ASC(LEFT(高校選手データ貼り付け!P25,FIND(" ",高校選手データ貼り付け!P25)-1)),TRUE,ASC(LEFT(高校選手データ貼り付け!P25,FIND("　",高校選手データ貼り付け!P25)-1)))</f>
        <v/>
      </c>
      <c r="K17" s="18" t="str" cm="1">
        <f t="array" ref="K17">_xlfn.IFS(A17="","",COUNTIF(高校選手データ貼り付け!P25," ")&gt;0,ASC(RIGHT(高校選手データ貼り付け!P25,LEN(高校選手データ貼り付け!P25)-FIND(" ",高校選手データ貼り付け!P25))),TRUE,ASC(RIGHT(高校選手データ貼り付け!P25,LEN(高校選手データ貼り付け!P25)-FIND("　",高校選手データ貼り付け!P25))))</f>
        <v/>
      </c>
      <c r="L17" s="18"/>
      <c r="M17" s="18"/>
      <c r="N17" s="18" t="str" cm="1">
        <f t="array" ref="N17">_xlfn.IFS(A17="","",TRUE,高校選手データ貼り付け!R25&amp;"."&amp;TEXT(高校選手データ貼り付け!T25,"00")&amp;"."&amp;TEXT(高校選手データ貼り付け!V25,"00"))</f>
        <v/>
      </c>
      <c r="O17" s="18" t="str" cm="1">
        <f t="array" ref="O17">_xlfn.IFS(A17="","",TRUE,"JPN")</f>
        <v/>
      </c>
      <c r="P17" s="1" t="e">
        <f t="shared" si="0"/>
        <v>#VALUE!</v>
      </c>
      <c r="Q17" s="1" t="e">
        <f t="shared" si="1"/>
        <v>#VALUE!</v>
      </c>
      <c r="R17" s="1" t="e">
        <f t="shared" si="2"/>
        <v>#VALUE!</v>
      </c>
      <c r="S17" s="1" t="e">
        <f t="shared" si="3"/>
        <v>#VALUE!</v>
      </c>
      <c r="T17" s="1" t="e">
        <f t="shared" si="4"/>
        <v>#VALUE!</v>
      </c>
      <c r="U17" s="1" t="str">
        <f t="shared" si="5"/>
        <v>高</v>
      </c>
    </row>
    <row r="18" spans="1:21" ht="18" customHeight="1">
      <c r="A18" s="13" t="str" cm="1">
        <f t="array" ref="A18">_xlfn.IFS(高校選手データ貼り付け!N26="","",TRUE,高校選手データ貼り付け!N26)</f>
        <v/>
      </c>
      <c r="B18" s="14" t="str" cm="1">
        <f t="array" ref="B18">_xlfn.IFS(A18="","",COUNTIF(高校選手データ貼り付け!P27," ")&gt;0,LEFT(高校選手データ貼り付け!P27,FIND(" ",高校選手データ貼り付け!P27)-1),TRUE,LEFT(高校選手データ貼り付け!P27,FIND("　",高校選手データ貼り付け!P27)-1))</f>
        <v/>
      </c>
      <c r="C18" s="14" t="str" cm="1">
        <f t="array" ref="C18">_xlfn.IFS(A18="","",COUNTIF(高校選手データ貼り付け!P27," ")&gt;0,RIGHT(高校選手データ貼り付け!P27,LEN(高校選手データ貼り付け!P27)-FIND(" ",高校選手データ貼り付け!P27)),TRUE,RIGHT(高校選手データ貼り付け!P27,LEN(高校選手データ貼り付け!P27)-FIND("　",高校選手データ貼り付け!P27)))</f>
        <v/>
      </c>
      <c r="D18" s="15"/>
      <c r="E18" s="16" t="str" cm="1">
        <f t="array" ref="E18">_xlfn.IFS(A18="","",TRUE,高校選手データ貼り付け!$P$4&amp;"高")</f>
        <v/>
      </c>
      <c r="F18" s="17" t="str" cm="1">
        <f t="array" ref="F18">_xlfn.IFS(A18="","",TRUE,高校選手データ貼り付け!W26)</f>
        <v/>
      </c>
      <c r="G18" s="15"/>
      <c r="H18" s="18"/>
      <c r="I18" s="18"/>
      <c r="J18" s="16" t="str" cm="1">
        <f t="array" ref="J18">_xlfn.IFS(A18="","",COUNTIF(高校選手データ貼り付け!P26," ")&gt;0,ASC(LEFT(高校選手データ貼り付け!P26,FIND(" ",高校選手データ貼り付け!P26)-1)),TRUE,ASC(LEFT(高校選手データ貼り付け!P26,FIND("　",高校選手データ貼り付け!P26)-1)))</f>
        <v/>
      </c>
      <c r="K18" s="18" t="str" cm="1">
        <f t="array" ref="K18">_xlfn.IFS(A18="","",COUNTIF(高校選手データ貼り付け!P26," ")&gt;0,ASC(RIGHT(高校選手データ貼り付け!P26,LEN(高校選手データ貼り付け!P26)-FIND(" ",高校選手データ貼り付け!P26))),TRUE,ASC(RIGHT(高校選手データ貼り付け!P26,LEN(高校選手データ貼り付け!P26)-FIND("　",高校選手データ貼り付け!P26))))</f>
        <v/>
      </c>
      <c r="L18" s="18"/>
      <c r="M18" s="18"/>
      <c r="N18" s="18" t="str" cm="1">
        <f t="array" ref="N18">_xlfn.IFS(A18="","",TRUE,高校選手データ貼り付け!R26&amp;"."&amp;TEXT(高校選手データ貼り付け!T26,"00")&amp;"."&amp;TEXT(高校選手データ貼り付け!V26,"00"))</f>
        <v/>
      </c>
      <c r="O18" s="18" t="str" cm="1">
        <f t="array" ref="O18">_xlfn.IFS(A18="","",TRUE,"JPN")</f>
        <v/>
      </c>
      <c r="P18" s="1" t="e">
        <f t="shared" si="0"/>
        <v>#VALUE!</v>
      </c>
      <c r="Q18" s="1" t="e">
        <f t="shared" si="1"/>
        <v>#VALUE!</v>
      </c>
      <c r="R18" s="1" t="e">
        <f t="shared" si="2"/>
        <v>#VALUE!</v>
      </c>
      <c r="S18" s="1" t="e">
        <f t="shared" si="3"/>
        <v>#VALUE!</v>
      </c>
      <c r="T18" s="1" t="e">
        <f t="shared" si="4"/>
        <v>#VALUE!</v>
      </c>
      <c r="U18" s="1" t="str">
        <f t="shared" si="5"/>
        <v>高</v>
      </c>
    </row>
    <row r="19" spans="1:21" ht="18" customHeight="1">
      <c r="A19" s="13" t="str" cm="1">
        <f t="array" ref="A19">_xlfn.IFS(高校選手データ貼り付け!N27="","",TRUE,高校選手データ貼り付け!N27)</f>
        <v/>
      </c>
      <c r="B19" s="14" t="str" cm="1">
        <f t="array" ref="B19">_xlfn.IFS(A19="","",COUNTIF(高校選手データ貼り付け!P28," ")&gt;0,LEFT(高校選手データ貼り付け!P28,FIND(" ",高校選手データ貼り付け!P28)-1),TRUE,LEFT(高校選手データ貼り付け!P28,FIND("　",高校選手データ貼り付け!P28)-1))</f>
        <v/>
      </c>
      <c r="C19" s="14" t="str" cm="1">
        <f t="array" ref="C19">_xlfn.IFS(A19="","",COUNTIF(高校選手データ貼り付け!P28," ")&gt;0,RIGHT(高校選手データ貼り付け!P28,LEN(高校選手データ貼り付け!P28)-FIND(" ",高校選手データ貼り付け!P28)),TRUE,RIGHT(高校選手データ貼り付け!P28,LEN(高校選手データ貼り付け!P28)-FIND("　",高校選手データ貼り付け!P28)))</f>
        <v/>
      </c>
      <c r="D19" s="15"/>
      <c r="E19" s="16" t="str" cm="1">
        <f t="array" ref="E19">_xlfn.IFS(A19="","",TRUE,高校選手データ貼り付け!$P$4&amp;"高")</f>
        <v/>
      </c>
      <c r="F19" s="17" t="str" cm="1">
        <f t="array" ref="F19">_xlfn.IFS(A19="","",TRUE,高校選手データ貼り付け!W27)</f>
        <v/>
      </c>
      <c r="G19" s="15"/>
      <c r="H19" s="18"/>
      <c r="I19" s="18"/>
      <c r="J19" s="16" t="str" cm="1">
        <f t="array" ref="J19">_xlfn.IFS(A19="","",COUNTIF(高校選手データ貼り付け!P27," ")&gt;0,ASC(LEFT(高校選手データ貼り付け!P27,FIND(" ",高校選手データ貼り付け!P27)-1)),TRUE,ASC(LEFT(高校選手データ貼り付け!P27,FIND("　",高校選手データ貼り付け!P27)-1)))</f>
        <v/>
      </c>
      <c r="K19" s="18" t="str" cm="1">
        <f t="array" ref="K19">_xlfn.IFS(A19="","",COUNTIF(高校選手データ貼り付け!P27," ")&gt;0,ASC(RIGHT(高校選手データ貼り付け!P27,LEN(高校選手データ貼り付け!P27)-FIND(" ",高校選手データ貼り付け!P27))),TRUE,ASC(RIGHT(高校選手データ貼り付け!P27,LEN(高校選手データ貼り付け!P27)-FIND("　",高校選手データ貼り付け!P27))))</f>
        <v/>
      </c>
      <c r="L19" s="18"/>
      <c r="M19" s="18"/>
      <c r="N19" s="18" t="str" cm="1">
        <f t="array" ref="N19">_xlfn.IFS(A19="","",TRUE,高校選手データ貼り付け!R27&amp;"."&amp;TEXT(高校選手データ貼り付け!T27,"00")&amp;"."&amp;TEXT(高校選手データ貼り付け!V27,"00"))</f>
        <v/>
      </c>
      <c r="O19" s="18" t="str" cm="1">
        <f t="array" ref="O19">_xlfn.IFS(A19="","",TRUE,"JPN")</f>
        <v/>
      </c>
      <c r="P19" s="1" t="e">
        <f t="shared" si="0"/>
        <v>#VALUE!</v>
      </c>
      <c r="Q19" s="1" t="e">
        <f t="shared" si="1"/>
        <v>#VALUE!</v>
      </c>
      <c r="R19" s="1" t="e">
        <f t="shared" si="2"/>
        <v>#VALUE!</v>
      </c>
      <c r="S19" s="1" t="e">
        <f t="shared" si="3"/>
        <v>#VALUE!</v>
      </c>
      <c r="T19" s="1" t="e">
        <f t="shared" si="4"/>
        <v>#VALUE!</v>
      </c>
      <c r="U19" s="1" t="str">
        <f t="shared" si="5"/>
        <v>高</v>
      </c>
    </row>
    <row r="20" spans="1:21" ht="18" customHeight="1">
      <c r="A20" s="13" t="str" cm="1">
        <f t="array" ref="A20">_xlfn.IFS(高校選手データ貼り付け!N28="","",TRUE,高校選手データ貼り付け!N28)</f>
        <v/>
      </c>
      <c r="B20" s="14" t="str" cm="1">
        <f t="array" ref="B20">_xlfn.IFS(A20="","",COUNTIF(高校選手データ貼り付け!P29," ")&gt;0,LEFT(高校選手データ貼り付け!P29,FIND(" ",高校選手データ貼り付け!P29)-1),TRUE,LEFT(高校選手データ貼り付け!P29,FIND("　",高校選手データ貼り付け!P29)-1))</f>
        <v/>
      </c>
      <c r="C20" s="14" t="str" cm="1">
        <f t="array" ref="C20">_xlfn.IFS(A20="","",COUNTIF(高校選手データ貼り付け!P29," ")&gt;0,RIGHT(高校選手データ貼り付け!P29,LEN(高校選手データ貼り付け!P29)-FIND(" ",高校選手データ貼り付け!P29)),TRUE,RIGHT(高校選手データ貼り付け!P29,LEN(高校選手データ貼り付け!P29)-FIND("　",高校選手データ貼り付け!P29)))</f>
        <v/>
      </c>
      <c r="D20" s="15"/>
      <c r="E20" s="16" t="str" cm="1">
        <f t="array" ref="E20">_xlfn.IFS(A20="","",TRUE,高校選手データ貼り付け!$P$4&amp;"高")</f>
        <v/>
      </c>
      <c r="F20" s="17" t="str" cm="1">
        <f t="array" ref="F20">_xlfn.IFS(A20="","",TRUE,高校選手データ貼り付け!W28)</f>
        <v/>
      </c>
      <c r="G20" s="15"/>
      <c r="H20" s="18"/>
      <c r="I20" s="18"/>
      <c r="J20" s="16" t="str" cm="1">
        <f t="array" ref="J20">_xlfn.IFS(A20="","",COUNTIF(高校選手データ貼り付け!P28," ")&gt;0,ASC(LEFT(高校選手データ貼り付け!P28,FIND(" ",高校選手データ貼り付け!P28)-1)),TRUE,ASC(LEFT(高校選手データ貼り付け!P28,FIND("　",高校選手データ貼り付け!P28)-1)))</f>
        <v/>
      </c>
      <c r="K20" s="18" t="str" cm="1">
        <f t="array" ref="K20">_xlfn.IFS(A20="","",COUNTIF(高校選手データ貼り付け!P28," ")&gt;0,ASC(RIGHT(高校選手データ貼り付け!P28,LEN(高校選手データ貼り付け!P28)-FIND(" ",高校選手データ貼り付け!P28))),TRUE,ASC(RIGHT(高校選手データ貼り付け!P28,LEN(高校選手データ貼り付け!P28)-FIND("　",高校選手データ貼り付け!P28))))</f>
        <v/>
      </c>
      <c r="L20" s="18"/>
      <c r="M20" s="18"/>
      <c r="N20" s="18" t="str" cm="1">
        <f t="array" ref="N20">_xlfn.IFS(A20="","",TRUE,高校選手データ貼り付け!R28&amp;"."&amp;TEXT(高校選手データ貼り付け!T28,"00")&amp;"."&amp;TEXT(高校選手データ貼り付け!V28,"00"))</f>
        <v/>
      </c>
      <c r="O20" s="18" t="str" cm="1">
        <f t="array" ref="O20">_xlfn.IFS(A20="","",TRUE,"JPN")</f>
        <v/>
      </c>
      <c r="P20" s="1" t="e">
        <f t="shared" si="0"/>
        <v>#VALUE!</v>
      </c>
      <c r="Q20" s="1" t="e">
        <f t="shared" si="1"/>
        <v>#VALUE!</v>
      </c>
      <c r="R20" s="1" t="e">
        <f t="shared" si="2"/>
        <v>#VALUE!</v>
      </c>
      <c r="S20" s="1" t="e">
        <f t="shared" si="3"/>
        <v>#VALUE!</v>
      </c>
      <c r="T20" s="1" t="e">
        <f t="shared" si="4"/>
        <v>#VALUE!</v>
      </c>
      <c r="U20" s="1" t="str">
        <f t="shared" si="5"/>
        <v>高</v>
      </c>
    </row>
    <row r="21" spans="1:21" ht="18" customHeight="1">
      <c r="A21" s="13" t="str" cm="1">
        <f t="array" ref="A21">_xlfn.IFS(高校選手データ貼り付け!N29="","",TRUE,高校選手データ貼り付け!N29)</f>
        <v/>
      </c>
      <c r="B21" s="14" t="str" cm="1">
        <f t="array" ref="B21">_xlfn.IFS(A21="","",COUNTIF(高校選手データ貼り付け!P30," ")&gt;0,LEFT(高校選手データ貼り付け!P30,FIND(" ",高校選手データ貼り付け!P30)-1),TRUE,LEFT(高校選手データ貼り付け!P30,FIND("　",高校選手データ貼り付け!P30)-1))</f>
        <v/>
      </c>
      <c r="C21" s="14" t="str" cm="1">
        <f t="array" ref="C21">_xlfn.IFS(A21="","",COUNTIF(高校選手データ貼り付け!P30," ")&gt;0,RIGHT(高校選手データ貼り付け!P30,LEN(高校選手データ貼り付け!P30)-FIND(" ",高校選手データ貼り付け!P30)),TRUE,RIGHT(高校選手データ貼り付け!P30,LEN(高校選手データ貼り付け!P30)-FIND("　",高校選手データ貼り付け!P30)))</f>
        <v/>
      </c>
      <c r="D21" s="15"/>
      <c r="E21" s="16" t="str" cm="1">
        <f t="array" ref="E21">_xlfn.IFS(A21="","",TRUE,高校選手データ貼り付け!$P$4&amp;"高")</f>
        <v/>
      </c>
      <c r="F21" s="17" t="str" cm="1">
        <f t="array" ref="F21">_xlfn.IFS(A21="","",TRUE,高校選手データ貼り付け!W29)</f>
        <v/>
      </c>
      <c r="G21" s="15"/>
      <c r="H21" s="18"/>
      <c r="I21" s="18"/>
      <c r="J21" s="16" t="str" cm="1">
        <f t="array" ref="J21">_xlfn.IFS(A21="","",COUNTIF(高校選手データ貼り付け!P29," ")&gt;0,ASC(LEFT(高校選手データ貼り付け!P29,FIND(" ",高校選手データ貼り付け!P29)-1)),TRUE,ASC(LEFT(高校選手データ貼り付け!P29,FIND("　",高校選手データ貼り付け!P29)-1)))</f>
        <v/>
      </c>
      <c r="K21" s="18" t="str" cm="1">
        <f t="array" ref="K21">_xlfn.IFS(A21="","",COUNTIF(高校選手データ貼り付け!P29," ")&gt;0,ASC(RIGHT(高校選手データ貼り付け!P29,LEN(高校選手データ貼り付け!P29)-FIND(" ",高校選手データ貼り付け!P29))),TRUE,ASC(RIGHT(高校選手データ貼り付け!P29,LEN(高校選手データ貼り付け!P29)-FIND("　",高校選手データ貼り付け!P29))))</f>
        <v/>
      </c>
      <c r="L21" s="18"/>
      <c r="M21" s="18"/>
      <c r="N21" s="18" t="str" cm="1">
        <f t="array" ref="N21">_xlfn.IFS(A21="","",TRUE,高校選手データ貼り付け!R29&amp;"."&amp;TEXT(高校選手データ貼り付け!T29,"00")&amp;"."&amp;TEXT(高校選手データ貼り付け!V29,"00"))</f>
        <v/>
      </c>
      <c r="O21" s="18" t="str" cm="1">
        <f t="array" ref="O21">_xlfn.IFS(A21="","",TRUE,"JPN")</f>
        <v/>
      </c>
      <c r="P21" s="1" t="e">
        <f t="shared" si="0"/>
        <v>#VALUE!</v>
      </c>
      <c r="Q21" s="1" t="e">
        <f t="shared" si="1"/>
        <v>#VALUE!</v>
      </c>
      <c r="R21" s="1" t="e">
        <f t="shared" si="2"/>
        <v>#VALUE!</v>
      </c>
      <c r="S21" s="1" t="e">
        <f t="shared" si="3"/>
        <v>#VALUE!</v>
      </c>
      <c r="T21" s="1" t="e">
        <f t="shared" si="4"/>
        <v>#VALUE!</v>
      </c>
      <c r="U21" s="1" t="str">
        <f t="shared" si="5"/>
        <v>高</v>
      </c>
    </row>
    <row r="22" spans="1:21" ht="18" customHeight="1">
      <c r="A22" s="13" t="str" cm="1">
        <f t="array" ref="A22">_xlfn.IFS(高校選手データ貼り付け!N30="","",TRUE,高校選手データ貼り付け!N30)</f>
        <v/>
      </c>
      <c r="B22" s="14" t="str" cm="1">
        <f t="array" ref="B22">_xlfn.IFS(A22="","",COUNTIF(高校選手データ貼り付け!P31," ")&gt;0,LEFT(高校選手データ貼り付け!P31,FIND(" ",高校選手データ貼り付け!P31)-1),TRUE,LEFT(高校選手データ貼り付け!P31,FIND("　",高校選手データ貼り付け!P31)-1))</f>
        <v/>
      </c>
      <c r="C22" s="14" t="str" cm="1">
        <f t="array" ref="C22">_xlfn.IFS(A22="","",COUNTIF(高校選手データ貼り付け!P31," ")&gt;0,RIGHT(高校選手データ貼り付け!P31,LEN(高校選手データ貼り付け!P31)-FIND(" ",高校選手データ貼り付け!P31)),TRUE,RIGHT(高校選手データ貼り付け!P31,LEN(高校選手データ貼り付け!P31)-FIND("　",高校選手データ貼り付け!P31)))</f>
        <v/>
      </c>
      <c r="D22" s="15"/>
      <c r="E22" s="16" t="str" cm="1">
        <f t="array" ref="E22">_xlfn.IFS(A22="","",TRUE,高校選手データ貼り付け!$P$4&amp;"高")</f>
        <v/>
      </c>
      <c r="F22" s="17" t="str" cm="1">
        <f t="array" ref="F22">_xlfn.IFS(A22="","",TRUE,高校選手データ貼り付け!W30)</f>
        <v/>
      </c>
      <c r="G22" s="15"/>
      <c r="H22" s="18"/>
      <c r="I22" s="18"/>
      <c r="J22" s="16" t="str" cm="1">
        <f t="array" ref="J22">_xlfn.IFS(A22="","",COUNTIF(高校選手データ貼り付け!P30," ")&gt;0,ASC(LEFT(高校選手データ貼り付け!P30,FIND(" ",高校選手データ貼り付け!P30)-1)),TRUE,ASC(LEFT(高校選手データ貼り付け!P30,FIND("　",高校選手データ貼り付け!P30)-1)))</f>
        <v/>
      </c>
      <c r="K22" s="18" t="str" cm="1">
        <f t="array" ref="K22">_xlfn.IFS(A22="","",COUNTIF(高校選手データ貼り付け!P30," ")&gt;0,ASC(RIGHT(高校選手データ貼り付け!P30,LEN(高校選手データ貼り付け!P30)-FIND(" ",高校選手データ貼り付け!P30))),TRUE,ASC(RIGHT(高校選手データ貼り付け!P30,LEN(高校選手データ貼り付け!P30)-FIND("　",高校選手データ貼り付け!P30))))</f>
        <v/>
      </c>
      <c r="L22" s="18"/>
      <c r="M22" s="18"/>
      <c r="N22" s="18" t="str" cm="1">
        <f t="array" ref="N22">_xlfn.IFS(A22="","",TRUE,高校選手データ貼り付け!R30&amp;"."&amp;TEXT(高校選手データ貼り付け!T30,"00")&amp;"."&amp;TEXT(高校選手データ貼り付け!V30,"00"))</f>
        <v/>
      </c>
      <c r="O22" s="18" t="str" cm="1">
        <f t="array" ref="O22">_xlfn.IFS(A22="","",TRUE,"JPN")</f>
        <v/>
      </c>
      <c r="P22" s="1" t="e">
        <f t="shared" si="0"/>
        <v>#VALUE!</v>
      </c>
      <c r="Q22" s="1" t="e">
        <f t="shared" si="1"/>
        <v>#VALUE!</v>
      </c>
      <c r="R22" s="1" t="e">
        <f t="shared" si="2"/>
        <v>#VALUE!</v>
      </c>
      <c r="S22" s="1" t="e">
        <f t="shared" si="3"/>
        <v>#VALUE!</v>
      </c>
      <c r="T22" s="1" t="e">
        <f t="shared" si="4"/>
        <v>#VALUE!</v>
      </c>
      <c r="U22" s="1" t="str">
        <f t="shared" si="5"/>
        <v>高</v>
      </c>
    </row>
    <row r="23" spans="1:21" ht="18" customHeight="1">
      <c r="A23" s="13" t="str" cm="1">
        <f t="array" ref="A23">_xlfn.IFS(高校選手データ貼り付け!N31="","",TRUE,高校選手データ貼り付け!N31)</f>
        <v/>
      </c>
      <c r="B23" s="14" t="str" cm="1">
        <f t="array" ref="B23">_xlfn.IFS(A23="","",COUNTIF(高校選手データ貼り付け!P32," ")&gt;0,LEFT(高校選手データ貼り付け!P32,FIND(" ",高校選手データ貼り付け!P32)-1),TRUE,LEFT(高校選手データ貼り付け!P32,FIND("　",高校選手データ貼り付け!P32)-1))</f>
        <v/>
      </c>
      <c r="C23" s="14" t="str" cm="1">
        <f t="array" ref="C23">_xlfn.IFS(A23="","",COUNTIF(高校選手データ貼り付け!P32," ")&gt;0,RIGHT(高校選手データ貼り付け!P32,LEN(高校選手データ貼り付け!P32)-FIND(" ",高校選手データ貼り付け!P32)),TRUE,RIGHT(高校選手データ貼り付け!P32,LEN(高校選手データ貼り付け!P32)-FIND("　",高校選手データ貼り付け!P32)))</f>
        <v/>
      </c>
      <c r="D23" s="15"/>
      <c r="E23" s="16" t="str" cm="1">
        <f t="array" ref="E23">_xlfn.IFS(A23="","",TRUE,高校選手データ貼り付け!$P$4&amp;"高")</f>
        <v/>
      </c>
      <c r="F23" s="17" t="str" cm="1">
        <f t="array" ref="F23">_xlfn.IFS(A23="","",TRUE,高校選手データ貼り付け!W31)</f>
        <v/>
      </c>
      <c r="G23" s="15"/>
      <c r="H23" s="18"/>
      <c r="I23" s="18"/>
      <c r="J23" s="16" t="str" cm="1">
        <f t="array" ref="J23">_xlfn.IFS(A23="","",COUNTIF(高校選手データ貼り付け!P31," ")&gt;0,ASC(LEFT(高校選手データ貼り付け!P31,FIND(" ",高校選手データ貼り付け!P31)-1)),TRUE,ASC(LEFT(高校選手データ貼り付け!P31,FIND("　",高校選手データ貼り付け!P31)-1)))</f>
        <v/>
      </c>
      <c r="K23" s="18" t="str" cm="1">
        <f t="array" ref="K23">_xlfn.IFS(A23="","",COUNTIF(高校選手データ貼り付け!P31," ")&gt;0,ASC(RIGHT(高校選手データ貼り付け!P31,LEN(高校選手データ貼り付け!P31)-FIND(" ",高校選手データ貼り付け!P31))),TRUE,ASC(RIGHT(高校選手データ貼り付け!P31,LEN(高校選手データ貼り付け!P31)-FIND("　",高校選手データ貼り付け!P31))))</f>
        <v/>
      </c>
      <c r="L23" s="18"/>
      <c r="M23" s="18"/>
      <c r="N23" s="18" t="str" cm="1">
        <f t="array" ref="N23">_xlfn.IFS(A23="","",TRUE,高校選手データ貼り付け!R31&amp;"."&amp;TEXT(高校選手データ貼り付け!T31,"00")&amp;"."&amp;TEXT(高校選手データ貼り付け!V31,"00"))</f>
        <v/>
      </c>
      <c r="O23" s="18" t="str" cm="1">
        <f t="array" ref="O23">_xlfn.IFS(A23="","",TRUE,"JPN")</f>
        <v/>
      </c>
      <c r="P23" s="1" t="e">
        <f t="shared" si="0"/>
        <v>#VALUE!</v>
      </c>
      <c r="Q23" s="1" t="e">
        <f t="shared" si="1"/>
        <v>#VALUE!</v>
      </c>
      <c r="R23" s="1" t="e">
        <f t="shared" si="2"/>
        <v>#VALUE!</v>
      </c>
      <c r="S23" s="1" t="e">
        <f t="shared" si="3"/>
        <v>#VALUE!</v>
      </c>
      <c r="T23" s="1" t="e">
        <f t="shared" si="4"/>
        <v>#VALUE!</v>
      </c>
      <c r="U23" s="1" t="str">
        <f t="shared" si="5"/>
        <v>高</v>
      </c>
    </row>
    <row r="24" spans="1:21" ht="18" customHeight="1">
      <c r="A24" s="13" t="str" cm="1">
        <f t="array" ref="A24">_xlfn.IFS(高校選手データ貼り付け!N32="","",TRUE,高校選手データ貼り付け!N32)</f>
        <v/>
      </c>
      <c r="B24" s="14" t="str" cm="1">
        <f t="array" ref="B24">_xlfn.IFS(A24="","",COUNTIF(高校選手データ貼り付け!P33," ")&gt;0,LEFT(高校選手データ貼り付け!P33,FIND(" ",高校選手データ貼り付け!P33)-1),TRUE,LEFT(高校選手データ貼り付け!P33,FIND("　",高校選手データ貼り付け!P33)-1))</f>
        <v/>
      </c>
      <c r="C24" s="14" t="str" cm="1">
        <f t="array" ref="C24">_xlfn.IFS(A24="","",COUNTIF(高校選手データ貼り付け!P33," ")&gt;0,RIGHT(高校選手データ貼り付け!P33,LEN(高校選手データ貼り付け!P33)-FIND(" ",高校選手データ貼り付け!P33)),TRUE,RIGHT(高校選手データ貼り付け!P33,LEN(高校選手データ貼り付け!P33)-FIND("　",高校選手データ貼り付け!P33)))</f>
        <v/>
      </c>
      <c r="D24" s="15"/>
      <c r="E24" s="16" t="str" cm="1">
        <f t="array" ref="E24">_xlfn.IFS(A24="","",TRUE,高校選手データ貼り付け!$P$4&amp;"高")</f>
        <v/>
      </c>
      <c r="F24" s="17" t="str" cm="1">
        <f t="array" ref="F24">_xlfn.IFS(A24="","",TRUE,高校選手データ貼り付け!W32)</f>
        <v/>
      </c>
      <c r="G24" s="15"/>
      <c r="H24" s="18"/>
      <c r="I24" s="18"/>
      <c r="J24" s="16" t="str" cm="1">
        <f t="array" ref="J24">_xlfn.IFS(A24="","",COUNTIF(高校選手データ貼り付け!P32," ")&gt;0,ASC(LEFT(高校選手データ貼り付け!P32,FIND(" ",高校選手データ貼り付け!P32)-1)),TRUE,ASC(LEFT(高校選手データ貼り付け!P32,FIND("　",高校選手データ貼り付け!P32)-1)))</f>
        <v/>
      </c>
      <c r="K24" s="18" t="str" cm="1">
        <f t="array" ref="K24">_xlfn.IFS(A24="","",COUNTIF(高校選手データ貼り付け!P32," ")&gt;0,ASC(RIGHT(高校選手データ貼り付け!P32,LEN(高校選手データ貼り付け!P32)-FIND(" ",高校選手データ貼り付け!P32))),TRUE,ASC(RIGHT(高校選手データ貼り付け!P32,LEN(高校選手データ貼り付け!P32)-FIND("　",高校選手データ貼り付け!P32))))</f>
        <v/>
      </c>
      <c r="L24" s="18"/>
      <c r="M24" s="18"/>
      <c r="N24" s="18" t="str" cm="1">
        <f t="array" ref="N24">_xlfn.IFS(A24="","",TRUE,高校選手データ貼り付け!R32&amp;"."&amp;TEXT(高校選手データ貼り付け!T32,"00")&amp;"."&amp;TEXT(高校選手データ貼り付け!V32,"00"))</f>
        <v/>
      </c>
      <c r="O24" s="18" t="str" cm="1">
        <f t="array" ref="O24">_xlfn.IFS(A24="","",TRUE,"JPN")</f>
        <v/>
      </c>
      <c r="P24" s="1" t="e">
        <f t="shared" si="0"/>
        <v>#VALUE!</v>
      </c>
      <c r="Q24" s="1" t="e">
        <f t="shared" si="1"/>
        <v>#VALUE!</v>
      </c>
      <c r="R24" s="1" t="e">
        <f t="shared" si="2"/>
        <v>#VALUE!</v>
      </c>
      <c r="S24" s="1" t="e">
        <f t="shared" si="3"/>
        <v>#VALUE!</v>
      </c>
      <c r="T24" s="1" t="e">
        <f t="shared" si="4"/>
        <v>#VALUE!</v>
      </c>
      <c r="U24" s="1" t="str">
        <f t="shared" si="5"/>
        <v>高</v>
      </c>
    </row>
    <row r="25" spans="1:21" ht="18" customHeight="1">
      <c r="A25" s="13" t="str" cm="1">
        <f t="array" ref="A25">_xlfn.IFS(高校選手データ貼り付け!N33="","",TRUE,高校選手データ貼り付け!N33)</f>
        <v/>
      </c>
      <c r="B25" s="14" t="str" cm="1">
        <f t="array" ref="B25">_xlfn.IFS(A25="","",COUNTIF(高校選手データ貼り付け!P34," ")&gt;0,LEFT(高校選手データ貼り付け!P34,FIND(" ",高校選手データ貼り付け!P34)-1),TRUE,LEFT(高校選手データ貼り付け!P34,FIND("　",高校選手データ貼り付け!P34)-1))</f>
        <v/>
      </c>
      <c r="C25" s="14" t="str" cm="1">
        <f t="array" ref="C25">_xlfn.IFS(A25="","",COUNTIF(高校選手データ貼り付け!P34," ")&gt;0,RIGHT(高校選手データ貼り付け!P34,LEN(高校選手データ貼り付け!P34)-FIND(" ",高校選手データ貼り付け!P34)),TRUE,RIGHT(高校選手データ貼り付け!P34,LEN(高校選手データ貼り付け!P34)-FIND("　",高校選手データ貼り付け!P34)))</f>
        <v/>
      </c>
      <c r="D25" s="15"/>
      <c r="E25" s="16" t="str" cm="1">
        <f t="array" ref="E25">_xlfn.IFS(A25="","",TRUE,高校選手データ貼り付け!$P$4&amp;"高")</f>
        <v/>
      </c>
      <c r="F25" s="17" t="str" cm="1">
        <f t="array" ref="F25">_xlfn.IFS(A25="","",TRUE,高校選手データ貼り付け!W33)</f>
        <v/>
      </c>
      <c r="G25" s="15"/>
      <c r="H25" s="18"/>
      <c r="I25" s="18"/>
      <c r="J25" s="16" t="str" cm="1">
        <f t="array" ref="J25">_xlfn.IFS(A25="","",COUNTIF(高校選手データ貼り付け!P33," ")&gt;0,ASC(LEFT(高校選手データ貼り付け!P33,FIND(" ",高校選手データ貼り付け!P33)-1)),TRUE,ASC(LEFT(高校選手データ貼り付け!P33,FIND("　",高校選手データ貼り付け!P33)-1)))</f>
        <v/>
      </c>
      <c r="K25" s="18" t="str" cm="1">
        <f t="array" ref="K25">_xlfn.IFS(A25="","",COUNTIF(高校選手データ貼り付け!P33," ")&gt;0,ASC(RIGHT(高校選手データ貼り付け!P33,LEN(高校選手データ貼り付け!P33)-FIND(" ",高校選手データ貼り付け!P33))),TRUE,ASC(RIGHT(高校選手データ貼り付け!P33,LEN(高校選手データ貼り付け!P33)-FIND("　",高校選手データ貼り付け!P33))))</f>
        <v/>
      </c>
      <c r="L25" s="18"/>
      <c r="M25" s="18"/>
      <c r="N25" s="18" t="str" cm="1">
        <f t="array" ref="N25">_xlfn.IFS(A25="","",TRUE,高校選手データ貼り付け!R33&amp;"."&amp;TEXT(高校選手データ貼り付け!T33,"00")&amp;"."&amp;TEXT(高校選手データ貼り付け!V33,"00"))</f>
        <v/>
      </c>
      <c r="O25" s="18" t="str" cm="1">
        <f t="array" ref="O25">_xlfn.IFS(A25="","",TRUE,"JPN")</f>
        <v/>
      </c>
      <c r="P25" s="1" t="e">
        <f t="shared" si="0"/>
        <v>#VALUE!</v>
      </c>
      <c r="Q25" s="1" t="e">
        <f t="shared" si="1"/>
        <v>#VALUE!</v>
      </c>
      <c r="R25" s="1" t="e">
        <f t="shared" si="2"/>
        <v>#VALUE!</v>
      </c>
      <c r="S25" s="1" t="e">
        <f t="shared" si="3"/>
        <v>#VALUE!</v>
      </c>
      <c r="T25" s="1" t="e">
        <f t="shared" si="4"/>
        <v>#VALUE!</v>
      </c>
      <c r="U25" s="1" t="str">
        <f t="shared" si="5"/>
        <v>高</v>
      </c>
    </row>
    <row r="26" spans="1:21" ht="18" customHeight="1">
      <c r="A26" s="13" t="str" cm="1">
        <f t="array" ref="A26">_xlfn.IFS(高校選手データ貼り付け!N34="","",TRUE,高校選手データ貼り付け!N34)</f>
        <v/>
      </c>
      <c r="B26" s="14" t="str" cm="1">
        <f t="array" ref="B26">_xlfn.IFS(A26="","",COUNTIF(高校選手データ貼り付け!P35," ")&gt;0,LEFT(高校選手データ貼り付け!P35,FIND(" ",高校選手データ貼り付け!P35)-1),TRUE,LEFT(高校選手データ貼り付け!P35,FIND("　",高校選手データ貼り付け!P35)-1))</f>
        <v/>
      </c>
      <c r="C26" s="14" t="str" cm="1">
        <f t="array" ref="C26">_xlfn.IFS(A26="","",COUNTIF(高校選手データ貼り付け!P35," ")&gt;0,RIGHT(高校選手データ貼り付け!P35,LEN(高校選手データ貼り付け!P35)-FIND(" ",高校選手データ貼り付け!P35)),TRUE,RIGHT(高校選手データ貼り付け!P35,LEN(高校選手データ貼り付け!P35)-FIND("　",高校選手データ貼り付け!P35)))</f>
        <v/>
      </c>
      <c r="D26" s="15"/>
      <c r="E26" s="16" t="str" cm="1">
        <f t="array" ref="E26">_xlfn.IFS(A26="","",TRUE,高校選手データ貼り付け!$P$4&amp;"高")</f>
        <v/>
      </c>
      <c r="F26" s="17" t="str" cm="1">
        <f t="array" ref="F26">_xlfn.IFS(A26="","",TRUE,高校選手データ貼り付け!W34)</f>
        <v/>
      </c>
      <c r="G26" s="15"/>
      <c r="H26" s="18"/>
      <c r="I26" s="18"/>
      <c r="J26" s="16" t="str" cm="1">
        <f t="array" ref="J26">_xlfn.IFS(A26="","",COUNTIF(高校選手データ貼り付け!P34," ")&gt;0,ASC(LEFT(高校選手データ貼り付け!P34,FIND(" ",高校選手データ貼り付け!P34)-1)),TRUE,ASC(LEFT(高校選手データ貼り付け!P34,FIND("　",高校選手データ貼り付け!P34)-1)))</f>
        <v/>
      </c>
      <c r="K26" s="18" t="str" cm="1">
        <f t="array" ref="K26">_xlfn.IFS(A26="","",COUNTIF(高校選手データ貼り付け!P34," ")&gt;0,ASC(RIGHT(高校選手データ貼り付け!P34,LEN(高校選手データ貼り付け!P34)-FIND(" ",高校選手データ貼り付け!P34))),TRUE,ASC(RIGHT(高校選手データ貼り付け!P34,LEN(高校選手データ貼り付け!P34)-FIND("　",高校選手データ貼り付け!P34))))</f>
        <v/>
      </c>
      <c r="L26" s="18"/>
      <c r="M26" s="18"/>
      <c r="N26" s="18" t="str" cm="1">
        <f t="array" ref="N26">_xlfn.IFS(A26="","",TRUE,高校選手データ貼り付け!R34&amp;"."&amp;TEXT(高校選手データ貼り付け!T34,"00")&amp;"."&amp;TEXT(高校選手データ貼り付け!V34,"00"))</f>
        <v/>
      </c>
      <c r="O26" s="18" t="str" cm="1">
        <f t="array" ref="O26">_xlfn.IFS(A26="","",TRUE,"JPN")</f>
        <v/>
      </c>
      <c r="P26" s="1" t="e">
        <f t="shared" si="0"/>
        <v>#VALUE!</v>
      </c>
      <c r="Q26" s="1" t="e">
        <f t="shared" si="1"/>
        <v>#VALUE!</v>
      </c>
      <c r="R26" s="1" t="e">
        <f t="shared" si="2"/>
        <v>#VALUE!</v>
      </c>
      <c r="S26" s="1" t="e">
        <f t="shared" si="3"/>
        <v>#VALUE!</v>
      </c>
      <c r="T26" s="1" t="e">
        <f t="shared" si="4"/>
        <v>#VALUE!</v>
      </c>
      <c r="U26" s="1" t="str">
        <f t="shared" si="5"/>
        <v>高</v>
      </c>
    </row>
    <row r="27" spans="1:21" ht="18" customHeight="1">
      <c r="A27" s="13" t="str" cm="1">
        <f t="array" ref="A27">_xlfn.IFS(高校選手データ貼り付け!N35="","",TRUE,高校選手データ貼り付け!N35)</f>
        <v/>
      </c>
      <c r="B27" s="14" t="str" cm="1">
        <f t="array" ref="B27">_xlfn.IFS(A27="","",COUNTIF(高校選手データ貼り付け!P36," ")&gt;0,LEFT(高校選手データ貼り付け!P36,FIND(" ",高校選手データ貼り付け!P36)-1),TRUE,LEFT(高校選手データ貼り付け!P36,FIND("　",高校選手データ貼り付け!P36)-1))</f>
        <v/>
      </c>
      <c r="C27" s="14" t="str" cm="1">
        <f t="array" ref="C27">_xlfn.IFS(A27="","",COUNTIF(高校選手データ貼り付け!P36," ")&gt;0,RIGHT(高校選手データ貼り付け!P36,LEN(高校選手データ貼り付け!P36)-FIND(" ",高校選手データ貼り付け!P36)),TRUE,RIGHT(高校選手データ貼り付け!P36,LEN(高校選手データ貼り付け!P36)-FIND("　",高校選手データ貼り付け!P36)))</f>
        <v/>
      </c>
      <c r="D27" s="15"/>
      <c r="E27" s="16" t="str" cm="1">
        <f t="array" ref="E27">_xlfn.IFS(A27="","",TRUE,高校選手データ貼り付け!$P$4&amp;"高")</f>
        <v/>
      </c>
      <c r="F27" s="17" t="str" cm="1">
        <f t="array" ref="F27">_xlfn.IFS(A27="","",TRUE,高校選手データ貼り付け!W35)</f>
        <v/>
      </c>
      <c r="G27" s="15"/>
      <c r="H27" s="18"/>
      <c r="I27" s="18"/>
      <c r="J27" s="16" t="str" cm="1">
        <f t="array" ref="J27">_xlfn.IFS(A27="","",COUNTIF(高校選手データ貼り付け!P35," ")&gt;0,ASC(LEFT(高校選手データ貼り付け!P35,FIND(" ",高校選手データ貼り付け!P35)-1)),TRUE,ASC(LEFT(高校選手データ貼り付け!P35,FIND("　",高校選手データ貼り付け!P35)-1)))</f>
        <v/>
      </c>
      <c r="K27" s="18" t="str" cm="1">
        <f t="array" ref="K27">_xlfn.IFS(A27="","",COUNTIF(高校選手データ貼り付け!P35," ")&gt;0,ASC(RIGHT(高校選手データ貼り付け!P35,LEN(高校選手データ貼り付け!P35)-FIND(" ",高校選手データ貼り付け!P35))),TRUE,ASC(RIGHT(高校選手データ貼り付け!P35,LEN(高校選手データ貼り付け!P35)-FIND("　",高校選手データ貼り付け!P35))))</f>
        <v/>
      </c>
      <c r="L27" s="18"/>
      <c r="M27" s="18"/>
      <c r="N27" s="18" t="str" cm="1">
        <f t="array" ref="N27">_xlfn.IFS(A27="","",TRUE,高校選手データ貼り付け!R35&amp;"."&amp;TEXT(高校選手データ貼り付け!T35,"00")&amp;"."&amp;TEXT(高校選手データ貼り付け!V35,"00"))</f>
        <v/>
      </c>
      <c r="O27" s="18" t="str" cm="1">
        <f t="array" ref="O27">_xlfn.IFS(A27="","",TRUE,"JPN")</f>
        <v/>
      </c>
      <c r="P27" s="1" t="e">
        <f t="shared" si="0"/>
        <v>#VALUE!</v>
      </c>
      <c r="Q27" s="1" t="e">
        <f t="shared" si="1"/>
        <v>#VALUE!</v>
      </c>
      <c r="R27" s="1" t="e">
        <f t="shared" si="2"/>
        <v>#VALUE!</v>
      </c>
      <c r="S27" s="1" t="e">
        <f t="shared" si="3"/>
        <v>#VALUE!</v>
      </c>
      <c r="T27" s="1" t="e">
        <f t="shared" si="4"/>
        <v>#VALUE!</v>
      </c>
      <c r="U27" s="1" t="str">
        <f t="shared" si="5"/>
        <v>高</v>
      </c>
    </row>
    <row r="28" spans="1:21" ht="18" customHeight="1">
      <c r="A28" s="13" t="str" cm="1">
        <f t="array" ref="A28">_xlfn.IFS(高校選手データ貼り付け!N36="","",TRUE,高校選手データ貼り付け!N36)</f>
        <v/>
      </c>
      <c r="B28" s="14" t="str" cm="1">
        <f t="array" ref="B28">_xlfn.IFS(A28="","",COUNTIF(高校選手データ貼り付け!P37," ")&gt;0,LEFT(高校選手データ貼り付け!P37,FIND(" ",高校選手データ貼り付け!P37)-1),TRUE,LEFT(高校選手データ貼り付け!P37,FIND("　",高校選手データ貼り付け!P37)-1))</f>
        <v/>
      </c>
      <c r="C28" s="14" t="str" cm="1">
        <f t="array" ref="C28">_xlfn.IFS(A28="","",COUNTIF(高校選手データ貼り付け!P37," ")&gt;0,RIGHT(高校選手データ貼り付け!P37,LEN(高校選手データ貼り付け!P37)-FIND(" ",高校選手データ貼り付け!P37)),TRUE,RIGHT(高校選手データ貼り付け!P37,LEN(高校選手データ貼り付け!P37)-FIND("　",高校選手データ貼り付け!P37)))</f>
        <v/>
      </c>
      <c r="D28" s="15"/>
      <c r="E28" s="16" t="str" cm="1">
        <f t="array" ref="E28">_xlfn.IFS(A28="","",TRUE,高校選手データ貼り付け!$P$4&amp;"高")</f>
        <v/>
      </c>
      <c r="F28" s="17" t="str" cm="1">
        <f t="array" ref="F28">_xlfn.IFS(A28="","",TRUE,高校選手データ貼り付け!W36)</f>
        <v/>
      </c>
      <c r="G28" s="15"/>
      <c r="H28" s="18"/>
      <c r="I28" s="18"/>
      <c r="J28" s="16" t="str" cm="1">
        <f t="array" ref="J28">_xlfn.IFS(A28="","",COUNTIF(高校選手データ貼り付け!P36," ")&gt;0,ASC(LEFT(高校選手データ貼り付け!P36,FIND(" ",高校選手データ貼り付け!P36)-1)),TRUE,ASC(LEFT(高校選手データ貼り付け!P36,FIND("　",高校選手データ貼り付け!P36)-1)))</f>
        <v/>
      </c>
      <c r="K28" s="18" t="str" cm="1">
        <f t="array" ref="K28">_xlfn.IFS(A28="","",COUNTIF(高校選手データ貼り付け!P36," ")&gt;0,ASC(RIGHT(高校選手データ貼り付け!P36,LEN(高校選手データ貼り付け!P36)-FIND(" ",高校選手データ貼り付け!P36))),TRUE,ASC(RIGHT(高校選手データ貼り付け!P36,LEN(高校選手データ貼り付け!P36)-FIND("　",高校選手データ貼り付け!P36))))</f>
        <v/>
      </c>
      <c r="L28" s="18"/>
      <c r="M28" s="18"/>
      <c r="N28" s="18" t="str" cm="1">
        <f t="array" ref="N28">_xlfn.IFS(A28="","",TRUE,高校選手データ貼り付け!R36&amp;"."&amp;TEXT(高校選手データ貼り付け!T36,"00")&amp;"."&amp;TEXT(高校選手データ貼り付け!V36,"00"))</f>
        <v/>
      </c>
      <c r="O28" s="18" t="str" cm="1">
        <f t="array" ref="O28">_xlfn.IFS(A28="","",TRUE,"JPN")</f>
        <v/>
      </c>
      <c r="P28" s="1" t="e">
        <f t="shared" si="0"/>
        <v>#VALUE!</v>
      </c>
      <c r="Q28" s="1" t="e">
        <f t="shared" si="1"/>
        <v>#VALUE!</v>
      </c>
      <c r="R28" s="1" t="e">
        <f t="shared" si="2"/>
        <v>#VALUE!</v>
      </c>
      <c r="S28" s="1" t="e">
        <f t="shared" si="3"/>
        <v>#VALUE!</v>
      </c>
      <c r="T28" s="1" t="e">
        <f t="shared" si="4"/>
        <v>#VALUE!</v>
      </c>
      <c r="U28" s="1" t="str">
        <f t="shared" si="5"/>
        <v>高</v>
      </c>
    </row>
    <row r="29" spans="1:21" ht="18" customHeight="1">
      <c r="A29" s="13" t="str" cm="1">
        <f t="array" ref="A29">_xlfn.IFS(高校選手データ貼り付け!N37="","",TRUE,高校選手データ貼り付け!N37)</f>
        <v/>
      </c>
      <c r="B29" s="14" t="str" cm="1">
        <f t="array" ref="B29">_xlfn.IFS(A29="","",COUNTIF(高校選手データ貼り付け!P38," ")&gt;0,LEFT(高校選手データ貼り付け!P38,FIND(" ",高校選手データ貼り付け!P38)-1),TRUE,LEFT(高校選手データ貼り付け!P38,FIND("　",高校選手データ貼り付け!P38)-1))</f>
        <v/>
      </c>
      <c r="C29" s="14" t="str" cm="1">
        <f t="array" ref="C29">_xlfn.IFS(A29="","",COUNTIF(高校選手データ貼り付け!P38," ")&gt;0,RIGHT(高校選手データ貼り付け!P38,LEN(高校選手データ貼り付け!P38)-FIND(" ",高校選手データ貼り付け!P38)),TRUE,RIGHT(高校選手データ貼り付け!P38,LEN(高校選手データ貼り付け!P38)-FIND("　",高校選手データ貼り付け!P38)))</f>
        <v/>
      </c>
      <c r="D29" s="15"/>
      <c r="E29" s="16" t="str" cm="1">
        <f t="array" ref="E29">_xlfn.IFS(A29="","",TRUE,高校選手データ貼り付け!$P$4&amp;"高")</f>
        <v/>
      </c>
      <c r="F29" s="17" t="str" cm="1">
        <f t="array" ref="F29">_xlfn.IFS(A29="","",TRUE,高校選手データ貼り付け!W37)</f>
        <v/>
      </c>
      <c r="G29" s="15"/>
      <c r="H29" s="18"/>
      <c r="I29" s="18"/>
      <c r="J29" s="16" t="str" cm="1">
        <f t="array" ref="J29">_xlfn.IFS(A29="","",COUNTIF(高校選手データ貼り付け!P37," ")&gt;0,ASC(LEFT(高校選手データ貼り付け!P37,FIND(" ",高校選手データ貼り付け!P37)-1)),TRUE,ASC(LEFT(高校選手データ貼り付け!P37,FIND("　",高校選手データ貼り付け!P37)-1)))</f>
        <v/>
      </c>
      <c r="K29" s="18" t="str" cm="1">
        <f t="array" ref="K29">_xlfn.IFS(A29="","",COUNTIF(高校選手データ貼り付け!P37," ")&gt;0,ASC(RIGHT(高校選手データ貼り付け!P37,LEN(高校選手データ貼り付け!P37)-FIND(" ",高校選手データ貼り付け!P37))),TRUE,ASC(RIGHT(高校選手データ貼り付け!P37,LEN(高校選手データ貼り付け!P37)-FIND("　",高校選手データ貼り付け!P37))))</f>
        <v/>
      </c>
      <c r="L29" s="18"/>
      <c r="M29" s="18"/>
      <c r="N29" s="18" t="str" cm="1">
        <f t="array" ref="N29">_xlfn.IFS(A29="","",TRUE,高校選手データ貼り付け!R37&amp;"."&amp;TEXT(高校選手データ貼り付け!T37,"00")&amp;"."&amp;TEXT(高校選手データ貼り付け!V37,"00"))</f>
        <v/>
      </c>
      <c r="O29" s="18" t="str" cm="1">
        <f t="array" ref="O29">_xlfn.IFS(A29="","",TRUE,"JPN")</f>
        <v/>
      </c>
      <c r="P29" s="1" t="e">
        <f t="shared" si="0"/>
        <v>#VALUE!</v>
      </c>
      <c r="Q29" s="1" t="e">
        <f t="shared" si="1"/>
        <v>#VALUE!</v>
      </c>
      <c r="R29" s="1" t="e">
        <f t="shared" si="2"/>
        <v>#VALUE!</v>
      </c>
      <c r="S29" s="1" t="e">
        <f t="shared" si="3"/>
        <v>#VALUE!</v>
      </c>
      <c r="T29" s="1" t="e">
        <f t="shared" si="4"/>
        <v>#VALUE!</v>
      </c>
      <c r="U29" s="1" t="str">
        <f t="shared" si="5"/>
        <v>高</v>
      </c>
    </row>
    <row r="30" spans="1:21" ht="18" customHeight="1">
      <c r="A30" s="13" t="str" cm="1">
        <f t="array" ref="A30">_xlfn.IFS(高校選手データ貼り付け!N38="","",TRUE,高校選手データ貼り付け!N38)</f>
        <v/>
      </c>
      <c r="B30" s="14" t="str" cm="1">
        <f t="array" ref="B30">_xlfn.IFS(A30="","",COUNTIF(高校選手データ貼り付け!P39," ")&gt;0,LEFT(高校選手データ貼り付け!P39,FIND(" ",高校選手データ貼り付け!P39)-1),TRUE,LEFT(高校選手データ貼り付け!P39,FIND("　",高校選手データ貼り付け!P39)-1))</f>
        <v/>
      </c>
      <c r="C30" s="14" t="str" cm="1">
        <f t="array" ref="C30">_xlfn.IFS(A30="","",COUNTIF(高校選手データ貼り付け!P39," ")&gt;0,RIGHT(高校選手データ貼り付け!P39,LEN(高校選手データ貼り付け!P39)-FIND(" ",高校選手データ貼り付け!P39)),TRUE,RIGHT(高校選手データ貼り付け!P39,LEN(高校選手データ貼り付け!P39)-FIND("　",高校選手データ貼り付け!P39)))</f>
        <v/>
      </c>
      <c r="D30" s="15"/>
      <c r="E30" s="16" t="str" cm="1">
        <f t="array" ref="E30">_xlfn.IFS(A30="","",TRUE,高校選手データ貼り付け!$P$4&amp;"高")</f>
        <v/>
      </c>
      <c r="F30" s="17" t="str" cm="1">
        <f t="array" ref="F30">_xlfn.IFS(A30="","",TRUE,高校選手データ貼り付け!W38)</f>
        <v/>
      </c>
      <c r="G30" s="15"/>
      <c r="H30" s="18"/>
      <c r="I30" s="18"/>
      <c r="J30" s="16" t="str" cm="1">
        <f t="array" ref="J30">_xlfn.IFS(A30="","",COUNTIF(高校選手データ貼り付け!P38," ")&gt;0,ASC(LEFT(高校選手データ貼り付け!P38,FIND(" ",高校選手データ貼り付け!P38)-1)),TRUE,ASC(LEFT(高校選手データ貼り付け!P38,FIND("　",高校選手データ貼り付け!P38)-1)))</f>
        <v/>
      </c>
      <c r="K30" s="18" t="str" cm="1">
        <f t="array" ref="K30">_xlfn.IFS(A30="","",COUNTIF(高校選手データ貼り付け!P38," ")&gt;0,ASC(RIGHT(高校選手データ貼り付け!P38,LEN(高校選手データ貼り付け!P38)-FIND(" ",高校選手データ貼り付け!P38))),TRUE,ASC(RIGHT(高校選手データ貼り付け!P38,LEN(高校選手データ貼り付け!P38)-FIND("　",高校選手データ貼り付け!P38))))</f>
        <v/>
      </c>
      <c r="L30" s="18"/>
      <c r="M30" s="18"/>
      <c r="N30" s="18" t="str" cm="1">
        <f t="array" ref="N30">_xlfn.IFS(A30="","",TRUE,高校選手データ貼り付け!R38&amp;"."&amp;TEXT(高校選手データ貼り付け!T38,"00")&amp;"."&amp;TEXT(高校選手データ貼り付け!V38,"00"))</f>
        <v/>
      </c>
      <c r="O30" s="18" t="str" cm="1">
        <f t="array" ref="O30">_xlfn.IFS(A30="","",TRUE,"JPN")</f>
        <v/>
      </c>
      <c r="P30" s="1" t="e">
        <f t="shared" si="0"/>
        <v>#VALUE!</v>
      </c>
      <c r="Q30" s="1" t="e">
        <f t="shared" si="1"/>
        <v>#VALUE!</v>
      </c>
      <c r="R30" s="1" t="e">
        <f t="shared" si="2"/>
        <v>#VALUE!</v>
      </c>
      <c r="S30" s="1" t="e">
        <f t="shared" si="3"/>
        <v>#VALUE!</v>
      </c>
      <c r="T30" s="1" t="e">
        <f t="shared" si="4"/>
        <v>#VALUE!</v>
      </c>
      <c r="U30" s="1" t="str">
        <f t="shared" si="5"/>
        <v>高</v>
      </c>
    </row>
    <row r="31" spans="1:21" ht="18" customHeight="1">
      <c r="A31" s="13" t="str" cm="1">
        <f t="array" ref="A31">_xlfn.IFS(高校選手データ貼り付け!N39="","",TRUE,高校選手データ貼り付け!N39)</f>
        <v/>
      </c>
      <c r="B31" s="14" t="str" cm="1">
        <f t="array" ref="B31">_xlfn.IFS(A31="","",COUNTIF(高校選手データ貼り付け!P40," ")&gt;0,LEFT(高校選手データ貼り付け!P40,FIND(" ",高校選手データ貼り付け!P40)-1),TRUE,LEFT(高校選手データ貼り付け!P40,FIND("　",高校選手データ貼り付け!P40)-1))</f>
        <v/>
      </c>
      <c r="C31" s="14" t="str" cm="1">
        <f t="array" ref="C31">_xlfn.IFS(A31="","",COUNTIF(高校選手データ貼り付け!P40," ")&gt;0,RIGHT(高校選手データ貼り付け!P40,LEN(高校選手データ貼り付け!P40)-FIND(" ",高校選手データ貼り付け!P40)),TRUE,RIGHT(高校選手データ貼り付け!P40,LEN(高校選手データ貼り付け!P40)-FIND("　",高校選手データ貼り付け!P40)))</f>
        <v/>
      </c>
      <c r="D31" s="15"/>
      <c r="E31" s="16" t="str" cm="1">
        <f t="array" ref="E31">_xlfn.IFS(A31="","",TRUE,高校選手データ貼り付け!$P$4&amp;"高")</f>
        <v/>
      </c>
      <c r="F31" s="17" t="str" cm="1">
        <f t="array" ref="F31">_xlfn.IFS(A31="","",TRUE,高校選手データ貼り付け!W39)</f>
        <v/>
      </c>
      <c r="G31" s="15"/>
      <c r="H31" s="18"/>
      <c r="I31" s="18"/>
      <c r="J31" s="16" t="str" cm="1">
        <f t="array" ref="J31">_xlfn.IFS(A31="","",COUNTIF(高校選手データ貼り付け!P39," ")&gt;0,ASC(LEFT(高校選手データ貼り付け!P39,FIND(" ",高校選手データ貼り付け!P39)-1)),TRUE,ASC(LEFT(高校選手データ貼り付け!P39,FIND("　",高校選手データ貼り付け!P39)-1)))</f>
        <v/>
      </c>
      <c r="K31" s="18" t="str" cm="1">
        <f t="array" ref="K31">_xlfn.IFS(A31="","",COUNTIF(高校選手データ貼り付け!P39," ")&gt;0,ASC(RIGHT(高校選手データ貼り付け!P39,LEN(高校選手データ貼り付け!P39)-FIND(" ",高校選手データ貼り付け!P39))),TRUE,ASC(RIGHT(高校選手データ貼り付け!P39,LEN(高校選手データ貼り付け!P39)-FIND("　",高校選手データ貼り付け!P39))))</f>
        <v/>
      </c>
      <c r="L31" s="18"/>
      <c r="M31" s="18"/>
      <c r="N31" s="18" t="str" cm="1">
        <f t="array" ref="N31">_xlfn.IFS(A31="","",TRUE,高校選手データ貼り付け!R39&amp;"."&amp;TEXT(高校選手データ貼り付け!T39,"00")&amp;"."&amp;TEXT(高校選手データ貼り付け!V39,"00"))</f>
        <v/>
      </c>
      <c r="O31" s="18" t="str" cm="1">
        <f t="array" ref="O31">_xlfn.IFS(A31="","",TRUE,"JPN")</f>
        <v/>
      </c>
      <c r="P31" s="1" t="e">
        <f t="shared" si="0"/>
        <v>#VALUE!</v>
      </c>
      <c r="Q31" s="1" t="e">
        <f t="shared" si="1"/>
        <v>#VALUE!</v>
      </c>
      <c r="R31" s="1" t="e">
        <f t="shared" si="2"/>
        <v>#VALUE!</v>
      </c>
      <c r="S31" s="1" t="e">
        <f t="shared" si="3"/>
        <v>#VALUE!</v>
      </c>
      <c r="T31" s="1" t="e">
        <f t="shared" si="4"/>
        <v>#VALUE!</v>
      </c>
      <c r="U31" s="1" t="str">
        <f t="shared" si="5"/>
        <v>高</v>
      </c>
    </row>
    <row r="32" spans="1:21" ht="18" customHeight="1">
      <c r="A32" s="13" t="str" cm="1">
        <f t="array" ref="A32">_xlfn.IFS(高校選手データ貼り付け!N40="","",TRUE,高校選手データ貼り付け!N40)</f>
        <v/>
      </c>
      <c r="B32" s="14" t="str" cm="1">
        <f t="array" ref="B32">_xlfn.IFS(A32="","",COUNTIF(高校選手データ貼り付け!P41," ")&gt;0,LEFT(高校選手データ貼り付け!P41,FIND(" ",高校選手データ貼り付け!P41)-1),TRUE,LEFT(高校選手データ貼り付け!P41,FIND("　",高校選手データ貼り付け!P41)-1))</f>
        <v/>
      </c>
      <c r="C32" s="14" t="str" cm="1">
        <f t="array" ref="C32">_xlfn.IFS(A32="","",COUNTIF(高校選手データ貼り付け!P41," ")&gt;0,RIGHT(高校選手データ貼り付け!P41,LEN(高校選手データ貼り付け!P41)-FIND(" ",高校選手データ貼り付け!P41)),TRUE,RIGHT(高校選手データ貼り付け!P41,LEN(高校選手データ貼り付け!P41)-FIND("　",高校選手データ貼り付け!P41)))</f>
        <v/>
      </c>
      <c r="D32" s="15"/>
      <c r="E32" s="16" t="str" cm="1">
        <f t="array" ref="E32">_xlfn.IFS(A32="","",TRUE,高校選手データ貼り付け!$P$4&amp;"高")</f>
        <v/>
      </c>
      <c r="F32" s="17" t="str" cm="1">
        <f t="array" ref="F32">_xlfn.IFS(A32="","",TRUE,高校選手データ貼り付け!W40)</f>
        <v/>
      </c>
      <c r="G32" s="15"/>
      <c r="H32" s="18"/>
      <c r="I32" s="18"/>
      <c r="J32" s="16" t="str" cm="1">
        <f t="array" ref="J32">_xlfn.IFS(A32="","",COUNTIF(高校選手データ貼り付け!P40," ")&gt;0,ASC(LEFT(高校選手データ貼り付け!P40,FIND(" ",高校選手データ貼り付け!P40)-1)),TRUE,ASC(LEFT(高校選手データ貼り付け!P40,FIND("　",高校選手データ貼り付け!P40)-1)))</f>
        <v/>
      </c>
      <c r="K32" s="18" t="str" cm="1">
        <f t="array" ref="K32">_xlfn.IFS(A32="","",COUNTIF(高校選手データ貼り付け!P40," ")&gt;0,ASC(RIGHT(高校選手データ貼り付け!P40,LEN(高校選手データ貼り付け!P40)-FIND(" ",高校選手データ貼り付け!P40))),TRUE,ASC(RIGHT(高校選手データ貼り付け!P40,LEN(高校選手データ貼り付け!P40)-FIND("　",高校選手データ貼り付け!P40))))</f>
        <v/>
      </c>
      <c r="L32" s="18"/>
      <c r="M32" s="18"/>
      <c r="N32" s="18" t="str" cm="1">
        <f t="array" ref="N32">_xlfn.IFS(A32="","",TRUE,高校選手データ貼り付け!R40&amp;"."&amp;TEXT(高校選手データ貼り付け!T40,"00")&amp;"."&amp;TEXT(高校選手データ貼り付け!V40,"00"))</f>
        <v/>
      </c>
      <c r="O32" s="18" t="str" cm="1">
        <f t="array" ref="O32">_xlfn.IFS(A32="","",TRUE,"JPN")</f>
        <v/>
      </c>
      <c r="P32" s="1" t="e">
        <f t="shared" si="0"/>
        <v>#VALUE!</v>
      </c>
      <c r="Q32" s="1" t="e">
        <f t="shared" si="1"/>
        <v>#VALUE!</v>
      </c>
      <c r="R32" s="1" t="e">
        <f t="shared" si="2"/>
        <v>#VALUE!</v>
      </c>
      <c r="S32" s="1" t="e">
        <f t="shared" si="3"/>
        <v>#VALUE!</v>
      </c>
      <c r="T32" s="1" t="e">
        <f t="shared" si="4"/>
        <v>#VALUE!</v>
      </c>
      <c r="U32" s="1" t="str">
        <f t="shared" si="5"/>
        <v>高</v>
      </c>
    </row>
    <row r="33" spans="1:21" ht="18" customHeight="1">
      <c r="A33" s="13" t="str" cm="1">
        <f t="array" ref="A33">_xlfn.IFS(高校選手データ貼り付け!N41="","",TRUE,高校選手データ貼り付け!N41)</f>
        <v/>
      </c>
      <c r="B33" s="14" t="str" cm="1">
        <f t="array" ref="B33">_xlfn.IFS(A33="","",COUNTIF(高校選手データ貼り付け!P42," ")&gt;0,LEFT(高校選手データ貼り付け!P42,FIND(" ",高校選手データ貼り付け!P42)-1),TRUE,LEFT(高校選手データ貼り付け!P42,FIND("　",高校選手データ貼り付け!P42)-1))</f>
        <v/>
      </c>
      <c r="C33" s="14" t="str" cm="1">
        <f t="array" ref="C33">_xlfn.IFS(A33="","",COUNTIF(高校選手データ貼り付け!P42," ")&gt;0,RIGHT(高校選手データ貼り付け!P42,LEN(高校選手データ貼り付け!P42)-FIND(" ",高校選手データ貼り付け!P42)),TRUE,RIGHT(高校選手データ貼り付け!P42,LEN(高校選手データ貼り付け!P42)-FIND("　",高校選手データ貼り付け!P42)))</f>
        <v/>
      </c>
      <c r="D33" s="15"/>
      <c r="E33" s="16" t="str" cm="1">
        <f t="array" ref="E33">_xlfn.IFS(A33="","",TRUE,高校選手データ貼り付け!$P$4&amp;"高")</f>
        <v/>
      </c>
      <c r="F33" s="17" t="str" cm="1">
        <f t="array" ref="F33">_xlfn.IFS(A33="","",TRUE,高校選手データ貼り付け!W41)</f>
        <v/>
      </c>
      <c r="G33" s="15"/>
      <c r="H33" s="18"/>
      <c r="I33" s="18"/>
      <c r="J33" s="16" t="str" cm="1">
        <f t="array" ref="J33">_xlfn.IFS(A33="","",COUNTIF(高校選手データ貼り付け!P41," ")&gt;0,ASC(LEFT(高校選手データ貼り付け!P41,FIND(" ",高校選手データ貼り付け!P41)-1)),TRUE,ASC(LEFT(高校選手データ貼り付け!P41,FIND("　",高校選手データ貼り付け!P41)-1)))</f>
        <v/>
      </c>
      <c r="K33" s="18" t="str" cm="1">
        <f t="array" ref="K33">_xlfn.IFS(A33="","",COUNTIF(高校選手データ貼り付け!P41," ")&gt;0,ASC(RIGHT(高校選手データ貼り付け!P41,LEN(高校選手データ貼り付け!P41)-FIND(" ",高校選手データ貼り付け!P41))),TRUE,ASC(RIGHT(高校選手データ貼り付け!P41,LEN(高校選手データ貼り付け!P41)-FIND("　",高校選手データ貼り付け!P41))))</f>
        <v/>
      </c>
      <c r="L33" s="18"/>
      <c r="M33" s="18"/>
      <c r="N33" s="18" t="str" cm="1">
        <f t="array" ref="N33">_xlfn.IFS(A33="","",TRUE,高校選手データ貼り付け!R41&amp;"."&amp;TEXT(高校選手データ貼り付け!T41,"00")&amp;"."&amp;TEXT(高校選手データ貼り付け!V41,"00"))</f>
        <v/>
      </c>
      <c r="O33" s="18" t="str" cm="1">
        <f t="array" ref="O33">_xlfn.IFS(A33="","",TRUE,"JPN")</f>
        <v/>
      </c>
      <c r="P33" s="1" t="e">
        <f t="shared" si="0"/>
        <v>#VALUE!</v>
      </c>
      <c r="Q33" s="1" t="e">
        <f t="shared" si="1"/>
        <v>#VALUE!</v>
      </c>
      <c r="R33" s="1" t="e">
        <f t="shared" si="2"/>
        <v>#VALUE!</v>
      </c>
      <c r="S33" s="1" t="e">
        <f t="shared" si="3"/>
        <v>#VALUE!</v>
      </c>
      <c r="T33" s="1" t="e">
        <f t="shared" si="4"/>
        <v>#VALUE!</v>
      </c>
      <c r="U33" s="1" t="str">
        <f t="shared" si="5"/>
        <v>高</v>
      </c>
    </row>
    <row r="34" spans="1:21" ht="18" customHeight="1">
      <c r="A34" s="13" t="str" cm="1">
        <f t="array" ref="A34">_xlfn.IFS(高校選手データ貼り付け!N42="","",TRUE,高校選手データ貼り付け!N42)</f>
        <v/>
      </c>
      <c r="B34" s="14" t="str" cm="1">
        <f t="array" ref="B34">_xlfn.IFS(A34="","",COUNTIF(高校選手データ貼り付け!P43," ")&gt;0,LEFT(高校選手データ貼り付け!P43,FIND(" ",高校選手データ貼り付け!P43)-1),TRUE,LEFT(高校選手データ貼り付け!P43,FIND("　",高校選手データ貼り付け!P43)-1))</f>
        <v/>
      </c>
      <c r="C34" s="14" t="str" cm="1">
        <f t="array" ref="C34">_xlfn.IFS(A34="","",COUNTIF(高校選手データ貼り付け!P43," ")&gt;0,RIGHT(高校選手データ貼り付け!P43,LEN(高校選手データ貼り付け!P43)-FIND(" ",高校選手データ貼り付け!P43)),TRUE,RIGHT(高校選手データ貼り付け!P43,LEN(高校選手データ貼り付け!P43)-FIND("　",高校選手データ貼り付け!P43)))</f>
        <v/>
      </c>
      <c r="D34" s="15"/>
      <c r="E34" s="16" t="str" cm="1">
        <f t="array" ref="E34">_xlfn.IFS(A34="","",TRUE,高校選手データ貼り付け!$P$4&amp;"高")</f>
        <v/>
      </c>
      <c r="F34" s="17" t="str" cm="1">
        <f t="array" ref="F34">_xlfn.IFS(A34="","",TRUE,高校選手データ貼り付け!W42)</f>
        <v/>
      </c>
      <c r="G34" s="15"/>
      <c r="H34" s="18"/>
      <c r="I34" s="18"/>
      <c r="J34" s="16" t="str" cm="1">
        <f t="array" ref="J34">_xlfn.IFS(A34="","",COUNTIF(高校選手データ貼り付け!P42," ")&gt;0,ASC(LEFT(高校選手データ貼り付け!P42,FIND(" ",高校選手データ貼り付け!P42)-1)),TRUE,ASC(LEFT(高校選手データ貼り付け!P42,FIND("　",高校選手データ貼り付け!P42)-1)))</f>
        <v/>
      </c>
      <c r="K34" s="18" t="str" cm="1">
        <f t="array" ref="K34">_xlfn.IFS(A34="","",COUNTIF(高校選手データ貼り付け!P42," ")&gt;0,ASC(RIGHT(高校選手データ貼り付け!P42,LEN(高校選手データ貼り付け!P42)-FIND(" ",高校選手データ貼り付け!P42))),TRUE,ASC(RIGHT(高校選手データ貼り付け!P42,LEN(高校選手データ貼り付け!P42)-FIND("　",高校選手データ貼り付け!P42))))</f>
        <v/>
      </c>
      <c r="L34" s="18"/>
      <c r="M34" s="18"/>
      <c r="N34" s="18" t="str" cm="1">
        <f t="array" ref="N34">_xlfn.IFS(A34="","",TRUE,高校選手データ貼り付け!R42&amp;"."&amp;TEXT(高校選手データ貼り付け!T42,"00")&amp;"."&amp;TEXT(高校選手データ貼り付け!V42,"00"))</f>
        <v/>
      </c>
      <c r="O34" s="18" t="str" cm="1">
        <f t="array" ref="O34">_xlfn.IFS(A34="","",TRUE,"JPN")</f>
        <v/>
      </c>
      <c r="P34" s="1" t="e">
        <f t="shared" si="0"/>
        <v>#VALUE!</v>
      </c>
      <c r="Q34" s="1" t="e">
        <f t="shared" si="1"/>
        <v>#VALUE!</v>
      </c>
      <c r="R34" s="1" t="e">
        <f t="shared" si="2"/>
        <v>#VALUE!</v>
      </c>
      <c r="S34" s="1" t="e">
        <f t="shared" si="3"/>
        <v>#VALUE!</v>
      </c>
      <c r="T34" s="1" t="e">
        <f t="shared" si="4"/>
        <v>#VALUE!</v>
      </c>
      <c r="U34" s="1" t="str">
        <f t="shared" si="5"/>
        <v>高</v>
      </c>
    </row>
    <row r="35" spans="1:21" ht="18" customHeight="1">
      <c r="A35" s="13" t="str" cm="1">
        <f t="array" ref="A35">_xlfn.IFS(高校選手データ貼り付け!N43="","",TRUE,高校選手データ貼り付け!N43)</f>
        <v/>
      </c>
      <c r="B35" s="14" t="str" cm="1">
        <f t="array" ref="B35">_xlfn.IFS(A35="","",COUNTIF(高校選手データ貼り付け!P44," ")&gt;0,LEFT(高校選手データ貼り付け!P44,FIND(" ",高校選手データ貼り付け!P44)-1),TRUE,LEFT(高校選手データ貼り付け!P44,FIND("　",高校選手データ貼り付け!P44)-1))</f>
        <v/>
      </c>
      <c r="C35" s="14" t="str" cm="1">
        <f t="array" ref="C35">_xlfn.IFS(A35="","",COUNTIF(高校選手データ貼り付け!P44," ")&gt;0,RIGHT(高校選手データ貼り付け!P44,LEN(高校選手データ貼り付け!P44)-FIND(" ",高校選手データ貼り付け!P44)),TRUE,RIGHT(高校選手データ貼り付け!P44,LEN(高校選手データ貼り付け!P44)-FIND("　",高校選手データ貼り付け!P44)))</f>
        <v/>
      </c>
      <c r="D35" s="15"/>
      <c r="E35" s="16" t="str" cm="1">
        <f t="array" ref="E35">_xlfn.IFS(A35="","",TRUE,高校選手データ貼り付け!$P$4&amp;"高")</f>
        <v/>
      </c>
      <c r="F35" s="17" t="str" cm="1">
        <f t="array" ref="F35">_xlfn.IFS(A35="","",TRUE,高校選手データ貼り付け!W43)</f>
        <v/>
      </c>
      <c r="G35" s="15"/>
      <c r="H35" s="18"/>
      <c r="I35" s="18"/>
      <c r="J35" s="16" t="str" cm="1">
        <f t="array" ref="J35">_xlfn.IFS(A35="","",COUNTIF(高校選手データ貼り付け!P43," ")&gt;0,ASC(LEFT(高校選手データ貼り付け!P43,FIND(" ",高校選手データ貼り付け!P43)-1)),TRUE,ASC(LEFT(高校選手データ貼り付け!P43,FIND("　",高校選手データ貼り付け!P43)-1)))</f>
        <v/>
      </c>
      <c r="K35" s="18" t="str" cm="1">
        <f t="array" ref="K35">_xlfn.IFS(A35="","",COUNTIF(高校選手データ貼り付け!P43," ")&gt;0,ASC(RIGHT(高校選手データ貼り付け!P43,LEN(高校選手データ貼り付け!P43)-FIND(" ",高校選手データ貼り付け!P43))),TRUE,ASC(RIGHT(高校選手データ貼り付け!P43,LEN(高校選手データ貼り付け!P43)-FIND("　",高校選手データ貼り付け!P43))))</f>
        <v/>
      </c>
      <c r="L35" s="18"/>
      <c r="M35" s="18"/>
      <c r="N35" s="18" t="str" cm="1">
        <f t="array" ref="N35">_xlfn.IFS(A35="","",TRUE,高校選手データ貼り付け!R43&amp;"."&amp;TEXT(高校選手データ貼り付け!T43,"00")&amp;"."&amp;TEXT(高校選手データ貼り付け!V43,"00"))</f>
        <v/>
      </c>
      <c r="O35" s="18" t="str" cm="1">
        <f t="array" ref="O35">_xlfn.IFS(A35="","",TRUE,"JPN")</f>
        <v/>
      </c>
      <c r="P35" s="1" t="e">
        <f t="shared" si="0"/>
        <v>#VALUE!</v>
      </c>
      <c r="Q35" s="1" t="e">
        <f t="shared" si="1"/>
        <v>#VALUE!</v>
      </c>
      <c r="R35" s="1" t="e">
        <f t="shared" si="2"/>
        <v>#VALUE!</v>
      </c>
      <c r="S35" s="1" t="e">
        <f t="shared" si="3"/>
        <v>#VALUE!</v>
      </c>
      <c r="T35" s="1" t="e">
        <f t="shared" si="4"/>
        <v>#VALUE!</v>
      </c>
      <c r="U35" s="1" t="str">
        <f t="shared" si="5"/>
        <v>高</v>
      </c>
    </row>
    <row r="36" spans="1:21" ht="18" customHeight="1">
      <c r="A36" s="13" t="str" cm="1">
        <f t="array" ref="A36">_xlfn.IFS(高校選手データ貼り付け!N44="","",TRUE,高校選手データ貼り付け!N44)</f>
        <v/>
      </c>
      <c r="B36" s="14" t="str" cm="1">
        <f t="array" ref="B36">_xlfn.IFS(A36="","",COUNTIF(高校選手データ貼り付け!P45," ")&gt;0,LEFT(高校選手データ貼り付け!P45,FIND(" ",高校選手データ貼り付け!P45)-1),TRUE,LEFT(高校選手データ貼り付け!P45,FIND("　",高校選手データ貼り付け!P45)-1))</f>
        <v/>
      </c>
      <c r="C36" s="14" t="str" cm="1">
        <f t="array" ref="C36">_xlfn.IFS(A36="","",COUNTIF(高校選手データ貼り付け!P45," ")&gt;0,RIGHT(高校選手データ貼り付け!P45,LEN(高校選手データ貼り付け!P45)-FIND(" ",高校選手データ貼り付け!P45)),TRUE,RIGHT(高校選手データ貼り付け!P45,LEN(高校選手データ貼り付け!P45)-FIND("　",高校選手データ貼り付け!P45)))</f>
        <v/>
      </c>
      <c r="D36" s="15"/>
      <c r="E36" s="16" t="str" cm="1">
        <f t="array" ref="E36">_xlfn.IFS(A36="","",TRUE,高校選手データ貼り付け!$P$4&amp;"高")</f>
        <v/>
      </c>
      <c r="F36" s="17" t="str" cm="1">
        <f t="array" ref="F36">_xlfn.IFS(A36="","",TRUE,高校選手データ貼り付け!W44)</f>
        <v/>
      </c>
      <c r="G36" s="15"/>
      <c r="H36" s="18"/>
      <c r="I36" s="18"/>
      <c r="J36" s="16" t="str" cm="1">
        <f t="array" ref="J36">_xlfn.IFS(A36="","",COUNTIF(高校選手データ貼り付け!P44," ")&gt;0,ASC(LEFT(高校選手データ貼り付け!P44,FIND(" ",高校選手データ貼り付け!P44)-1)),TRUE,ASC(LEFT(高校選手データ貼り付け!P44,FIND("　",高校選手データ貼り付け!P44)-1)))</f>
        <v/>
      </c>
      <c r="K36" s="18" t="str" cm="1">
        <f t="array" ref="K36">_xlfn.IFS(A36="","",COUNTIF(高校選手データ貼り付け!P44," ")&gt;0,ASC(RIGHT(高校選手データ貼り付け!P44,LEN(高校選手データ貼り付け!P44)-FIND(" ",高校選手データ貼り付け!P44))),TRUE,ASC(RIGHT(高校選手データ貼り付け!P44,LEN(高校選手データ貼り付け!P44)-FIND("　",高校選手データ貼り付け!P44))))</f>
        <v/>
      </c>
      <c r="L36" s="18"/>
      <c r="M36" s="18"/>
      <c r="N36" s="18" t="str" cm="1">
        <f t="array" ref="N36">_xlfn.IFS(A36="","",TRUE,高校選手データ貼り付け!R44&amp;"."&amp;TEXT(高校選手データ貼り付け!T44,"00")&amp;"."&amp;TEXT(高校選手データ貼り付け!V44,"00"))</f>
        <v/>
      </c>
      <c r="O36" s="18" t="str" cm="1">
        <f t="array" ref="O36">_xlfn.IFS(A36="","",TRUE,"JPN")</f>
        <v/>
      </c>
      <c r="P36" s="1" t="e">
        <f t="shared" si="0"/>
        <v>#VALUE!</v>
      </c>
      <c r="Q36" s="1" t="e">
        <f t="shared" si="1"/>
        <v>#VALUE!</v>
      </c>
      <c r="R36" s="1" t="e">
        <f t="shared" si="2"/>
        <v>#VALUE!</v>
      </c>
      <c r="S36" s="1" t="e">
        <f t="shared" si="3"/>
        <v>#VALUE!</v>
      </c>
      <c r="T36" s="1" t="e">
        <f t="shared" si="4"/>
        <v>#VALUE!</v>
      </c>
      <c r="U36" s="1" t="str">
        <f t="shared" si="5"/>
        <v>高</v>
      </c>
    </row>
    <row r="37" spans="1:21" ht="18" customHeight="1">
      <c r="A37" s="13" t="str" cm="1">
        <f t="array" ref="A37">_xlfn.IFS(高校選手データ貼り付け!N45="","",TRUE,高校選手データ貼り付け!N45)</f>
        <v/>
      </c>
      <c r="B37" s="14" t="str" cm="1">
        <f t="array" ref="B37">_xlfn.IFS(A37="","",COUNTIF(高校選手データ貼り付け!P46," ")&gt;0,LEFT(高校選手データ貼り付け!P46,FIND(" ",高校選手データ貼り付け!P46)-1),TRUE,LEFT(高校選手データ貼り付け!P46,FIND("　",高校選手データ貼り付け!P46)-1))</f>
        <v/>
      </c>
      <c r="C37" s="14" t="str" cm="1">
        <f t="array" ref="C37">_xlfn.IFS(A37="","",COUNTIF(高校選手データ貼り付け!P46," ")&gt;0,RIGHT(高校選手データ貼り付け!P46,LEN(高校選手データ貼り付け!P46)-FIND(" ",高校選手データ貼り付け!P46)),TRUE,RIGHT(高校選手データ貼り付け!P46,LEN(高校選手データ貼り付け!P46)-FIND("　",高校選手データ貼り付け!P46)))</f>
        <v/>
      </c>
      <c r="D37" s="15"/>
      <c r="E37" s="16" t="str" cm="1">
        <f t="array" ref="E37">_xlfn.IFS(A37="","",TRUE,高校選手データ貼り付け!$P$4&amp;"高")</f>
        <v/>
      </c>
      <c r="F37" s="17" t="str" cm="1">
        <f t="array" ref="F37">_xlfn.IFS(A37="","",TRUE,高校選手データ貼り付け!W45)</f>
        <v/>
      </c>
      <c r="G37" s="15"/>
      <c r="H37" s="18"/>
      <c r="I37" s="18"/>
      <c r="J37" s="16" t="str" cm="1">
        <f t="array" ref="J37">_xlfn.IFS(A37="","",COUNTIF(高校選手データ貼り付け!P45," ")&gt;0,ASC(LEFT(高校選手データ貼り付け!P45,FIND(" ",高校選手データ貼り付け!P45)-1)),TRUE,ASC(LEFT(高校選手データ貼り付け!P45,FIND("　",高校選手データ貼り付け!P45)-1)))</f>
        <v/>
      </c>
      <c r="K37" s="18" t="str" cm="1">
        <f t="array" ref="K37">_xlfn.IFS(A37="","",COUNTIF(高校選手データ貼り付け!P45," ")&gt;0,ASC(RIGHT(高校選手データ貼り付け!P45,LEN(高校選手データ貼り付け!P45)-FIND(" ",高校選手データ貼り付け!P45))),TRUE,ASC(RIGHT(高校選手データ貼り付け!P45,LEN(高校選手データ貼り付け!P45)-FIND("　",高校選手データ貼り付け!P45))))</f>
        <v/>
      </c>
      <c r="L37" s="18"/>
      <c r="M37" s="18"/>
      <c r="N37" s="18" t="str" cm="1">
        <f t="array" ref="N37">_xlfn.IFS(A37="","",TRUE,高校選手データ貼り付け!R45&amp;"."&amp;TEXT(高校選手データ貼り付け!T45,"00")&amp;"."&amp;TEXT(高校選手データ貼り付け!V45,"00"))</f>
        <v/>
      </c>
      <c r="O37" s="18" t="str" cm="1">
        <f t="array" ref="O37">_xlfn.IFS(A37="","",TRUE,"JPN")</f>
        <v/>
      </c>
      <c r="P37" s="1" t="e">
        <f t="shared" si="0"/>
        <v>#VALUE!</v>
      </c>
      <c r="Q37" s="1" t="e">
        <f t="shared" si="1"/>
        <v>#VALUE!</v>
      </c>
      <c r="R37" s="1" t="e">
        <f t="shared" si="2"/>
        <v>#VALUE!</v>
      </c>
      <c r="S37" s="1" t="e">
        <f t="shared" si="3"/>
        <v>#VALUE!</v>
      </c>
      <c r="T37" s="1" t="e">
        <f t="shared" si="4"/>
        <v>#VALUE!</v>
      </c>
      <c r="U37" s="1" t="str">
        <f t="shared" si="5"/>
        <v>高</v>
      </c>
    </row>
    <row r="38" spans="1:21" ht="18" customHeight="1">
      <c r="A38" s="13" t="str" cm="1">
        <f t="array" ref="A38">_xlfn.IFS(高校選手データ貼り付け!N46="","",TRUE,高校選手データ貼り付け!N46)</f>
        <v/>
      </c>
      <c r="B38" s="14" t="str" cm="1">
        <f t="array" ref="B38">_xlfn.IFS(A38="","",COUNTIF(高校選手データ貼り付け!P47," ")&gt;0,LEFT(高校選手データ貼り付け!P47,FIND(" ",高校選手データ貼り付け!P47)-1),TRUE,LEFT(高校選手データ貼り付け!P47,FIND("　",高校選手データ貼り付け!P47)-1))</f>
        <v/>
      </c>
      <c r="C38" s="14" t="str" cm="1">
        <f t="array" ref="C38">_xlfn.IFS(A38="","",COUNTIF(高校選手データ貼り付け!P47," ")&gt;0,RIGHT(高校選手データ貼り付け!P47,LEN(高校選手データ貼り付け!P47)-FIND(" ",高校選手データ貼り付け!P47)),TRUE,RIGHT(高校選手データ貼り付け!P47,LEN(高校選手データ貼り付け!P47)-FIND("　",高校選手データ貼り付け!P47)))</f>
        <v/>
      </c>
      <c r="D38" s="15"/>
      <c r="E38" s="16" t="str" cm="1">
        <f t="array" ref="E38">_xlfn.IFS(A38="","",TRUE,高校選手データ貼り付け!$P$4&amp;"高")</f>
        <v/>
      </c>
      <c r="F38" s="17" t="str" cm="1">
        <f t="array" ref="F38">_xlfn.IFS(A38="","",TRUE,高校選手データ貼り付け!W46)</f>
        <v/>
      </c>
      <c r="G38" s="15"/>
      <c r="H38" s="18"/>
      <c r="I38" s="18"/>
      <c r="J38" s="16" t="str" cm="1">
        <f t="array" ref="J38">_xlfn.IFS(A38="","",COUNTIF(高校選手データ貼り付け!P46," ")&gt;0,ASC(LEFT(高校選手データ貼り付け!P46,FIND(" ",高校選手データ貼り付け!P46)-1)),TRUE,ASC(LEFT(高校選手データ貼り付け!P46,FIND("　",高校選手データ貼り付け!P46)-1)))</f>
        <v/>
      </c>
      <c r="K38" s="18" t="str" cm="1">
        <f t="array" ref="K38">_xlfn.IFS(A38="","",COUNTIF(高校選手データ貼り付け!P46," ")&gt;0,ASC(RIGHT(高校選手データ貼り付け!P46,LEN(高校選手データ貼り付け!P46)-FIND(" ",高校選手データ貼り付け!P46))),TRUE,ASC(RIGHT(高校選手データ貼り付け!P46,LEN(高校選手データ貼り付け!P46)-FIND("　",高校選手データ貼り付け!P46))))</f>
        <v/>
      </c>
      <c r="L38" s="18"/>
      <c r="M38" s="18"/>
      <c r="N38" s="18" t="str" cm="1">
        <f t="array" ref="N38">_xlfn.IFS(A38="","",TRUE,高校選手データ貼り付け!R46&amp;"."&amp;TEXT(高校選手データ貼り付け!T46,"00")&amp;"."&amp;TEXT(高校選手データ貼り付け!V46,"00"))</f>
        <v/>
      </c>
      <c r="O38" s="18" t="str" cm="1">
        <f t="array" ref="O38">_xlfn.IFS(A38="","",TRUE,"JPN")</f>
        <v/>
      </c>
      <c r="P38" s="1" t="e">
        <f t="shared" si="0"/>
        <v>#VALUE!</v>
      </c>
      <c r="Q38" s="1" t="e">
        <f t="shared" si="1"/>
        <v>#VALUE!</v>
      </c>
      <c r="R38" s="1" t="e">
        <f t="shared" si="2"/>
        <v>#VALUE!</v>
      </c>
      <c r="S38" s="1" t="e">
        <f t="shared" si="3"/>
        <v>#VALUE!</v>
      </c>
      <c r="T38" s="1" t="e">
        <f t="shared" si="4"/>
        <v>#VALUE!</v>
      </c>
      <c r="U38" s="1" t="str">
        <f t="shared" si="5"/>
        <v>高</v>
      </c>
    </row>
    <row r="39" spans="1:21" ht="18" customHeight="1">
      <c r="A39" s="13" t="str" cm="1">
        <f t="array" ref="A39">_xlfn.IFS(高校選手データ貼り付け!N47="","",TRUE,高校選手データ貼り付け!N47)</f>
        <v/>
      </c>
      <c r="B39" s="14" t="str" cm="1">
        <f t="array" ref="B39">_xlfn.IFS(A39="","",COUNTIF(高校選手データ貼り付け!P48," ")&gt;0,LEFT(高校選手データ貼り付け!P48,FIND(" ",高校選手データ貼り付け!P48)-1),TRUE,LEFT(高校選手データ貼り付け!P48,FIND("　",高校選手データ貼り付け!P48)-1))</f>
        <v/>
      </c>
      <c r="C39" s="14" t="str" cm="1">
        <f t="array" ref="C39">_xlfn.IFS(A39="","",COUNTIF(高校選手データ貼り付け!P48," ")&gt;0,RIGHT(高校選手データ貼り付け!P48,LEN(高校選手データ貼り付け!P48)-FIND(" ",高校選手データ貼り付け!P48)),TRUE,RIGHT(高校選手データ貼り付け!P48,LEN(高校選手データ貼り付け!P48)-FIND("　",高校選手データ貼り付け!P48)))</f>
        <v/>
      </c>
      <c r="D39" s="15"/>
      <c r="E39" s="16" t="str" cm="1">
        <f t="array" ref="E39">_xlfn.IFS(A39="","",TRUE,高校選手データ貼り付け!$P$4&amp;"高")</f>
        <v/>
      </c>
      <c r="F39" s="17" t="str" cm="1">
        <f t="array" ref="F39">_xlfn.IFS(A39="","",TRUE,高校選手データ貼り付け!W47)</f>
        <v/>
      </c>
      <c r="G39" s="15"/>
      <c r="H39" s="18"/>
      <c r="I39" s="18"/>
      <c r="J39" s="16" t="str" cm="1">
        <f t="array" ref="J39">_xlfn.IFS(A39="","",COUNTIF(高校選手データ貼り付け!P47," ")&gt;0,ASC(LEFT(高校選手データ貼り付け!P47,FIND(" ",高校選手データ貼り付け!P47)-1)),TRUE,ASC(LEFT(高校選手データ貼り付け!P47,FIND("　",高校選手データ貼り付け!P47)-1)))</f>
        <v/>
      </c>
      <c r="K39" s="18" t="str" cm="1">
        <f t="array" ref="K39">_xlfn.IFS(A39="","",COUNTIF(高校選手データ貼り付け!P47," ")&gt;0,ASC(RIGHT(高校選手データ貼り付け!P47,LEN(高校選手データ貼り付け!P47)-FIND(" ",高校選手データ貼り付け!P47))),TRUE,ASC(RIGHT(高校選手データ貼り付け!P47,LEN(高校選手データ貼り付け!P47)-FIND("　",高校選手データ貼り付け!P47))))</f>
        <v/>
      </c>
      <c r="L39" s="18"/>
      <c r="M39" s="18"/>
      <c r="N39" s="18" t="str" cm="1">
        <f t="array" ref="N39">_xlfn.IFS(A39="","",TRUE,高校選手データ貼り付け!R47&amp;"."&amp;TEXT(高校選手データ貼り付け!T47,"00")&amp;"."&amp;TEXT(高校選手データ貼り付け!V47,"00"))</f>
        <v/>
      </c>
      <c r="O39" s="18" t="str" cm="1">
        <f t="array" ref="O39">_xlfn.IFS(A39="","",TRUE,"JPN")</f>
        <v/>
      </c>
      <c r="P39" s="1" t="e">
        <f t="shared" si="0"/>
        <v>#VALUE!</v>
      </c>
      <c r="Q39" s="1" t="e">
        <f t="shared" si="1"/>
        <v>#VALUE!</v>
      </c>
      <c r="R39" s="1" t="e">
        <f t="shared" si="2"/>
        <v>#VALUE!</v>
      </c>
      <c r="S39" s="1" t="e">
        <f t="shared" si="3"/>
        <v>#VALUE!</v>
      </c>
      <c r="T39" s="1" t="e">
        <f t="shared" si="4"/>
        <v>#VALUE!</v>
      </c>
      <c r="U39" s="1" t="str">
        <f t="shared" si="5"/>
        <v>高</v>
      </c>
    </row>
    <row r="40" spans="1:21" ht="18" customHeight="1">
      <c r="A40" s="13" t="str" cm="1">
        <f t="array" ref="A40">_xlfn.IFS(高校選手データ貼り付け!N48="","",TRUE,高校選手データ貼り付け!N48)</f>
        <v/>
      </c>
      <c r="B40" s="14" t="str" cm="1">
        <f t="array" ref="B40">_xlfn.IFS(A40="","",COUNTIF(高校選手データ貼り付け!P49," ")&gt;0,LEFT(高校選手データ貼り付け!P49,FIND(" ",高校選手データ貼り付け!P49)-1),TRUE,LEFT(高校選手データ貼り付け!P49,FIND("　",高校選手データ貼り付け!P49)-1))</f>
        <v/>
      </c>
      <c r="C40" s="14" t="str" cm="1">
        <f t="array" ref="C40">_xlfn.IFS(A40="","",COUNTIF(高校選手データ貼り付け!P49," ")&gt;0,RIGHT(高校選手データ貼り付け!P49,LEN(高校選手データ貼り付け!P49)-FIND(" ",高校選手データ貼り付け!P49)),TRUE,RIGHT(高校選手データ貼り付け!P49,LEN(高校選手データ貼り付け!P49)-FIND("　",高校選手データ貼り付け!P49)))</f>
        <v/>
      </c>
      <c r="D40" s="15"/>
      <c r="E40" s="16" t="str" cm="1">
        <f t="array" ref="E40">_xlfn.IFS(A40="","",TRUE,高校選手データ貼り付け!$P$4&amp;"高")</f>
        <v/>
      </c>
      <c r="F40" s="17" t="str" cm="1">
        <f t="array" ref="F40">_xlfn.IFS(A40="","",TRUE,高校選手データ貼り付け!W48)</f>
        <v/>
      </c>
      <c r="G40" s="15"/>
      <c r="H40" s="18"/>
      <c r="I40" s="18"/>
      <c r="J40" s="16" t="str" cm="1">
        <f t="array" ref="J40">_xlfn.IFS(A40="","",COUNTIF(高校選手データ貼り付け!P48," ")&gt;0,ASC(LEFT(高校選手データ貼り付け!P48,FIND(" ",高校選手データ貼り付け!P48)-1)),TRUE,ASC(LEFT(高校選手データ貼り付け!P48,FIND("　",高校選手データ貼り付け!P48)-1)))</f>
        <v/>
      </c>
      <c r="K40" s="18" t="str" cm="1">
        <f t="array" ref="K40">_xlfn.IFS(A40="","",COUNTIF(高校選手データ貼り付け!P48," ")&gt;0,ASC(RIGHT(高校選手データ貼り付け!P48,LEN(高校選手データ貼り付け!P48)-FIND(" ",高校選手データ貼り付け!P48))),TRUE,ASC(RIGHT(高校選手データ貼り付け!P48,LEN(高校選手データ貼り付け!P48)-FIND("　",高校選手データ貼り付け!P48))))</f>
        <v/>
      </c>
      <c r="L40" s="18"/>
      <c r="M40" s="18"/>
      <c r="N40" s="18" t="str" cm="1">
        <f t="array" ref="N40">_xlfn.IFS(A40="","",TRUE,高校選手データ貼り付け!R48&amp;"."&amp;TEXT(高校選手データ貼り付け!T48,"00")&amp;"."&amp;TEXT(高校選手データ貼り付け!V48,"00"))</f>
        <v/>
      </c>
      <c r="O40" s="18" t="str" cm="1">
        <f t="array" ref="O40">_xlfn.IFS(A40="","",TRUE,"JPN")</f>
        <v/>
      </c>
      <c r="P40" s="1" t="e">
        <f t="shared" si="0"/>
        <v>#VALUE!</v>
      </c>
      <c r="Q40" s="1" t="e">
        <f t="shared" si="1"/>
        <v>#VALUE!</v>
      </c>
      <c r="R40" s="1" t="e">
        <f t="shared" si="2"/>
        <v>#VALUE!</v>
      </c>
      <c r="S40" s="1" t="e">
        <f t="shared" si="3"/>
        <v>#VALUE!</v>
      </c>
      <c r="T40" s="1" t="e">
        <f t="shared" si="4"/>
        <v>#VALUE!</v>
      </c>
      <c r="U40" s="1" t="str">
        <f t="shared" si="5"/>
        <v>高</v>
      </c>
    </row>
    <row r="41" spans="1:21" ht="18" customHeight="1">
      <c r="A41" s="13" t="str" cm="1">
        <f t="array" ref="A41">_xlfn.IFS(高校選手データ貼り付け!N49="","",TRUE,高校選手データ貼り付け!N49)</f>
        <v/>
      </c>
      <c r="B41" s="14" t="str" cm="1">
        <f t="array" ref="B41">_xlfn.IFS(A41="","",COUNTIF(高校選手データ貼り付け!P50," ")&gt;0,LEFT(高校選手データ貼り付け!P50,FIND(" ",高校選手データ貼り付け!P50)-1),TRUE,LEFT(高校選手データ貼り付け!P50,FIND("　",高校選手データ貼り付け!P50)-1))</f>
        <v/>
      </c>
      <c r="C41" s="14" t="str" cm="1">
        <f t="array" ref="C41">_xlfn.IFS(A41="","",COUNTIF(高校選手データ貼り付け!P50," ")&gt;0,RIGHT(高校選手データ貼り付け!P50,LEN(高校選手データ貼り付け!P50)-FIND(" ",高校選手データ貼り付け!P50)),TRUE,RIGHT(高校選手データ貼り付け!P50,LEN(高校選手データ貼り付け!P50)-FIND("　",高校選手データ貼り付け!P50)))</f>
        <v/>
      </c>
      <c r="D41" s="15"/>
      <c r="E41" s="16" t="str" cm="1">
        <f t="array" ref="E41">_xlfn.IFS(A41="","",TRUE,高校選手データ貼り付け!$P$4&amp;"高")</f>
        <v/>
      </c>
      <c r="F41" s="17" t="str" cm="1">
        <f t="array" ref="F41">_xlfn.IFS(A41="","",TRUE,高校選手データ貼り付け!W49)</f>
        <v/>
      </c>
      <c r="G41" s="15"/>
      <c r="H41" s="18"/>
      <c r="I41" s="18"/>
      <c r="J41" s="16" t="str" cm="1">
        <f t="array" ref="J41">_xlfn.IFS(A41="","",COUNTIF(高校選手データ貼り付け!P49," ")&gt;0,ASC(LEFT(高校選手データ貼り付け!P49,FIND(" ",高校選手データ貼り付け!P49)-1)),TRUE,ASC(LEFT(高校選手データ貼り付け!P49,FIND("　",高校選手データ貼り付け!P49)-1)))</f>
        <v/>
      </c>
      <c r="K41" s="18" t="str" cm="1">
        <f t="array" ref="K41">_xlfn.IFS(A41="","",COUNTIF(高校選手データ貼り付け!P49," ")&gt;0,ASC(RIGHT(高校選手データ貼り付け!P49,LEN(高校選手データ貼り付け!P49)-FIND(" ",高校選手データ貼り付け!P49))),TRUE,ASC(RIGHT(高校選手データ貼り付け!P49,LEN(高校選手データ貼り付け!P49)-FIND("　",高校選手データ貼り付け!P49))))</f>
        <v/>
      </c>
      <c r="L41" s="18"/>
      <c r="M41" s="18"/>
      <c r="N41" s="18" t="str" cm="1">
        <f t="array" ref="N41">_xlfn.IFS(A41="","",TRUE,高校選手データ貼り付け!R49&amp;"."&amp;TEXT(高校選手データ貼り付け!T49,"00")&amp;"."&amp;TEXT(高校選手データ貼り付け!V49,"00"))</f>
        <v/>
      </c>
      <c r="O41" s="18" t="str" cm="1">
        <f t="array" ref="O41">_xlfn.IFS(A41="","",TRUE,"JPN")</f>
        <v/>
      </c>
      <c r="P41" s="1" t="e">
        <f t="shared" si="0"/>
        <v>#VALUE!</v>
      </c>
      <c r="Q41" s="1" t="e">
        <f t="shared" si="1"/>
        <v>#VALUE!</v>
      </c>
      <c r="R41" s="1" t="e">
        <f t="shared" si="2"/>
        <v>#VALUE!</v>
      </c>
      <c r="S41" s="1" t="e">
        <f t="shared" si="3"/>
        <v>#VALUE!</v>
      </c>
      <c r="T41" s="1" t="e">
        <f t="shared" si="4"/>
        <v>#VALUE!</v>
      </c>
      <c r="U41" s="1" t="str">
        <f t="shared" si="5"/>
        <v>高</v>
      </c>
    </row>
    <row r="42" spans="1:21" ht="18" customHeight="1">
      <c r="A42" s="13" t="str" cm="1">
        <f t="array" ref="A42">_xlfn.IFS(高校選手データ貼り付け!N50="","",TRUE,高校選手データ貼り付け!N50)</f>
        <v/>
      </c>
      <c r="B42" s="14" t="str" cm="1">
        <f t="array" ref="B42">_xlfn.IFS(A42="","",COUNTIF(高校選手データ貼り付け!P51," ")&gt;0,LEFT(高校選手データ貼り付け!P51,FIND(" ",高校選手データ貼り付け!P51)-1),TRUE,LEFT(高校選手データ貼り付け!P51,FIND("　",高校選手データ貼り付け!P51)-1))</f>
        <v/>
      </c>
      <c r="C42" s="14" t="str" cm="1">
        <f t="array" ref="C42">_xlfn.IFS(A42="","",COUNTIF(高校選手データ貼り付け!P51," ")&gt;0,RIGHT(高校選手データ貼り付け!P51,LEN(高校選手データ貼り付け!P51)-FIND(" ",高校選手データ貼り付け!P51)),TRUE,RIGHT(高校選手データ貼り付け!P51,LEN(高校選手データ貼り付け!P51)-FIND("　",高校選手データ貼り付け!P51)))</f>
        <v/>
      </c>
      <c r="D42" s="15"/>
      <c r="E42" s="16" t="str" cm="1">
        <f t="array" ref="E42">_xlfn.IFS(A42="","",TRUE,高校選手データ貼り付け!$P$4&amp;"高")</f>
        <v/>
      </c>
      <c r="F42" s="17" t="str" cm="1">
        <f t="array" ref="F42">_xlfn.IFS(A42="","",TRUE,高校選手データ貼り付け!W50)</f>
        <v/>
      </c>
      <c r="G42" s="15"/>
      <c r="H42" s="18"/>
      <c r="I42" s="18"/>
      <c r="J42" s="16" t="str" cm="1">
        <f t="array" ref="J42">_xlfn.IFS(A42="","",COUNTIF(高校選手データ貼り付け!P50," ")&gt;0,ASC(LEFT(高校選手データ貼り付け!P50,FIND(" ",高校選手データ貼り付け!P50)-1)),TRUE,ASC(LEFT(高校選手データ貼り付け!P50,FIND("　",高校選手データ貼り付け!P50)-1)))</f>
        <v/>
      </c>
      <c r="K42" s="18" t="str" cm="1">
        <f t="array" ref="K42">_xlfn.IFS(A42="","",COUNTIF(高校選手データ貼り付け!P50," ")&gt;0,ASC(RIGHT(高校選手データ貼り付け!P50,LEN(高校選手データ貼り付け!P50)-FIND(" ",高校選手データ貼り付け!P50))),TRUE,ASC(RIGHT(高校選手データ貼り付け!P50,LEN(高校選手データ貼り付け!P50)-FIND("　",高校選手データ貼り付け!P50))))</f>
        <v/>
      </c>
      <c r="L42" s="18"/>
      <c r="M42" s="18"/>
      <c r="N42" s="18" t="str" cm="1">
        <f t="array" ref="N42">_xlfn.IFS(A42="","",TRUE,高校選手データ貼り付け!R50&amp;"."&amp;TEXT(高校選手データ貼り付け!T50,"00")&amp;"."&amp;TEXT(高校選手データ貼り付け!V50,"00"))</f>
        <v/>
      </c>
      <c r="O42" s="18" t="str" cm="1">
        <f t="array" ref="O42">_xlfn.IFS(A42="","",TRUE,"JPN")</f>
        <v/>
      </c>
      <c r="P42" s="1" t="e">
        <f t="shared" si="0"/>
        <v>#VALUE!</v>
      </c>
      <c r="Q42" s="1" t="e">
        <f t="shared" si="1"/>
        <v>#VALUE!</v>
      </c>
      <c r="R42" s="1" t="e">
        <f t="shared" si="2"/>
        <v>#VALUE!</v>
      </c>
      <c r="S42" s="1" t="e">
        <f t="shared" si="3"/>
        <v>#VALUE!</v>
      </c>
      <c r="T42" s="1" t="e">
        <f t="shared" si="4"/>
        <v>#VALUE!</v>
      </c>
      <c r="U42" s="1" t="str">
        <f t="shared" si="5"/>
        <v>高</v>
      </c>
    </row>
    <row r="43" spans="1:21" ht="18" customHeight="1">
      <c r="A43" s="13" t="str" cm="1">
        <f t="array" ref="A43">_xlfn.IFS(高校選手データ貼り付け!N51="","",TRUE,高校選手データ貼り付け!N51)</f>
        <v/>
      </c>
      <c r="B43" s="14" t="str" cm="1">
        <f t="array" ref="B43">_xlfn.IFS(A43="","",COUNTIF(高校選手データ貼り付け!P52," ")&gt;0,LEFT(高校選手データ貼り付け!P52,FIND(" ",高校選手データ貼り付け!P52)-1),TRUE,LEFT(高校選手データ貼り付け!P52,FIND("　",高校選手データ貼り付け!P52)-1))</f>
        <v/>
      </c>
      <c r="C43" s="14" t="str" cm="1">
        <f t="array" ref="C43">_xlfn.IFS(A43="","",COUNTIF(高校選手データ貼り付け!P52," ")&gt;0,RIGHT(高校選手データ貼り付け!P52,LEN(高校選手データ貼り付け!P52)-FIND(" ",高校選手データ貼り付け!P52)),TRUE,RIGHT(高校選手データ貼り付け!P52,LEN(高校選手データ貼り付け!P52)-FIND("　",高校選手データ貼り付け!P52)))</f>
        <v/>
      </c>
      <c r="D43" s="15"/>
      <c r="E43" s="16" t="str" cm="1">
        <f t="array" ref="E43">_xlfn.IFS(A43="","",TRUE,高校選手データ貼り付け!$P$4&amp;"高")</f>
        <v/>
      </c>
      <c r="F43" s="17" t="str" cm="1">
        <f t="array" ref="F43">_xlfn.IFS(A43="","",TRUE,高校選手データ貼り付け!W51)</f>
        <v/>
      </c>
      <c r="G43" s="15"/>
      <c r="H43" s="18"/>
      <c r="I43" s="18"/>
      <c r="J43" s="16" t="str" cm="1">
        <f t="array" ref="J43">_xlfn.IFS(A43="","",COUNTIF(高校選手データ貼り付け!P51," ")&gt;0,ASC(LEFT(高校選手データ貼り付け!P51,FIND(" ",高校選手データ貼り付け!P51)-1)),TRUE,ASC(LEFT(高校選手データ貼り付け!P51,FIND("　",高校選手データ貼り付け!P51)-1)))</f>
        <v/>
      </c>
      <c r="K43" s="18" t="str" cm="1">
        <f t="array" ref="K43">_xlfn.IFS(A43="","",COUNTIF(高校選手データ貼り付け!P51," ")&gt;0,ASC(RIGHT(高校選手データ貼り付け!P51,LEN(高校選手データ貼り付け!P51)-FIND(" ",高校選手データ貼り付け!P51))),TRUE,ASC(RIGHT(高校選手データ貼り付け!P51,LEN(高校選手データ貼り付け!P51)-FIND("　",高校選手データ貼り付け!P51))))</f>
        <v/>
      </c>
      <c r="L43" s="18"/>
      <c r="M43" s="18"/>
      <c r="N43" s="18" t="str" cm="1">
        <f t="array" ref="N43">_xlfn.IFS(A43="","",TRUE,高校選手データ貼り付け!R51&amp;"."&amp;TEXT(高校選手データ貼り付け!T51,"00")&amp;"."&amp;TEXT(高校選手データ貼り付け!V51,"00"))</f>
        <v/>
      </c>
      <c r="O43" s="18" t="str" cm="1">
        <f t="array" ref="O43">_xlfn.IFS(A43="","",TRUE,"JPN")</f>
        <v/>
      </c>
      <c r="P43" s="1" t="e">
        <f t="shared" si="0"/>
        <v>#VALUE!</v>
      </c>
      <c r="Q43" s="1" t="e">
        <f t="shared" si="1"/>
        <v>#VALUE!</v>
      </c>
      <c r="R43" s="1" t="e">
        <f t="shared" si="2"/>
        <v>#VALUE!</v>
      </c>
      <c r="S43" s="1" t="e">
        <f t="shared" si="3"/>
        <v>#VALUE!</v>
      </c>
      <c r="T43" s="1" t="e">
        <f t="shared" si="4"/>
        <v>#VALUE!</v>
      </c>
      <c r="U43" s="1" t="str">
        <f t="shared" si="5"/>
        <v>高</v>
      </c>
    </row>
    <row r="44" spans="1:21" ht="18" customHeight="1">
      <c r="A44" s="13" t="str" cm="1">
        <f t="array" ref="A44">_xlfn.IFS(高校選手データ貼り付け!N52="","",TRUE,高校選手データ貼り付け!N52)</f>
        <v/>
      </c>
      <c r="B44" s="14" t="str" cm="1">
        <f t="array" ref="B44">_xlfn.IFS(A44="","",COUNTIF(高校選手データ貼り付け!P53," ")&gt;0,LEFT(高校選手データ貼り付け!P53,FIND(" ",高校選手データ貼り付け!P53)-1),TRUE,LEFT(高校選手データ貼り付け!P53,FIND("　",高校選手データ貼り付け!P53)-1))</f>
        <v/>
      </c>
      <c r="C44" s="14" t="str" cm="1">
        <f t="array" ref="C44">_xlfn.IFS(A44="","",COUNTIF(高校選手データ貼り付け!P53," ")&gt;0,RIGHT(高校選手データ貼り付け!P53,LEN(高校選手データ貼り付け!P53)-FIND(" ",高校選手データ貼り付け!P53)),TRUE,RIGHT(高校選手データ貼り付け!P53,LEN(高校選手データ貼り付け!P53)-FIND("　",高校選手データ貼り付け!P53)))</f>
        <v/>
      </c>
      <c r="D44" s="15"/>
      <c r="E44" s="16" t="str" cm="1">
        <f t="array" ref="E44">_xlfn.IFS(A44="","",TRUE,高校選手データ貼り付け!$P$4&amp;"高")</f>
        <v/>
      </c>
      <c r="F44" s="17" t="str" cm="1">
        <f t="array" ref="F44">_xlfn.IFS(A44="","",TRUE,高校選手データ貼り付け!W52)</f>
        <v/>
      </c>
      <c r="G44" s="15"/>
      <c r="H44" s="18"/>
      <c r="I44" s="18"/>
      <c r="J44" s="16" t="str" cm="1">
        <f t="array" ref="J44">_xlfn.IFS(A44="","",COUNTIF(高校選手データ貼り付け!P52," ")&gt;0,ASC(LEFT(高校選手データ貼り付け!P52,FIND(" ",高校選手データ貼り付け!P52)-1)),TRUE,ASC(LEFT(高校選手データ貼り付け!P52,FIND("　",高校選手データ貼り付け!P52)-1)))</f>
        <v/>
      </c>
      <c r="K44" s="18" t="str" cm="1">
        <f t="array" ref="K44">_xlfn.IFS(A44="","",COUNTIF(高校選手データ貼り付け!P52," ")&gt;0,ASC(RIGHT(高校選手データ貼り付け!P52,LEN(高校選手データ貼り付け!P52)-FIND(" ",高校選手データ貼り付け!P52))),TRUE,ASC(RIGHT(高校選手データ貼り付け!P52,LEN(高校選手データ貼り付け!P52)-FIND("　",高校選手データ貼り付け!P52))))</f>
        <v/>
      </c>
      <c r="L44" s="18"/>
      <c r="M44" s="18"/>
      <c r="N44" s="18" t="str" cm="1">
        <f t="array" ref="N44">_xlfn.IFS(A44="","",TRUE,高校選手データ貼り付け!R52&amp;"."&amp;TEXT(高校選手データ貼り付け!T52,"00")&amp;"."&amp;TEXT(高校選手データ貼り付け!V52,"00"))</f>
        <v/>
      </c>
      <c r="O44" s="18" t="str" cm="1">
        <f t="array" ref="O44">_xlfn.IFS(A44="","",TRUE,"JPN")</f>
        <v/>
      </c>
      <c r="P44" s="1" t="e">
        <f t="shared" si="0"/>
        <v>#VALUE!</v>
      </c>
      <c r="Q44" s="1" t="e">
        <f t="shared" si="1"/>
        <v>#VALUE!</v>
      </c>
      <c r="R44" s="1" t="e">
        <f t="shared" si="2"/>
        <v>#VALUE!</v>
      </c>
      <c r="S44" s="1" t="e">
        <f t="shared" si="3"/>
        <v>#VALUE!</v>
      </c>
      <c r="T44" s="1" t="e">
        <f t="shared" si="4"/>
        <v>#VALUE!</v>
      </c>
      <c r="U44" s="1" t="str">
        <f t="shared" si="5"/>
        <v>高</v>
      </c>
    </row>
    <row r="45" spans="1:21" ht="18" customHeight="1">
      <c r="A45" s="13" t="str" cm="1">
        <f t="array" ref="A45">_xlfn.IFS(高校選手データ貼り付け!N53="","",TRUE,高校選手データ貼り付け!N53)</f>
        <v/>
      </c>
      <c r="B45" s="14" t="str" cm="1">
        <f t="array" ref="B45">_xlfn.IFS(A45="","",COUNTIF(高校選手データ貼り付け!P54," ")&gt;0,LEFT(高校選手データ貼り付け!P54,FIND(" ",高校選手データ貼り付け!P54)-1),TRUE,LEFT(高校選手データ貼り付け!P54,FIND("　",高校選手データ貼り付け!P54)-1))</f>
        <v/>
      </c>
      <c r="C45" s="14" t="str" cm="1">
        <f t="array" ref="C45">_xlfn.IFS(A45="","",COUNTIF(高校選手データ貼り付け!P54," ")&gt;0,RIGHT(高校選手データ貼り付け!P54,LEN(高校選手データ貼り付け!P54)-FIND(" ",高校選手データ貼り付け!P54)),TRUE,RIGHT(高校選手データ貼り付け!P54,LEN(高校選手データ貼り付け!P54)-FIND("　",高校選手データ貼り付け!P54)))</f>
        <v/>
      </c>
      <c r="D45" s="15"/>
      <c r="E45" s="16" t="str" cm="1">
        <f t="array" ref="E45">_xlfn.IFS(A45="","",TRUE,高校選手データ貼り付け!$P$4&amp;"高")</f>
        <v/>
      </c>
      <c r="F45" s="17" t="str" cm="1">
        <f t="array" ref="F45">_xlfn.IFS(A45="","",TRUE,高校選手データ貼り付け!W53)</f>
        <v/>
      </c>
      <c r="G45" s="15"/>
      <c r="H45" s="18"/>
      <c r="I45" s="18"/>
      <c r="J45" s="16" t="str" cm="1">
        <f t="array" ref="J45">_xlfn.IFS(A45="","",COUNTIF(高校選手データ貼り付け!P53," ")&gt;0,ASC(LEFT(高校選手データ貼り付け!P53,FIND(" ",高校選手データ貼り付け!P53)-1)),TRUE,ASC(LEFT(高校選手データ貼り付け!P53,FIND("　",高校選手データ貼り付け!P53)-1)))</f>
        <v/>
      </c>
      <c r="K45" s="18" t="str" cm="1">
        <f t="array" ref="K45">_xlfn.IFS(A45="","",COUNTIF(高校選手データ貼り付け!P53," ")&gt;0,ASC(RIGHT(高校選手データ貼り付け!P53,LEN(高校選手データ貼り付け!P53)-FIND(" ",高校選手データ貼り付け!P53))),TRUE,ASC(RIGHT(高校選手データ貼り付け!P53,LEN(高校選手データ貼り付け!P53)-FIND("　",高校選手データ貼り付け!P53))))</f>
        <v/>
      </c>
      <c r="L45" s="18"/>
      <c r="M45" s="18"/>
      <c r="N45" s="18" t="str" cm="1">
        <f t="array" ref="N45">_xlfn.IFS(A45="","",TRUE,高校選手データ貼り付け!R53&amp;"."&amp;TEXT(高校選手データ貼り付け!T53,"00")&amp;"."&amp;TEXT(高校選手データ貼り付け!V53,"00"))</f>
        <v/>
      </c>
      <c r="O45" s="18" t="str" cm="1">
        <f t="array" ref="O45">_xlfn.IFS(A45="","",TRUE,"JPN")</f>
        <v/>
      </c>
      <c r="P45" s="1" t="e">
        <f t="shared" si="0"/>
        <v>#VALUE!</v>
      </c>
      <c r="Q45" s="1" t="e">
        <f t="shared" si="1"/>
        <v>#VALUE!</v>
      </c>
      <c r="R45" s="1" t="e">
        <f t="shared" si="2"/>
        <v>#VALUE!</v>
      </c>
      <c r="S45" s="1" t="e">
        <f t="shared" si="3"/>
        <v>#VALUE!</v>
      </c>
      <c r="T45" s="1" t="e">
        <f t="shared" si="4"/>
        <v>#VALUE!</v>
      </c>
      <c r="U45" s="1" t="str">
        <f t="shared" si="5"/>
        <v>高</v>
      </c>
    </row>
    <row r="46" spans="1:21" ht="18" customHeight="1">
      <c r="A46" s="13" t="str" cm="1">
        <f t="array" ref="A46">_xlfn.IFS(高校選手データ貼り付け!N54="","",TRUE,高校選手データ貼り付け!N54)</f>
        <v/>
      </c>
      <c r="B46" s="14" t="str" cm="1">
        <f t="array" ref="B46">_xlfn.IFS(A46="","",COUNTIF(高校選手データ貼り付け!P55," ")&gt;0,LEFT(高校選手データ貼り付け!P55,FIND(" ",高校選手データ貼り付け!P55)-1),TRUE,LEFT(高校選手データ貼り付け!P55,FIND("　",高校選手データ貼り付け!P55)-1))</f>
        <v/>
      </c>
      <c r="C46" s="14" t="str" cm="1">
        <f t="array" ref="C46">_xlfn.IFS(A46="","",COUNTIF(高校選手データ貼り付け!P55," ")&gt;0,RIGHT(高校選手データ貼り付け!P55,LEN(高校選手データ貼り付け!P55)-FIND(" ",高校選手データ貼り付け!P55)),TRUE,RIGHT(高校選手データ貼り付け!P55,LEN(高校選手データ貼り付け!P55)-FIND("　",高校選手データ貼り付け!P55)))</f>
        <v/>
      </c>
      <c r="D46" s="15"/>
      <c r="E46" s="16" t="str" cm="1">
        <f t="array" ref="E46">_xlfn.IFS(A46="","",TRUE,高校選手データ貼り付け!$P$4&amp;"高")</f>
        <v/>
      </c>
      <c r="F46" s="17" t="str" cm="1">
        <f t="array" ref="F46">_xlfn.IFS(A46="","",TRUE,高校選手データ貼り付け!W54)</f>
        <v/>
      </c>
      <c r="G46" s="15"/>
      <c r="H46" s="18"/>
      <c r="I46" s="18"/>
      <c r="J46" s="16" t="str" cm="1">
        <f t="array" ref="J46">_xlfn.IFS(A46="","",COUNTIF(高校選手データ貼り付け!P54," ")&gt;0,ASC(LEFT(高校選手データ貼り付け!P54,FIND(" ",高校選手データ貼り付け!P54)-1)),TRUE,ASC(LEFT(高校選手データ貼り付け!P54,FIND("　",高校選手データ貼り付け!P54)-1)))</f>
        <v/>
      </c>
      <c r="K46" s="18" t="str" cm="1">
        <f t="array" ref="K46">_xlfn.IFS(A46="","",COUNTIF(高校選手データ貼り付け!P54," ")&gt;0,ASC(RIGHT(高校選手データ貼り付け!P54,LEN(高校選手データ貼り付け!P54)-FIND(" ",高校選手データ貼り付け!P54))),TRUE,ASC(RIGHT(高校選手データ貼り付け!P54,LEN(高校選手データ貼り付け!P54)-FIND("　",高校選手データ貼り付け!P54))))</f>
        <v/>
      </c>
      <c r="L46" s="18"/>
      <c r="M46" s="18"/>
      <c r="N46" s="18" t="str" cm="1">
        <f t="array" ref="N46">_xlfn.IFS(A46="","",TRUE,高校選手データ貼り付け!R54&amp;"."&amp;TEXT(高校選手データ貼り付け!T54,"00")&amp;"."&amp;TEXT(高校選手データ貼り付け!V54,"00"))</f>
        <v/>
      </c>
      <c r="O46" s="18" t="str" cm="1">
        <f t="array" ref="O46">_xlfn.IFS(A46="","",TRUE,"JPN")</f>
        <v/>
      </c>
      <c r="P46" s="1" t="e">
        <f t="shared" si="0"/>
        <v>#VALUE!</v>
      </c>
      <c r="Q46" s="1" t="e">
        <f t="shared" si="1"/>
        <v>#VALUE!</v>
      </c>
      <c r="R46" s="1" t="e">
        <f t="shared" si="2"/>
        <v>#VALUE!</v>
      </c>
      <c r="S46" s="1" t="e">
        <f t="shared" si="3"/>
        <v>#VALUE!</v>
      </c>
      <c r="T46" s="1" t="e">
        <f t="shared" si="4"/>
        <v>#VALUE!</v>
      </c>
      <c r="U46" s="1" t="str">
        <f t="shared" si="5"/>
        <v>高</v>
      </c>
    </row>
    <row r="47" spans="1:21" ht="18" customHeight="1">
      <c r="A47" s="13" t="str" cm="1">
        <f t="array" ref="A47">_xlfn.IFS(高校選手データ貼り付け!N55="","",TRUE,高校選手データ貼り付け!N55)</f>
        <v/>
      </c>
      <c r="B47" s="14" t="str" cm="1">
        <f t="array" ref="B47">_xlfn.IFS(A47="","",COUNTIF(高校選手データ貼り付け!P56," ")&gt;0,LEFT(高校選手データ貼り付け!P56,FIND(" ",高校選手データ貼り付け!P56)-1),TRUE,LEFT(高校選手データ貼り付け!P56,FIND("　",高校選手データ貼り付け!P56)-1))</f>
        <v/>
      </c>
      <c r="C47" s="14" t="str" cm="1">
        <f t="array" ref="C47">_xlfn.IFS(A47="","",COUNTIF(高校選手データ貼り付け!P56," ")&gt;0,RIGHT(高校選手データ貼り付け!P56,LEN(高校選手データ貼り付け!P56)-FIND(" ",高校選手データ貼り付け!P56)),TRUE,RIGHT(高校選手データ貼り付け!P56,LEN(高校選手データ貼り付け!P56)-FIND("　",高校選手データ貼り付け!P56)))</f>
        <v/>
      </c>
      <c r="D47" s="15"/>
      <c r="E47" s="16" t="str" cm="1">
        <f t="array" ref="E47">_xlfn.IFS(A47="","",TRUE,高校選手データ貼り付け!$P$4&amp;"高")</f>
        <v/>
      </c>
      <c r="F47" s="17" t="str" cm="1">
        <f t="array" ref="F47">_xlfn.IFS(A47="","",TRUE,高校選手データ貼り付け!W55)</f>
        <v/>
      </c>
      <c r="G47" s="15"/>
      <c r="H47" s="18"/>
      <c r="I47" s="18"/>
      <c r="J47" s="16" t="str" cm="1">
        <f t="array" ref="J47">_xlfn.IFS(A47="","",COUNTIF(高校選手データ貼り付け!P55," ")&gt;0,ASC(LEFT(高校選手データ貼り付け!P55,FIND(" ",高校選手データ貼り付け!P55)-1)),TRUE,ASC(LEFT(高校選手データ貼り付け!P55,FIND("　",高校選手データ貼り付け!P55)-1)))</f>
        <v/>
      </c>
      <c r="K47" s="18" t="str" cm="1">
        <f t="array" ref="K47">_xlfn.IFS(A47="","",COUNTIF(高校選手データ貼り付け!P55," ")&gt;0,ASC(RIGHT(高校選手データ貼り付け!P55,LEN(高校選手データ貼り付け!P55)-FIND(" ",高校選手データ貼り付け!P55))),TRUE,ASC(RIGHT(高校選手データ貼り付け!P55,LEN(高校選手データ貼り付け!P55)-FIND("　",高校選手データ貼り付け!P55))))</f>
        <v/>
      </c>
      <c r="L47" s="18"/>
      <c r="M47" s="18"/>
      <c r="N47" s="18" t="str" cm="1">
        <f t="array" ref="N47">_xlfn.IFS(A47="","",TRUE,高校選手データ貼り付け!R55&amp;"."&amp;TEXT(高校選手データ貼り付け!T55,"00")&amp;"."&amp;TEXT(高校選手データ貼り付け!V55,"00"))</f>
        <v/>
      </c>
      <c r="O47" s="18" t="str" cm="1">
        <f t="array" ref="O47">_xlfn.IFS(A47="","",TRUE,"JPN")</f>
        <v/>
      </c>
      <c r="P47" s="1" t="e">
        <f t="shared" si="0"/>
        <v>#VALUE!</v>
      </c>
      <c r="Q47" s="1" t="e">
        <f t="shared" si="1"/>
        <v>#VALUE!</v>
      </c>
      <c r="R47" s="1" t="e">
        <f t="shared" si="2"/>
        <v>#VALUE!</v>
      </c>
      <c r="S47" s="1" t="e">
        <f t="shared" si="3"/>
        <v>#VALUE!</v>
      </c>
      <c r="T47" s="1" t="e">
        <f t="shared" si="4"/>
        <v>#VALUE!</v>
      </c>
      <c r="U47" s="1" t="str">
        <f t="shared" si="5"/>
        <v>高</v>
      </c>
    </row>
    <row r="48" spans="1:21" ht="18" customHeight="1">
      <c r="A48" s="13" t="str" cm="1">
        <f t="array" ref="A48">_xlfn.IFS(高校選手データ貼り付け!N56="","",TRUE,高校選手データ貼り付け!N56)</f>
        <v/>
      </c>
      <c r="B48" s="14" t="str" cm="1">
        <f t="array" ref="B48">_xlfn.IFS(A48="","",COUNTIF(高校選手データ貼り付け!P57," ")&gt;0,LEFT(高校選手データ貼り付け!P57,FIND(" ",高校選手データ貼り付け!P57)-1),TRUE,LEFT(高校選手データ貼り付け!P57,FIND("　",高校選手データ貼り付け!P57)-1))</f>
        <v/>
      </c>
      <c r="C48" s="14" t="str" cm="1">
        <f t="array" ref="C48">_xlfn.IFS(A48="","",COUNTIF(高校選手データ貼り付け!P57," ")&gt;0,RIGHT(高校選手データ貼り付け!P57,LEN(高校選手データ貼り付け!P57)-FIND(" ",高校選手データ貼り付け!P57)),TRUE,RIGHT(高校選手データ貼り付け!P57,LEN(高校選手データ貼り付け!P57)-FIND("　",高校選手データ貼り付け!P57)))</f>
        <v/>
      </c>
      <c r="D48" s="15"/>
      <c r="E48" s="16" t="str" cm="1">
        <f t="array" ref="E48">_xlfn.IFS(A48="","",TRUE,高校選手データ貼り付け!$P$4&amp;"高")</f>
        <v/>
      </c>
      <c r="F48" s="17" t="str" cm="1">
        <f t="array" ref="F48">_xlfn.IFS(A48="","",TRUE,高校選手データ貼り付け!W56)</f>
        <v/>
      </c>
      <c r="G48" s="15"/>
      <c r="H48" s="18"/>
      <c r="I48" s="18"/>
      <c r="J48" s="16" t="str" cm="1">
        <f t="array" ref="J48">_xlfn.IFS(A48="","",COUNTIF(高校選手データ貼り付け!P56," ")&gt;0,ASC(LEFT(高校選手データ貼り付け!P56,FIND(" ",高校選手データ貼り付け!P56)-1)),TRUE,ASC(LEFT(高校選手データ貼り付け!P56,FIND("　",高校選手データ貼り付け!P56)-1)))</f>
        <v/>
      </c>
      <c r="K48" s="18" t="str" cm="1">
        <f t="array" ref="K48">_xlfn.IFS(A48="","",COUNTIF(高校選手データ貼り付け!P56," ")&gt;0,ASC(RIGHT(高校選手データ貼り付け!P56,LEN(高校選手データ貼り付け!P56)-FIND(" ",高校選手データ貼り付け!P56))),TRUE,ASC(RIGHT(高校選手データ貼り付け!P56,LEN(高校選手データ貼り付け!P56)-FIND("　",高校選手データ貼り付け!P56))))</f>
        <v/>
      </c>
      <c r="L48" s="18"/>
      <c r="M48" s="18"/>
      <c r="N48" s="18" t="str" cm="1">
        <f t="array" ref="N48">_xlfn.IFS(A48="","",TRUE,高校選手データ貼り付け!R56&amp;"."&amp;TEXT(高校選手データ貼り付け!T56,"00")&amp;"."&amp;TEXT(高校選手データ貼り付け!V56,"00"))</f>
        <v/>
      </c>
      <c r="O48" s="18" t="str" cm="1">
        <f t="array" ref="O48">_xlfn.IFS(A48="","",TRUE,"JPN")</f>
        <v/>
      </c>
      <c r="P48" s="1" t="e">
        <f t="shared" si="0"/>
        <v>#VALUE!</v>
      </c>
      <c r="Q48" s="1" t="e">
        <f t="shared" si="1"/>
        <v>#VALUE!</v>
      </c>
      <c r="R48" s="1" t="e">
        <f t="shared" si="2"/>
        <v>#VALUE!</v>
      </c>
      <c r="S48" s="1" t="e">
        <f t="shared" si="3"/>
        <v>#VALUE!</v>
      </c>
      <c r="T48" s="1" t="e">
        <f t="shared" si="4"/>
        <v>#VALUE!</v>
      </c>
      <c r="U48" s="1" t="str">
        <f t="shared" si="5"/>
        <v>高</v>
      </c>
    </row>
    <row r="49" spans="1:21" ht="18" customHeight="1">
      <c r="A49" s="13" t="str" cm="1">
        <f t="array" ref="A49">_xlfn.IFS(高校選手データ貼り付け!N57="","",TRUE,高校選手データ貼り付け!N57)</f>
        <v/>
      </c>
      <c r="B49" s="14" t="str" cm="1">
        <f t="array" ref="B49">_xlfn.IFS(A49="","",COUNTIF(高校選手データ貼り付け!P58," ")&gt;0,LEFT(高校選手データ貼り付け!P58,FIND(" ",高校選手データ貼り付け!P58)-1),TRUE,LEFT(高校選手データ貼り付け!P58,FIND("　",高校選手データ貼り付け!P58)-1))</f>
        <v/>
      </c>
      <c r="C49" s="14" t="str" cm="1">
        <f t="array" ref="C49">_xlfn.IFS(A49="","",COUNTIF(高校選手データ貼り付け!P58," ")&gt;0,RIGHT(高校選手データ貼り付け!P58,LEN(高校選手データ貼り付け!P58)-FIND(" ",高校選手データ貼り付け!P58)),TRUE,RIGHT(高校選手データ貼り付け!P58,LEN(高校選手データ貼り付け!P58)-FIND("　",高校選手データ貼り付け!P58)))</f>
        <v/>
      </c>
      <c r="D49" s="15"/>
      <c r="E49" s="16" t="str" cm="1">
        <f t="array" ref="E49">_xlfn.IFS(A49="","",TRUE,高校選手データ貼り付け!$P$4&amp;"高")</f>
        <v/>
      </c>
      <c r="F49" s="17" t="str" cm="1">
        <f t="array" ref="F49">_xlfn.IFS(A49="","",TRUE,高校選手データ貼り付け!W57)</f>
        <v/>
      </c>
      <c r="G49" s="15"/>
      <c r="H49" s="18"/>
      <c r="I49" s="18"/>
      <c r="J49" s="16" t="str" cm="1">
        <f t="array" ref="J49">_xlfn.IFS(A49="","",COUNTIF(高校選手データ貼り付け!P57," ")&gt;0,ASC(LEFT(高校選手データ貼り付け!P57,FIND(" ",高校選手データ貼り付け!P57)-1)),TRUE,ASC(LEFT(高校選手データ貼り付け!P57,FIND("　",高校選手データ貼り付け!P57)-1)))</f>
        <v/>
      </c>
      <c r="K49" s="18" t="str" cm="1">
        <f t="array" ref="K49">_xlfn.IFS(A49="","",COUNTIF(高校選手データ貼り付け!P57," ")&gt;0,ASC(RIGHT(高校選手データ貼り付け!P57,LEN(高校選手データ貼り付け!P57)-FIND(" ",高校選手データ貼り付け!P57))),TRUE,ASC(RIGHT(高校選手データ貼り付け!P57,LEN(高校選手データ貼り付け!P57)-FIND("　",高校選手データ貼り付け!P57))))</f>
        <v/>
      </c>
      <c r="L49" s="18"/>
      <c r="M49" s="18"/>
      <c r="N49" s="18" t="str" cm="1">
        <f t="array" ref="N49">_xlfn.IFS(A49="","",TRUE,高校選手データ貼り付け!R57&amp;"."&amp;TEXT(高校選手データ貼り付け!T57,"00")&amp;"."&amp;TEXT(高校選手データ貼り付け!V57,"00"))</f>
        <v/>
      </c>
      <c r="O49" s="18" t="str" cm="1">
        <f t="array" ref="O49">_xlfn.IFS(A49="","",TRUE,"JPN")</f>
        <v/>
      </c>
      <c r="P49" s="1" t="e">
        <f t="shared" si="0"/>
        <v>#VALUE!</v>
      </c>
      <c r="Q49" s="1" t="e">
        <f t="shared" si="1"/>
        <v>#VALUE!</v>
      </c>
      <c r="R49" s="1" t="e">
        <f t="shared" si="2"/>
        <v>#VALUE!</v>
      </c>
      <c r="S49" s="1" t="e">
        <f t="shared" si="3"/>
        <v>#VALUE!</v>
      </c>
      <c r="T49" s="1" t="e">
        <f t="shared" si="4"/>
        <v>#VALUE!</v>
      </c>
      <c r="U49" s="1" t="str">
        <f t="shared" si="5"/>
        <v>高</v>
      </c>
    </row>
    <row r="50" spans="1:21" ht="18" customHeight="1">
      <c r="A50" s="13" t="str" cm="1">
        <f t="array" ref="A50">_xlfn.IFS(高校選手データ貼り付け!N58="","",TRUE,高校選手データ貼り付け!N58)</f>
        <v/>
      </c>
      <c r="B50" s="14" t="str" cm="1">
        <f t="array" ref="B50">_xlfn.IFS(A50="","",COUNTIF(高校選手データ貼り付け!P59," ")&gt;0,LEFT(高校選手データ貼り付け!P59,FIND(" ",高校選手データ貼り付け!P59)-1),TRUE,LEFT(高校選手データ貼り付け!P59,FIND("　",高校選手データ貼り付け!P59)-1))</f>
        <v/>
      </c>
      <c r="C50" s="14" t="str" cm="1">
        <f t="array" ref="C50">_xlfn.IFS(A50="","",COUNTIF(高校選手データ貼り付け!P59," ")&gt;0,RIGHT(高校選手データ貼り付け!P59,LEN(高校選手データ貼り付け!P59)-FIND(" ",高校選手データ貼り付け!P59)),TRUE,RIGHT(高校選手データ貼り付け!P59,LEN(高校選手データ貼り付け!P59)-FIND("　",高校選手データ貼り付け!P59)))</f>
        <v/>
      </c>
      <c r="D50" s="15"/>
      <c r="E50" s="16" t="str" cm="1">
        <f t="array" ref="E50">_xlfn.IFS(A50="","",TRUE,高校選手データ貼り付け!$P$4&amp;"高")</f>
        <v/>
      </c>
      <c r="F50" s="17" t="str" cm="1">
        <f t="array" ref="F50">_xlfn.IFS(A50="","",TRUE,高校選手データ貼り付け!W58)</f>
        <v/>
      </c>
      <c r="G50" s="15"/>
      <c r="H50" s="18"/>
      <c r="I50" s="18"/>
      <c r="J50" s="16" t="str" cm="1">
        <f t="array" ref="J50">_xlfn.IFS(A50="","",COUNTIF(高校選手データ貼り付け!P58," ")&gt;0,ASC(LEFT(高校選手データ貼り付け!P58,FIND(" ",高校選手データ貼り付け!P58)-1)),TRUE,ASC(LEFT(高校選手データ貼り付け!P58,FIND("　",高校選手データ貼り付け!P58)-1)))</f>
        <v/>
      </c>
      <c r="K50" s="18" t="str" cm="1">
        <f t="array" ref="K50">_xlfn.IFS(A50="","",COUNTIF(高校選手データ貼り付け!P58," ")&gt;0,ASC(RIGHT(高校選手データ貼り付け!P58,LEN(高校選手データ貼り付け!P58)-FIND(" ",高校選手データ貼り付け!P58))),TRUE,ASC(RIGHT(高校選手データ貼り付け!P58,LEN(高校選手データ貼り付け!P58)-FIND("　",高校選手データ貼り付け!P58))))</f>
        <v/>
      </c>
      <c r="L50" s="18"/>
      <c r="M50" s="18"/>
      <c r="N50" s="18" t="str" cm="1">
        <f t="array" ref="N50">_xlfn.IFS(A50="","",TRUE,高校選手データ貼り付け!R58&amp;"."&amp;TEXT(高校選手データ貼り付け!T58,"00")&amp;"."&amp;TEXT(高校選手データ貼り付け!V58,"00"))</f>
        <v/>
      </c>
      <c r="O50" s="18" t="str" cm="1">
        <f t="array" ref="O50">_xlfn.IFS(A50="","",TRUE,"JPN")</f>
        <v/>
      </c>
      <c r="P50" s="1" t="e">
        <f t="shared" si="0"/>
        <v>#VALUE!</v>
      </c>
      <c r="Q50" s="1" t="e">
        <f t="shared" si="1"/>
        <v>#VALUE!</v>
      </c>
      <c r="R50" s="1" t="e">
        <f t="shared" si="2"/>
        <v>#VALUE!</v>
      </c>
      <c r="S50" s="1" t="e">
        <f t="shared" si="3"/>
        <v>#VALUE!</v>
      </c>
      <c r="T50" s="1" t="e">
        <f t="shared" si="4"/>
        <v>#VALUE!</v>
      </c>
      <c r="U50" s="1" t="str">
        <f t="shared" si="5"/>
        <v>高</v>
      </c>
    </row>
    <row r="51" spans="1:21" ht="18" customHeight="1">
      <c r="A51" s="13" t="str" cm="1">
        <f t="array" ref="A51">_xlfn.IFS(高校選手データ貼り付け!N59="","",TRUE,高校選手データ貼り付け!N59)</f>
        <v/>
      </c>
      <c r="B51" s="14" t="str" cm="1">
        <f t="array" ref="B51">_xlfn.IFS(A51="","",COUNTIF(高校選手データ貼り付け!P60," ")&gt;0,LEFT(高校選手データ貼り付け!P60,FIND(" ",高校選手データ貼り付け!P60)-1),TRUE,LEFT(高校選手データ貼り付け!P60,FIND("　",高校選手データ貼り付け!P60)-1))</f>
        <v/>
      </c>
      <c r="C51" s="14" t="str" cm="1">
        <f t="array" ref="C51">_xlfn.IFS(A51="","",COUNTIF(高校選手データ貼り付け!P60," ")&gt;0,RIGHT(高校選手データ貼り付け!P60,LEN(高校選手データ貼り付け!P60)-FIND(" ",高校選手データ貼り付け!P60)),TRUE,RIGHT(高校選手データ貼り付け!P60,LEN(高校選手データ貼り付け!P60)-FIND("　",高校選手データ貼り付け!P60)))</f>
        <v/>
      </c>
      <c r="D51" s="15"/>
      <c r="E51" s="16" t="str" cm="1">
        <f t="array" ref="E51">_xlfn.IFS(A51="","",TRUE,高校選手データ貼り付け!$P$4&amp;"高")</f>
        <v/>
      </c>
      <c r="F51" s="17" t="str" cm="1">
        <f t="array" ref="F51">_xlfn.IFS(A51="","",TRUE,高校選手データ貼り付け!W59)</f>
        <v/>
      </c>
      <c r="G51" s="15"/>
      <c r="H51" s="18"/>
      <c r="I51" s="18"/>
      <c r="J51" s="16" t="str" cm="1">
        <f t="array" ref="J51">_xlfn.IFS(A51="","",COUNTIF(高校選手データ貼り付け!P59," ")&gt;0,ASC(LEFT(高校選手データ貼り付け!P59,FIND(" ",高校選手データ貼り付け!P59)-1)),TRUE,ASC(LEFT(高校選手データ貼り付け!P59,FIND("　",高校選手データ貼り付け!P59)-1)))</f>
        <v/>
      </c>
      <c r="K51" s="18" t="str" cm="1">
        <f t="array" ref="K51">_xlfn.IFS(A51="","",COUNTIF(高校選手データ貼り付け!P59," ")&gt;0,ASC(RIGHT(高校選手データ貼り付け!P59,LEN(高校選手データ貼り付け!P59)-FIND(" ",高校選手データ貼り付け!P59))),TRUE,ASC(RIGHT(高校選手データ貼り付け!P59,LEN(高校選手データ貼り付け!P59)-FIND("　",高校選手データ貼り付け!P59))))</f>
        <v/>
      </c>
      <c r="L51" s="18"/>
      <c r="M51" s="18"/>
      <c r="N51" s="18" t="str" cm="1">
        <f t="array" ref="N51">_xlfn.IFS(A51="","",TRUE,高校選手データ貼り付け!R59&amp;"."&amp;TEXT(高校選手データ貼り付け!T59,"00")&amp;"."&amp;TEXT(高校選手データ貼り付け!V59,"00"))</f>
        <v/>
      </c>
      <c r="O51" s="18" t="str" cm="1">
        <f t="array" ref="O51">_xlfn.IFS(A51="","",TRUE,"JPN")</f>
        <v/>
      </c>
      <c r="P51" s="1" t="e">
        <f t="shared" si="0"/>
        <v>#VALUE!</v>
      </c>
      <c r="Q51" s="1" t="e">
        <f t="shared" si="1"/>
        <v>#VALUE!</v>
      </c>
      <c r="R51" s="1" t="e">
        <f t="shared" si="2"/>
        <v>#VALUE!</v>
      </c>
      <c r="S51" s="1" t="e">
        <f t="shared" si="3"/>
        <v>#VALUE!</v>
      </c>
      <c r="T51" s="1" t="e">
        <f t="shared" si="4"/>
        <v>#VALUE!</v>
      </c>
      <c r="U51" s="1" t="str">
        <f t="shared" si="5"/>
        <v>高</v>
      </c>
    </row>
    <row r="52" spans="1:21" ht="18" customHeight="1">
      <c r="A52" s="13" t="str" cm="1">
        <f t="array" ref="A52">_xlfn.IFS(高校選手データ貼り付け!N60="","",TRUE,高校選手データ貼り付け!N60)</f>
        <v/>
      </c>
      <c r="B52" s="14" t="str" cm="1">
        <f t="array" ref="B52">_xlfn.IFS(A52="","",COUNTIF(高校選手データ貼り付け!P61," ")&gt;0,LEFT(高校選手データ貼り付け!P61,FIND(" ",高校選手データ貼り付け!P61)-1),TRUE,LEFT(高校選手データ貼り付け!P61,FIND("　",高校選手データ貼り付け!P61)-1))</f>
        <v/>
      </c>
      <c r="C52" s="14" t="str" cm="1">
        <f t="array" ref="C52">_xlfn.IFS(A52="","",COUNTIF(高校選手データ貼り付け!P61," ")&gt;0,RIGHT(高校選手データ貼り付け!P61,LEN(高校選手データ貼り付け!P61)-FIND(" ",高校選手データ貼り付け!P61)),TRUE,RIGHT(高校選手データ貼り付け!P61,LEN(高校選手データ貼り付け!P61)-FIND("　",高校選手データ貼り付け!P61)))</f>
        <v/>
      </c>
      <c r="D52" s="15"/>
      <c r="E52" s="16" t="str" cm="1">
        <f t="array" ref="E52">_xlfn.IFS(A52="","",TRUE,高校選手データ貼り付け!$P$4&amp;"高")</f>
        <v/>
      </c>
      <c r="F52" s="17" t="str" cm="1">
        <f t="array" ref="F52">_xlfn.IFS(A52="","",TRUE,高校選手データ貼り付け!W60)</f>
        <v/>
      </c>
      <c r="G52" s="15"/>
      <c r="H52" s="18"/>
      <c r="I52" s="18"/>
      <c r="J52" s="16" t="str" cm="1">
        <f t="array" ref="J52">_xlfn.IFS(A52="","",COUNTIF(高校選手データ貼り付け!P60," ")&gt;0,ASC(LEFT(高校選手データ貼り付け!P60,FIND(" ",高校選手データ貼り付け!P60)-1)),TRUE,ASC(LEFT(高校選手データ貼り付け!P60,FIND("　",高校選手データ貼り付け!P60)-1)))</f>
        <v/>
      </c>
      <c r="K52" s="18" t="str" cm="1">
        <f t="array" ref="K52">_xlfn.IFS(A52="","",COUNTIF(高校選手データ貼り付け!P60," ")&gt;0,ASC(RIGHT(高校選手データ貼り付け!P60,LEN(高校選手データ貼り付け!P60)-FIND(" ",高校選手データ貼り付け!P60))),TRUE,ASC(RIGHT(高校選手データ貼り付け!P60,LEN(高校選手データ貼り付け!P60)-FIND("　",高校選手データ貼り付け!P60))))</f>
        <v/>
      </c>
      <c r="L52" s="18"/>
      <c r="M52" s="18"/>
      <c r="N52" s="18" t="str" cm="1">
        <f t="array" ref="N52">_xlfn.IFS(A52="","",TRUE,高校選手データ貼り付け!R60&amp;"."&amp;TEXT(高校選手データ貼り付け!T60,"00")&amp;"."&amp;TEXT(高校選手データ貼り付け!V60,"00"))</f>
        <v/>
      </c>
      <c r="O52" s="18" t="str" cm="1">
        <f t="array" ref="O52">_xlfn.IFS(A52="","",TRUE,"JPN")</f>
        <v/>
      </c>
      <c r="P52" s="1" t="e">
        <f t="shared" si="0"/>
        <v>#VALUE!</v>
      </c>
      <c r="Q52" s="1" t="e">
        <f t="shared" si="1"/>
        <v>#VALUE!</v>
      </c>
      <c r="R52" s="1" t="e">
        <f t="shared" si="2"/>
        <v>#VALUE!</v>
      </c>
      <c r="S52" s="1" t="e">
        <f t="shared" si="3"/>
        <v>#VALUE!</v>
      </c>
      <c r="T52" s="1" t="e">
        <f t="shared" si="4"/>
        <v>#VALUE!</v>
      </c>
      <c r="U52" s="1" t="str">
        <f t="shared" si="5"/>
        <v>高</v>
      </c>
    </row>
    <row r="53" spans="1:21" ht="18" customHeight="1">
      <c r="A53" s="13" t="str" cm="1">
        <f t="array" ref="A53">_xlfn.IFS(高校選手データ貼り付け!N61="","",TRUE,高校選手データ貼り付け!N61)</f>
        <v/>
      </c>
      <c r="B53" s="14" t="str" cm="1">
        <f t="array" ref="B53">_xlfn.IFS(A53="","",COUNTIF(高校選手データ貼り付け!P62," ")&gt;0,LEFT(高校選手データ貼り付け!P62,FIND(" ",高校選手データ貼り付け!P62)-1),TRUE,LEFT(高校選手データ貼り付け!P62,FIND("　",高校選手データ貼り付け!P62)-1))</f>
        <v/>
      </c>
      <c r="C53" s="14" t="str" cm="1">
        <f t="array" ref="C53">_xlfn.IFS(A53="","",COUNTIF(高校選手データ貼り付け!P62," ")&gt;0,RIGHT(高校選手データ貼り付け!P62,LEN(高校選手データ貼り付け!P62)-FIND(" ",高校選手データ貼り付け!P62)),TRUE,RIGHT(高校選手データ貼り付け!P62,LEN(高校選手データ貼り付け!P62)-FIND("　",高校選手データ貼り付け!P62)))</f>
        <v/>
      </c>
      <c r="D53" s="15"/>
      <c r="E53" s="16" t="str" cm="1">
        <f t="array" ref="E53">_xlfn.IFS(A53="","",TRUE,高校選手データ貼り付け!$P$4&amp;"高")</f>
        <v/>
      </c>
      <c r="F53" s="17" t="str" cm="1">
        <f t="array" ref="F53">_xlfn.IFS(A53="","",TRUE,高校選手データ貼り付け!W61)</f>
        <v/>
      </c>
      <c r="G53" s="15"/>
      <c r="H53" s="18"/>
      <c r="I53" s="18"/>
      <c r="J53" s="16" t="str" cm="1">
        <f t="array" ref="J53">_xlfn.IFS(A53="","",COUNTIF(高校選手データ貼り付け!P61," ")&gt;0,ASC(LEFT(高校選手データ貼り付け!P61,FIND(" ",高校選手データ貼り付け!P61)-1)),TRUE,ASC(LEFT(高校選手データ貼り付け!P61,FIND("　",高校選手データ貼り付け!P61)-1)))</f>
        <v/>
      </c>
      <c r="K53" s="18" t="str" cm="1">
        <f t="array" ref="K53">_xlfn.IFS(A53="","",COUNTIF(高校選手データ貼り付け!P61," ")&gt;0,ASC(RIGHT(高校選手データ貼り付け!P61,LEN(高校選手データ貼り付け!P61)-FIND(" ",高校選手データ貼り付け!P61))),TRUE,ASC(RIGHT(高校選手データ貼り付け!P61,LEN(高校選手データ貼り付け!P61)-FIND("　",高校選手データ貼り付け!P61))))</f>
        <v/>
      </c>
      <c r="L53" s="18"/>
      <c r="M53" s="18"/>
      <c r="N53" s="18" t="str" cm="1">
        <f t="array" ref="N53">_xlfn.IFS(A53="","",TRUE,高校選手データ貼り付け!R61&amp;"."&amp;TEXT(高校選手データ貼り付け!T61,"00")&amp;"."&amp;TEXT(高校選手データ貼り付け!V61,"00"))</f>
        <v/>
      </c>
      <c r="O53" s="18" t="str" cm="1">
        <f t="array" ref="O53">_xlfn.IFS(A53="","",TRUE,"JPN")</f>
        <v/>
      </c>
      <c r="P53" s="1" t="e">
        <f t="shared" si="0"/>
        <v>#VALUE!</v>
      </c>
      <c r="Q53" s="1" t="e">
        <f t="shared" si="1"/>
        <v>#VALUE!</v>
      </c>
      <c r="R53" s="1" t="e">
        <f t="shared" si="2"/>
        <v>#VALUE!</v>
      </c>
      <c r="S53" s="1" t="e">
        <f t="shared" si="3"/>
        <v>#VALUE!</v>
      </c>
      <c r="T53" s="1" t="e">
        <f t="shared" si="4"/>
        <v>#VALUE!</v>
      </c>
      <c r="U53" s="1" t="str">
        <f t="shared" si="5"/>
        <v>高</v>
      </c>
    </row>
    <row r="54" spans="1:21" ht="18" customHeight="1">
      <c r="A54" s="13" t="str" cm="1">
        <f t="array" ref="A54">_xlfn.IFS(高校選手データ貼り付け!N62="","",TRUE,高校選手データ貼り付け!N62)</f>
        <v/>
      </c>
      <c r="B54" s="14" t="str" cm="1">
        <f t="array" ref="B54">_xlfn.IFS(A54="","",COUNTIF(高校選手データ貼り付け!P63," ")&gt;0,LEFT(高校選手データ貼り付け!P63,FIND(" ",高校選手データ貼り付け!P63)-1),TRUE,LEFT(高校選手データ貼り付け!P63,FIND("　",高校選手データ貼り付け!P63)-1))</f>
        <v/>
      </c>
      <c r="C54" s="14" t="str" cm="1">
        <f t="array" ref="C54">_xlfn.IFS(A54="","",COUNTIF(高校選手データ貼り付け!P63," ")&gt;0,RIGHT(高校選手データ貼り付け!P63,LEN(高校選手データ貼り付け!P63)-FIND(" ",高校選手データ貼り付け!P63)),TRUE,RIGHT(高校選手データ貼り付け!P63,LEN(高校選手データ貼り付け!P63)-FIND("　",高校選手データ貼り付け!P63)))</f>
        <v/>
      </c>
      <c r="D54" s="15"/>
      <c r="E54" s="16" t="str" cm="1">
        <f t="array" ref="E54">_xlfn.IFS(A54="","",TRUE,高校選手データ貼り付け!$P$4&amp;"高")</f>
        <v/>
      </c>
      <c r="F54" s="17" t="str" cm="1">
        <f t="array" ref="F54">_xlfn.IFS(A54="","",TRUE,高校選手データ貼り付け!W62)</f>
        <v/>
      </c>
      <c r="G54" s="15"/>
      <c r="H54" s="18"/>
      <c r="I54" s="18"/>
      <c r="J54" s="16" t="str" cm="1">
        <f t="array" ref="J54">_xlfn.IFS(A54="","",COUNTIF(高校選手データ貼り付け!P62," ")&gt;0,ASC(LEFT(高校選手データ貼り付け!P62,FIND(" ",高校選手データ貼り付け!P62)-1)),TRUE,ASC(LEFT(高校選手データ貼り付け!P62,FIND("　",高校選手データ貼り付け!P62)-1)))</f>
        <v/>
      </c>
      <c r="K54" s="18" t="str" cm="1">
        <f t="array" ref="K54">_xlfn.IFS(A54="","",COUNTIF(高校選手データ貼り付け!P62," ")&gt;0,ASC(RIGHT(高校選手データ貼り付け!P62,LEN(高校選手データ貼り付け!P62)-FIND(" ",高校選手データ貼り付け!P62))),TRUE,ASC(RIGHT(高校選手データ貼り付け!P62,LEN(高校選手データ貼り付け!P62)-FIND("　",高校選手データ貼り付け!P62))))</f>
        <v/>
      </c>
      <c r="L54" s="18"/>
      <c r="M54" s="18"/>
      <c r="N54" s="18" t="str" cm="1">
        <f t="array" ref="N54">_xlfn.IFS(A54="","",TRUE,高校選手データ貼り付け!R62&amp;"."&amp;TEXT(高校選手データ貼り付け!T62,"00")&amp;"."&amp;TEXT(高校選手データ貼り付け!V62,"00"))</f>
        <v/>
      </c>
      <c r="O54" s="18" t="str" cm="1">
        <f t="array" ref="O54">_xlfn.IFS(A54="","",TRUE,"JPN")</f>
        <v/>
      </c>
      <c r="P54" s="1" t="e">
        <f t="shared" si="0"/>
        <v>#VALUE!</v>
      </c>
      <c r="Q54" s="1" t="e">
        <f t="shared" si="1"/>
        <v>#VALUE!</v>
      </c>
      <c r="R54" s="1" t="e">
        <f t="shared" si="2"/>
        <v>#VALUE!</v>
      </c>
      <c r="S54" s="1" t="e">
        <f t="shared" si="3"/>
        <v>#VALUE!</v>
      </c>
      <c r="T54" s="1" t="e">
        <f t="shared" si="4"/>
        <v>#VALUE!</v>
      </c>
      <c r="U54" s="1" t="str">
        <f t="shared" si="5"/>
        <v>高</v>
      </c>
    </row>
    <row r="55" spans="1:21" ht="18" customHeight="1">
      <c r="A55" s="13" t="str" cm="1">
        <f t="array" ref="A55">_xlfn.IFS(高校選手データ貼り付け!N63="","",TRUE,高校選手データ貼り付け!N63)</f>
        <v/>
      </c>
      <c r="B55" s="14" t="str" cm="1">
        <f t="array" ref="B55">_xlfn.IFS(A55="","",COUNTIF(高校選手データ貼り付け!P64," ")&gt;0,LEFT(高校選手データ貼り付け!P64,FIND(" ",高校選手データ貼り付け!P64)-1),TRUE,LEFT(高校選手データ貼り付け!P64,FIND("　",高校選手データ貼り付け!P64)-1))</f>
        <v/>
      </c>
      <c r="C55" s="14" t="str" cm="1">
        <f t="array" ref="C55">_xlfn.IFS(A55="","",COUNTIF(高校選手データ貼り付け!P64," ")&gt;0,RIGHT(高校選手データ貼り付け!P64,LEN(高校選手データ貼り付け!P64)-FIND(" ",高校選手データ貼り付け!P64)),TRUE,RIGHT(高校選手データ貼り付け!P64,LEN(高校選手データ貼り付け!P64)-FIND("　",高校選手データ貼り付け!P64)))</f>
        <v/>
      </c>
      <c r="D55" s="15"/>
      <c r="E55" s="16" t="str" cm="1">
        <f t="array" ref="E55">_xlfn.IFS(A55="","",TRUE,高校選手データ貼り付け!$P$4&amp;"高")</f>
        <v/>
      </c>
      <c r="F55" s="17" t="str" cm="1">
        <f t="array" ref="F55">_xlfn.IFS(A55="","",TRUE,高校選手データ貼り付け!W63)</f>
        <v/>
      </c>
      <c r="G55" s="15"/>
      <c r="H55" s="18"/>
      <c r="I55" s="18"/>
      <c r="J55" s="16" t="str" cm="1">
        <f t="array" ref="J55">_xlfn.IFS(A55="","",COUNTIF(高校選手データ貼り付け!P63," ")&gt;0,ASC(LEFT(高校選手データ貼り付け!P63,FIND(" ",高校選手データ貼り付け!P63)-1)),TRUE,ASC(LEFT(高校選手データ貼り付け!P63,FIND("　",高校選手データ貼り付け!P63)-1)))</f>
        <v/>
      </c>
      <c r="K55" s="18" t="str" cm="1">
        <f t="array" ref="K55">_xlfn.IFS(A55="","",COUNTIF(高校選手データ貼り付け!P63," ")&gt;0,ASC(RIGHT(高校選手データ貼り付け!P63,LEN(高校選手データ貼り付け!P63)-FIND(" ",高校選手データ貼り付け!P63))),TRUE,ASC(RIGHT(高校選手データ貼り付け!P63,LEN(高校選手データ貼り付け!P63)-FIND("　",高校選手データ貼り付け!P63))))</f>
        <v/>
      </c>
      <c r="L55" s="18"/>
      <c r="M55" s="18"/>
      <c r="N55" s="18" t="str" cm="1">
        <f t="array" ref="N55">_xlfn.IFS(A55="","",TRUE,高校選手データ貼り付け!R63&amp;"."&amp;TEXT(高校選手データ貼り付け!T63,"00")&amp;"."&amp;TEXT(高校選手データ貼り付け!V63,"00"))</f>
        <v/>
      </c>
      <c r="O55" s="18" t="str" cm="1">
        <f t="array" ref="O55">_xlfn.IFS(A55="","",TRUE,"JPN")</f>
        <v/>
      </c>
      <c r="P55" s="1" t="e">
        <f t="shared" si="0"/>
        <v>#VALUE!</v>
      </c>
      <c r="Q55" s="1" t="e">
        <f t="shared" si="1"/>
        <v>#VALUE!</v>
      </c>
      <c r="R55" s="1" t="e">
        <f t="shared" si="2"/>
        <v>#VALUE!</v>
      </c>
      <c r="S55" s="1" t="e">
        <f t="shared" si="3"/>
        <v>#VALUE!</v>
      </c>
      <c r="T55" s="1" t="e">
        <f t="shared" si="4"/>
        <v>#VALUE!</v>
      </c>
      <c r="U55" s="1" t="str">
        <f t="shared" si="5"/>
        <v>高</v>
      </c>
    </row>
    <row r="56" spans="1:21" ht="18" customHeight="1">
      <c r="A56" s="13" t="str" cm="1">
        <f t="array" ref="A56">_xlfn.IFS(高校選手データ貼り付け!N64="","",TRUE,高校選手データ貼り付け!N64)</f>
        <v/>
      </c>
      <c r="B56" s="14" t="str" cm="1">
        <f t="array" ref="B56">_xlfn.IFS(A56="","",COUNTIF(高校選手データ貼り付け!P65," ")&gt;0,LEFT(高校選手データ貼り付け!P65,FIND(" ",高校選手データ貼り付け!P65)-1),TRUE,LEFT(高校選手データ貼り付け!P65,FIND("　",高校選手データ貼り付け!P65)-1))</f>
        <v/>
      </c>
      <c r="C56" s="14" t="str" cm="1">
        <f t="array" ref="C56">_xlfn.IFS(A56="","",COUNTIF(高校選手データ貼り付け!P65," ")&gt;0,RIGHT(高校選手データ貼り付け!P65,LEN(高校選手データ貼り付け!P65)-FIND(" ",高校選手データ貼り付け!P65)),TRUE,RIGHT(高校選手データ貼り付け!P65,LEN(高校選手データ貼り付け!P65)-FIND("　",高校選手データ貼り付け!P65)))</f>
        <v/>
      </c>
      <c r="D56" s="15"/>
      <c r="E56" s="16" t="str" cm="1">
        <f t="array" ref="E56">_xlfn.IFS(A56="","",TRUE,高校選手データ貼り付け!$P$4&amp;"高")</f>
        <v/>
      </c>
      <c r="F56" s="17" t="str" cm="1">
        <f t="array" ref="F56">_xlfn.IFS(A56="","",TRUE,高校選手データ貼り付け!W64)</f>
        <v/>
      </c>
      <c r="G56" s="15"/>
      <c r="H56" s="18"/>
      <c r="I56" s="18"/>
      <c r="J56" s="16" t="str" cm="1">
        <f t="array" ref="J56">_xlfn.IFS(A56="","",COUNTIF(高校選手データ貼り付け!P64," ")&gt;0,ASC(LEFT(高校選手データ貼り付け!P64,FIND(" ",高校選手データ貼り付け!P64)-1)),TRUE,ASC(LEFT(高校選手データ貼り付け!P64,FIND("　",高校選手データ貼り付け!P64)-1)))</f>
        <v/>
      </c>
      <c r="K56" s="18" t="str" cm="1">
        <f t="array" ref="K56">_xlfn.IFS(A56="","",COUNTIF(高校選手データ貼り付け!P64," ")&gt;0,ASC(RIGHT(高校選手データ貼り付け!P64,LEN(高校選手データ貼り付け!P64)-FIND(" ",高校選手データ貼り付け!P64))),TRUE,ASC(RIGHT(高校選手データ貼り付け!P64,LEN(高校選手データ貼り付け!P64)-FIND("　",高校選手データ貼り付け!P64))))</f>
        <v/>
      </c>
      <c r="L56" s="18"/>
      <c r="M56" s="18"/>
      <c r="N56" s="18" t="str" cm="1">
        <f t="array" ref="N56">_xlfn.IFS(A56="","",TRUE,高校選手データ貼り付け!R64&amp;"."&amp;TEXT(高校選手データ貼り付け!T64,"00")&amp;"."&amp;TEXT(高校選手データ貼り付け!V64,"00"))</f>
        <v/>
      </c>
      <c r="O56" s="18" t="str" cm="1">
        <f t="array" ref="O56">_xlfn.IFS(A56="","",TRUE,"JPN")</f>
        <v/>
      </c>
      <c r="P56" s="1" t="e">
        <f t="shared" si="0"/>
        <v>#VALUE!</v>
      </c>
      <c r="Q56" s="1" t="e">
        <f t="shared" si="1"/>
        <v>#VALUE!</v>
      </c>
      <c r="R56" s="1" t="e">
        <f t="shared" si="2"/>
        <v>#VALUE!</v>
      </c>
      <c r="S56" s="1" t="e">
        <f t="shared" si="3"/>
        <v>#VALUE!</v>
      </c>
      <c r="T56" s="1" t="e">
        <f t="shared" si="4"/>
        <v>#VALUE!</v>
      </c>
      <c r="U56" s="1" t="str">
        <f t="shared" si="5"/>
        <v>高</v>
      </c>
    </row>
    <row r="57" spans="1:21" ht="18" customHeight="1">
      <c r="A57" s="13" t="str" cm="1">
        <f t="array" ref="A57">_xlfn.IFS(高校選手データ貼り付け!N65="","",TRUE,高校選手データ貼り付け!N65)</f>
        <v/>
      </c>
      <c r="B57" s="14" t="str" cm="1">
        <f t="array" ref="B57">_xlfn.IFS(A57="","",COUNTIF(高校選手データ貼り付け!P66," ")&gt;0,LEFT(高校選手データ貼り付け!P66,FIND(" ",高校選手データ貼り付け!P66)-1),TRUE,LEFT(高校選手データ貼り付け!P66,FIND("　",高校選手データ貼り付け!P66)-1))</f>
        <v/>
      </c>
      <c r="C57" s="14" t="str" cm="1">
        <f t="array" ref="C57">_xlfn.IFS(A57="","",COUNTIF(高校選手データ貼り付け!P66," ")&gt;0,RIGHT(高校選手データ貼り付け!P66,LEN(高校選手データ貼り付け!P66)-FIND(" ",高校選手データ貼り付け!P66)),TRUE,RIGHT(高校選手データ貼り付け!P66,LEN(高校選手データ貼り付け!P66)-FIND("　",高校選手データ貼り付け!P66)))</f>
        <v/>
      </c>
      <c r="D57" s="15"/>
      <c r="E57" s="16" t="str" cm="1">
        <f t="array" ref="E57">_xlfn.IFS(A57="","",TRUE,高校選手データ貼り付け!$P$4&amp;"高")</f>
        <v/>
      </c>
      <c r="F57" s="17" t="str" cm="1">
        <f t="array" ref="F57">_xlfn.IFS(A57="","",TRUE,高校選手データ貼り付け!W65)</f>
        <v/>
      </c>
      <c r="G57" s="15"/>
      <c r="H57" s="18"/>
      <c r="I57" s="18"/>
      <c r="J57" s="16" t="str" cm="1">
        <f t="array" ref="J57">_xlfn.IFS(A57="","",COUNTIF(高校選手データ貼り付け!P65," ")&gt;0,ASC(LEFT(高校選手データ貼り付け!P65,FIND(" ",高校選手データ貼り付け!P65)-1)),TRUE,ASC(LEFT(高校選手データ貼り付け!P65,FIND("　",高校選手データ貼り付け!P65)-1)))</f>
        <v/>
      </c>
      <c r="K57" s="18" t="str" cm="1">
        <f t="array" ref="K57">_xlfn.IFS(A57="","",COUNTIF(高校選手データ貼り付け!P65," ")&gt;0,ASC(RIGHT(高校選手データ貼り付け!P65,LEN(高校選手データ貼り付け!P65)-FIND(" ",高校選手データ貼り付け!P65))),TRUE,ASC(RIGHT(高校選手データ貼り付け!P65,LEN(高校選手データ貼り付け!P65)-FIND("　",高校選手データ貼り付け!P65))))</f>
        <v/>
      </c>
      <c r="L57" s="18"/>
      <c r="M57" s="18"/>
      <c r="N57" s="18" t="str" cm="1">
        <f t="array" ref="N57">_xlfn.IFS(A57="","",TRUE,高校選手データ貼り付け!R65&amp;"."&amp;TEXT(高校選手データ貼り付け!T65,"00")&amp;"."&amp;TEXT(高校選手データ貼り付け!V65,"00"))</f>
        <v/>
      </c>
      <c r="O57" s="18" t="str" cm="1">
        <f t="array" ref="O57">_xlfn.IFS(A57="","",TRUE,"JPN")</f>
        <v/>
      </c>
      <c r="P57" s="1" t="e">
        <f t="shared" si="0"/>
        <v>#VALUE!</v>
      </c>
      <c r="Q57" s="1" t="e">
        <f t="shared" si="1"/>
        <v>#VALUE!</v>
      </c>
      <c r="R57" s="1" t="e">
        <f t="shared" si="2"/>
        <v>#VALUE!</v>
      </c>
      <c r="S57" s="1" t="e">
        <f t="shared" si="3"/>
        <v>#VALUE!</v>
      </c>
      <c r="T57" s="1" t="e">
        <f t="shared" si="4"/>
        <v>#VALUE!</v>
      </c>
      <c r="U57" s="1" t="str">
        <f t="shared" si="5"/>
        <v>高</v>
      </c>
    </row>
    <row r="58" spans="1:21" ht="18" customHeight="1">
      <c r="A58" s="13" t="str" cm="1">
        <f t="array" ref="A58">_xlfn.IFS(高校選手データ貼り付け!N66="","",TRUE,高校選手データ貼り付け!N66)</f>
        <v/>
      </c>
      <c r="B58" s="14" t="str" cm="1">
        <f t="array" ref="B58">_xlfn.IFS(A58="","",COUNTIF(高校選手データ貼り付け!P67," ")&gt;0,LEFT(高校選手データ貼り付け!P67,FIND(" ",高校選手データ貼り付け!P67)-1),TRUE,LEFT(高校選手データ貼り付け!P67,FIND("　",高校選手データ貼り付け!P67)-1))</f>
        <v/>
      </c>
      <c r="C58" s="14" t="str" cm="1">
        <f t="array" ref="C58">_xlfn.IFS(A58="","",COUNTIF(高校選手データ貼り付け!P67," ")&gt;0,RIGHT(高校選手データ貼り付け!P67,LEN(高校選手データ貼り付け!P67)-FIND(" ",高校選手データ貼り付け!P67)),TRUE,RIGHT(高校選手データ貼り付け!P67,LEN(高校選手データ貼り付け!P67)-FIND("　",高校選手データ貼り付け!P67)))</f>
        <v/>
      </c>
      <c r="D58" s="15"/>
      <c r="E58" s="16" t="str" cm="1">
        <f t="array" ref="E58">_xlfn.IFS(A58="","",TRUE,高校選手データ貼り付け!$P$4&amp;"高")</f>
        <v/>
      </c>
      <c r="F58" s="17" t="str" cm="1">
        <f t="array" ref="F58">_xlfn.IFS(A58="","",TRUE,高校選手データ貼り付け!W66)</f>
        <v/>
      </c>
      <c r="G58" s="15"/>
      <c r="H58" s="18"/>
      <c r="I58" s="18"/>
      <c r="J58" s="16" t="str" cm="1">
        <f t="array" ref="J58">_xlfn.IFS(A58="","",COUNTIF(高校選手データ貼り付け!P66," ")&gt;0,ASC(LEFT(高校選手データ貼り付け!P66,FIND(" ",高校選手データ貼り付け!P66)-1)),TRUE,ASC(LEFT(高校選手データ貼り付け!P66,FIND("　",高校選手データ貼り付け!P66)-1)))</f>
        <v/>
      </c>
      <c r="K58" s="18" t="str" cm="1">
        <f t="array" ref="K58">_xlfn.IFS(A58="","",COUNTIF(高校選手データ貼り付け!P66," ")&gt;0,ASC(RIGHT(高校選手データ貼り付け!P66,LEN(高校選手データ貼り付け!P66)-FIND(" ",高校選手データ貼り付け!P66))),TRUE,ASC(RIGHT(高校選手データ貼り付け!P66,LEN(高校選手データ貼り付け!P66)-FIND("　",高校選手データ貼り付け!P66))))</f>
        <v/>
      </c>
      <c r="L58" s="18"/>
      <c r="M58" s="18"/>
      <c r="N58" s="18" t="str" cm="1">
        <f t="array" ref="N58">_xlfn.IFS(A58="","",TRUE,高校選手データ貼り付け!R66&amp;"."&amp;TEXT(高校選手データ貼り付け!T66,"00")&amp;"."&amp;TEXT(高校選手データ貼り付け!V66,"00"))</f>
        <v/>
      </c>
      <c r="O58" s="18" t="str" cm="1">
        <f t="array" ref="O58">_xlfn.IFS(A58="","",TRUE,"JPN")</f>
        <v/>
      </c>
      <c r="P58" s="1" t="e">
        <f t="shared" si="0"/>
        <v>#VALUE!</v>
      </c>
      <c r="Q58" s="1" t="e">
        <f t="shared" si="1"/>
        <v>#VALUE!</v>
      </c>
      <c r="R58" s="1" t="e">
        <f t="shared" si="2"/>
        <v>#VALUE!</v>
      </c>
      <c r="S58" s="1" t="e">
        <f t="shared" si="3"/>
        <v>#VALUE!</v>
      </c>
      <c r="T58" s="1" t="e">
        <f t="shared" si="4"/>
        <v>#VALUE!</v>
      </c>
      <c r="U58" s="1" t="str">
        <f t="shared" si="5"/>
        <v>高</v>
      </c>
    </row>
    <row r="59" spans="1:21" ht="18" customHeight="1">
      <c r="A59" s="13" t="str" cm="1">
        <f t="array" ref="A59">_xlfn.IFS(高校選手データ貼り付け!N67="","",TRUE,高校選手データ貼り付け!N67)</f>
        <v/>
      </c>
      <c r="B59" s="14" t="str" cm="1">
        <f t="array" ref="B59">_xlfn.IFS(A59="","",COUNTIF(高校選手データ貼り付け!P68," ")&gt;0,LEFT(高校選手データ貼り付け!P68,FIND(" ",高校選手データ貼り付け!P68)-1),TRUE,LEFT(高校選手データ貼り付け!P68,FIND("　",高校選手データ貼り付け!P68)-1))</f>
        <v/>
      </c>
      <c r="C59" s="14" t="str" cm="1">
        <f t="array" ref="C59">_xlfn.IFS(A59="","",COUNTIF(高校選手データ貼り付け!P68," ")&gt;0,RIGHT(高校選手データ貼り付け!P68,LEN(高校選手データ貼り付け!P68)-FIND(" ",高校選手データ貼り付け!P68)),TRUE,RIGHT(高校選手データ貼り付け!P68,LEN(高校選手データ貼り付け!P68)-FIND("　",高校選手データ貼り付け!P68)))</f>
        <v/>
      </c>
      <c r="D59" s="15"/>
      <c r="E59" s="16" t="str" cm="1">
        <f t="array" ref="E59">_xlfn.IFS(A59="","",TRUE,高校選手データ貼り付け!$P$4&amp;"高")</f>
        <v/>
      </c>
      <c r="F59" s="17" t="str" cm="1">
        <f t="array" ref="F59">_xlfn.IFS(A59="","",TRUE,高校選手データ貼り付け!W67)</f>
        <v/>
      </c>
      <c r="G59" s="15"/>
      <c r="H59" s="18"/>
      <c r="I59" s="18"/>
      <c r="J59" s="16" t="str" cm="1">
        <f t="array" ref="J59">_xlfn.IFS(A59="","",COUNTIF(高校選手データ貼り付け!P67," ")&gt;0,ASC(LEFT(高校選手データ貼り付け!P67,FIND(" ",高校選手データ貼り付け!P67)-1)),TRUE,ASC(LEFT(高校選手データ貼り付け!P67,FIND("　",高校選手データ貼り付け!P67)-1)))</f>
        <v/>
      </c>
      <c r="K59" s="18" t="str" cm="1">
        <f t="array" ref="K59">_xlfn.IFS(A59="","",COUNTIF(高校選手データ貼り付け!P67," ")&gt;0,ASC(RIGHT(高校選手データ貼り付け!P67,LEN(高校選手データ貼り付け!P67)-FIND(" ",高校選手データ貼り付け!P67))),TRUE,ASC(RIGHT(高校選手データ貼り付け!P67,LEN(高校選手データ貼り付け!P67)-FIND("　",高校選手データ貼り付け!P67))))</f>
        <v/>
      </c>
      <c r="L59" s="18"/>
      <c r="M59" s="18"/>
      <c r="N59" s="18" t="str" cm="1">
        <f t="array" ref="N59">_xlfn.IFS(A59="","",TRUE,高校選手データ貼り付け!R67&amp;"."&amp;TEXT(高校選手データ貼り付け!T67,"00")&amp;"."&amp;TEXT(高校選手データ貼り付け!V67,"00"))</f>
        <v/>
      </c>
      <c r="O59" s="18" t="str" cm="1">
        <f t="array" ref="O59">_xlfn.IFS(A59="","",TRUE,"JPN")</f>
        <v/>
      </c>
      <c r="P59" s="1" t="e">
        <f t="shared" si="0"/>
        <v>#VALUE!</v>
      </c>
      <c r="Q59" s="1" t="e">
        <f t="shared" si="1"/>
        <v>#VALUE!</v>
      </c>
      <c r="R59" s="1" t="e">
        <f t="shared" si="2"/>
        <v>#VALUE!</v>
      </c>
      <c r="S59" s="1" t="e">
        <f t="shared" si="3"/>
        <v>#VALUE!</v>
      </c>
      <c r="T59" s="1" t="e">
        <f t="shared" si="4"/>
        <v>#VALUE!</v>
      </c>
      <c r="U59" s="1" t="str">
        <f t="shared" si="5"/>
        <v>高</v>
      </c>
    </row>
    <row r="60" spans="1:21" ht="18" customHeight="1">
      <c r="A60" s="13" t="str" cm="1">
        <f t="array" ref="A60">_xlfn.IFS(高校選手データ貼り付け!N68="","",TRUE,高校選手データ貼り付け!N68)</f>
        <v/>
      </c>
      <c r="B60" s="14" t="str" cm="1">
        <f t="array" ref="B60">_xlfn.IFS(A60="","",COUNTIF(高校選手データ貼り付け!P69," ")&gt;0,LEFT(高校選手データ貼り付け!P69,FIND(" ",高校選手データ貼り付け!P69)-1),TRUE,LEFT(高校選手データ貼り付け!P69,FIND("　",高校選手データ貼り付け!P69)-1))</f>
        <v/>
      </c>
      <c r="C60" s="14" t="str" cm="1">
        <f t="array" ref="C60">_xlfn.IFS(A60="","",COUNTIF(高校選手データ貼り付け!P69," ")&gt;0,RIGHT(高校選手データ貼り付け!P69,LEN(高校選手データ貼り付け!P69)-FIND(" ",高校選手データ貼り付け!P69)),TRUE,RIGHT(高校選手データ貼り付け!P69,LEN(高校選手データ貼り付け!P69)-FIND("　",高校選手データ貼り付け!P69)))</f>
        <v/>
      </c>
      <c r="D60" s="15"/>
      <c r="E60" s="16" t="str" cm="1">
        <f t="array" ref="E60">_xlfn.IFS(A60="","",TRUE,高校選手データ貼り付け!$P$4&amp;"高")</f>
        <v/>
      </c>
      <c r="F60" s="17" t="str" cm="1">
        <f t="array" ref="F60">_xlfn.IFS(A60="","",TRUE,高校選手データ貼り付け!W68)</f>
        <v/>
      </c>
      <c r="G60" s="15"/>
      <c r="H60" s="18"/>
      <c r="I60" s="18"/>
      <c r="J60" s="16" t="str" cm="1">
        <f t="array" ref="J60">_xlfn.IFS(A60="","",COUNTIF(高校選手データ貼り付け!P68," ")&gt;0,ASC(LEFT(高校選手データ貼り付け!P68,FIND(" ",高校選手データ貼り付け!P68)-1)),TRUE,ASC(LEFT(高校選手データ貼り付け!P68,FIND("　",高校選手データ貼り付け!P68)-1)))</f>
        <v/>
      </c>
      <c r="K60" s="18" t="str" cm="1">
        <f t="array" ref="K60">_xlfn.IFS(A60="","",COUNTIF(高校選手データ貼り付け!P68," ")&gt;0,ASC(RIGHT(高校選手データ貼り付け!P68,LEN(高校選手データ貼り付け!P68)-FIND(" ",高校選手データ貼り付け!P68))),TRUE,ASC(RIGHT(高校選手データ貼り付け!P68,LEN(高校選手データ貼り付け!P68)-FIND("　",高校選手データ貼り付け!P68))))</f>
        <v/>
      </c>
      <c r="L60" s="18"/>
      <c r="M60" s="18"/>
      <c r="N60" s="18" t="str" cm="1">
        <f t="array" ref="N60">_xlfn.IFS(A60="","",TRUE,高校選手データ貼り付け!R68&amp;"."&amp;TEXT(高校選手データ貼り付け!T68,"00")&amp;"."&amp;TEXT(高校選手データ貼り付け!V68,"00"))</f>
        <v/>
      </c>
      <c r="O60" s="18" t="str" cm="1">
        <f t="array" ref="O60">_xlfn.IFS(A60="","",TRUE,"JPN")</f>
        <v/>
      </c>
      <c r="P60" s="1" t="e">
        <f t="shared" si="0"/>
        <v>#VALUE!</v>
      </c>
      <c r="Q60" s="1" t="e">
        <f t="shared" si="1"/>
        <v>#VALUE!</v>
      </c>
      <c r="R60" s="1" t="e">
        <f t="shared" si="2"/>
        <v>#VALUE!</v>
      </c>
      <c r="S60" s="1" t="e">
        <f t="shared" si="3"/>
        <v>#VALUE!</v>
      </c>
      <c r="T60" s="1" t="e">
        <f t="shared" si="4"/>
        <v>#VALUE!</v>
      </c>
      <c r="U60" s="1" t="str">
        <f t="shared" si="5"/>
        <v>高</v>
      </c>
    </row>
    <row r="61" spans="1:21" ht="18" customHeight="1">
      <c r="A61" s="13" t="str" cm="1">
        <f t="array" ref="A61">_xlfn.IFS(高校選手データ貼り付け!N69="","",TRUE,高校選手データ貼り付け!N69)</f>
        <v/>
      </c>
      <c r="B61" s="14" t="str" cm="1">
        <f t="array" ref="B61">_xlfn.IFS(A61="","",COUNTIF(高校選手データ貼り付け!P70," ")&gt;0,LEFT(高校選手データ貼り付け!P70,FIND(" ",高校選手データ貼り付け!P70)-1),TRUE,LEFT(高校選手データ貼り付け!P70,FIND("　",高校選手データ貼り付け!P70)-1))</f>
        <v/>
      </c>
      <c r="C61" s="14" t="str" cm="1">
        <f t="array" ref="C61">_xlfn.IFS(A61="","",COUNTIF(高校選手データ貼り付け!P70," ")&gt;0,RIGHT(高校選手データ貼り付け!P70,LEN(高校選手データ貼り付け!P70)-FIND(" ",高校選手データ貼り付け!P70)),TRUE,RIGHT(高校選手データ貼り付け!P70,LEN(高校選手データ貼り付け!P70)-FIND("　",高校選手データ貼り付け!P70)))</f>
        <v/>
      </c>
      <c r="D61" s="15"/>
      <c r="E61" s="16" t="str" cm="1">
        <f t="array" ref="E61">_xlfn.IFS(A61="","",TRUE,高校選手データ貼り付け!$P$4&amp;"高")</f>
        <v/>
      </c>
      <c r="F61" s="17" t="str" cm="1">
        <f t="array" ref="F61">_xlfn.IFS(A61="","",TRUE,高校選手データ貼り付け!W69)</f>
        <v/>
      </c>
      <c r="G61" s="15"/>
      <c r="H61" s="18"/>
      <c r="I61" s="18"/>
      <c r="J61" s="16" t="str" cm="1">
        <f t="array" ref="J61">_xlfn.IFS(A61="","",COUNTIF(高校選手データ貼り付け!P69," ")&gt;0,ASC(LEFT(高校選手データ貼り付け!P69,FIND(" ",高校選手データ貼り付け!P69)-1)),TRUE,ASC(LEFT(高校選手データ貼り付け!P69,FIND("　",高校選手データ貼り付け!P69)-1)))</f>
        <v/>
      </c>
      <c r="K61" s="18" t="str" cm="1">
        <f t="array" ref="K61">_xlfn.IFS(A61="","",COUNTIF(高校選手データ貼り付け!P69," ")&gt;0,ASC(RIGHT(高校選手データ貼り付け!P69,LEN(高校選手データ貼り付け!P69)-FIND(" ",高校選手データ貼り付け!P69))),TRUE,ASC(RIGHT(高校選手データ貼り付け!P69,LEN(高校選手データ貼り付け!P69)-FIND("　",高校選手データ貼り付け!P69))))</f>
        <v/>
      </c>
      <c r="L61" s="18"/>
      <c r="M61" s="18"/>
      <c r="N61" s="18" t="str" cm="1">
        <f t="array" ref="N61">_xlfn.IFS(A61="","",TRUE,高校選手データ貼り付け!R69&amp;"."&amp;TEXT(高校選手データ貼り付け!T69,"00")&amp;"."&amp;TEXT(高校選手データ貼り付け!V69,"00"))</f>
        <v/>
      </c>
      <c r="O61" s="18" t="str" cm="1">
        <f t="array" ref="O61">_xlfn.IFS(A61="","",TRUE,"JPN")</f>
        <v/>
      </c>
      <c r="P61" s="1" t="e">
        <f t="shared" si="0"/>
        <v>#VALUE!</v>
      </c>
      <c r="Q61" s="1" t="e">
        <f t="shared" si="1"/>
        <v>#VALUE!</v>
      </c>
      <c r="R61" s="1" t="e">
        <f t="shared" si="2"/>
        <v>#VALUE!</v>
      </c>
      <c r="S61" s="1" t="e">
        <f t="shared" si="3"/>
        <v>#VALUE!</v>
      </c>
      <c r="T61" s="1" t="e">
        <f t="shared" si="4"/>
        <v>#VALUE!</v>
      </c>
      <c r="U61" s="1" t="str">
        <f t="shared" si="5"/>
        <v>高</v>
      </c>
    </row>
    <row r="62" spans="1:21" ht="18" customHeight="1">
      <c r="A62" s="13" t="str" cm="1">
        <f t="array" ref="A62">_xlfn.IFS(高校選手データ貼り付け!N70="","",TRUE,高校選手データ貼り付け!N70)</f>
        <v/>
      </c>
      <c r="B62" s="14" t="str" cm="1">
        <f t="array" ref="B62">_xlfn.IFS(A62="","",COUNTIF(高校選手データ貼り付け!P71," ")&gt;0,LEFT(高校選手データ貼り付け!P71,FIND(" ",高校選手データ貼り付け!P71)-1),TRUE,LEFT(高校選手データ貼り付け!P71,FIND("　",高校選手データ貼り付け!P71)-1))</f>
        <v/>
      </c>
      <c r="C62" s="14" t="str" cm="1">
        <f t="array" ref="C62">_xlfn.IFS(A62="","",COUNTIF(高校選手データ貼り付け!P71," ")&gt;0,RIGHT(高校選手データ貼り付け!P71,LEN(高校選手データ貼り付け!P71)-FIND(" ",高校選手データ貼り付け!P71)),TRUE,RIGHT(高校選手データ貼り付け!P71,LEN(高校選手データ貼り付け!P71)-FIND("　",高校選手データ貼り付け!P71)))</f>
        <v/>
      </c>
      <c r="D62" s="15"/>
      <c r="E62" s="16" t="str" cm="1">
        <f t="array" ref="E62">_xlfn.IFS(A62="","",TRUE,高校選手データ貼り付け!$P$4&amp;"高")</f>
        <v/>
      </c>
      <c r="F62" s="17" t="str" cm="1">
        <f t="array" ref="F62">_xlfn.IFS(A62="","",TRUE,高校選手データ貼り付け!W70)</f>
        <v/>
      </c>
      <c r="G62" s="15"/>
      <c r="H62" s="18"/>
      <c r="I62" s="18"/>
      <c r="J62" s="16" t="str" cm="1">
        <f t="array" ref="J62">_xlfn.IFS(A62="","",COUNTIF(高校選手データ貼り付け!P70," ")&gt;0,ASC(LEFT(高校選手データ貼り付け!P70,FIND(" ",高校選手データ貼り付け!P70)-1)),TRUE,ASC(LEFT(高校選手データ貼り付け!P70,FIND("　",高校選手データ貼り付け!P70)-1)))</f>
        <v/>
      </c>
      <c r="K62" s="18" t="str" cm="1">
        <f t="array" ref="K62">_xlfn.IFS(A62="","",COUNTIF(高校選手データ貼り付け!P70," ")&gt;0,ASC(RIGHT(高校選手データ貼り付け!P70,LEN(高校選手データ貼り付け!P70)-FIND(" ",高校選手データ貼り付け!P70))),TRUE,ASC(RIGHT(高校選手データ貼り付け!P70,LEN(高校選手データ貼り付け!P70)-FIND("　",高校選手データ貼り付け!P70))))</f>
        <v/>
      </c>
      <c r="L62" s="18"/>
      <c r="M62" s="18"/>
      <c r="N62" s="18" t="str" cm="1">
        <f t="array" ref="N62">_xlfn.IFS(A62="","",TRUE,高校選手データ貼り付け!R70&amp;"."&amp;TEXT(高校選手データ貼り付け!T70,"00")&amp;"."&amp;TEXT(高校選手データ貼り付け!V70,"00"))</f>
        <v/>
      </c>
      <c r="O62" s="18" t="str" cm="1">
        <f t="array" ref="O62">_xlfn.IFS(A62="","",TRUE,"JPN")</f>
        <v/>
      </c>
      <c r="P62" s="1" t="e">
        <f t="shared" si="0"/>
        <v>#VALUE!</v>
      </c>
      <c r="Q62" s="1" t="e">
        <f t="shared" si="1"/>
        <v>#VALUE!</v>
      </c>
      <c r="R62" s="1" t="e">
        <f t="shared" si="2"/>
        <v>#VALUE!</v>
      </c>
      <c r="S62" s="1" t="e">
        <f t="shared" si="3"/>
        <v>#VALUE!</v>
      </c>
      <c r="T62" s="1" t="e">
        <f t="shared" si="4"/>
        <v>#VALUE!</v>
      </c>
      <c r="U62" s="1" t="str">
        <f t="shared" si="5"/>
        <v>高</v>
      </c>
    </row>
    <row r="63" spans="1:21" ht="18" customHeight="1">
      <c r="A63" s="13" t="str" cm="1">
        <f t="array" ref="A63">_xlfn.IFS(高校選手データ貼り付け!N71="","",TRUE,高校選手データ貼り付け!N71)</f>
        <v/>
      </c>
      <c r="B63" s="14" t="str" cm="1">
        <f t="array" ref="B63">_xlfn.IFS(A63="","",COUNTIF(高校選手データ貼り付け!P72," ")&gt;0,LEFT(高校選手データ貼り付け!P72,FIND(" ",高校選手データ貼り付け!P72)-1),TRUE,LEFT(高校選手データ貼り付け!P72,FIND("　",高校選手データ貼り付け!P72)-1))</f>
        <v/>
      </c>
      <c r="C63" s="14" t="str" cm="1">
        <f t="array" ref="C63">_xlfn.IFS(A63="","",COUNTIF(高校選手データ貼り付け!P72," ")&gt;0,RIGHT(高校選手データ貼り付け!P72,LEN(高校選手データ貼り付け!P72)-FIND(" ",高校選手データ貼り付け!P72)),TRUE,RIGHT(高校選手データ貼り付け!P72,LEN(高校選手データ貼り付け!P72)-FIND("　",高校選手データ貼り付け!P72)))</f>
        <v/>
      </c>
      <c r="D63" s="15"/>
      <c r="E63" s="16" t="str" cm="1">
        <f t="array" ref="E63">_xlfn.IFS(A63="","",TRUE,高校選手データ貼り付け!$P$4&amp;"高")</f>
        <v/>
      </c>
      <c r="F63" s="17" t="str" cm="1">
        <f t="array" ref="F63">_xlfn.IFS(A63="","",TRUE,高校選手データ貼り付け!W71)</f>
        <v/>
      </c>
      <c r="G63" s="15"/>
      <c r="H63" s="18"/>
      <c r="I63" s="18"/>
      <c r="J63" s="16" t="str" cm="1">
        <f t="array" ref="J63">_xlfn.IFS(A63="","",COUNTIF(高校選手データ貼り付け!P71," ")&gt;0,ASC(LEFT(高校選手データ貼り付け!P71,FIND(" ",高校選手データ貼り付け!P71)-1)),TRUE,ASC(LEFT(高校選手データ貼り付け!P71,FIND("　",高校選手データ貼り付け!P71)-1)))</f>
        <v/>
      </c>
      <c r="K63" s="18" t="str" cm="1">
        <f t="array" ref="K63">_xlfn.IFS(A63="","",COUNTIF(高校選手データ貼り付け!P71," ")&gt;0,ASC(RIGHT(高校選手データ貼り付け!P71,LEN(高校選手データ貼り付け!P71)-FIND(" ",高校選手データ貼り付け!P71))),TRUE,ASC(RIGHT(高校選手データ貼り付け!P71,LEN(高校選手データ貼り付け!P71)-FIND("　",高校選手データ貼り付け!P71))))</f>
        <v/>
      </c>
      <c r="L63" s="18"/>
      <c r="M63" s="18"/>
      <c r="N63" s="18" t="str" cm="1">
        <f t="array" ref="N63">_xlfn.IFS(A63="","",TRUE,高校選手データ貼り付け!R71&amp;"."&amp;TEXT(高校選手データ貼り付け!T71,"00")&amp;"."&amp;TEXT(高校選手データ貼り付け!V71,"00"))</f>
        <v/>
      </c>
      <c r="O63" s="18" t="str" cm="1">
        <f t="array" ref="O63">_xlfn.IFS(A63="","",TRUE,"JPN")</f>
        <v/>
      </c>
      <c r="P63" s="1" t="e">
        <f t="shared" si="0"/>
        <v>#VALUE!</v>
      </c>
      <c r="Q63" s="1" t="e">
        <f t="shared" si="1"/>
        <v>#VALUE!</v>
      </c>
      <c r="R63" s="1" t="e">
        <f t="shared" si="2"/>
        <v>#VALUE!</v>
      </c>
      <c r="S63" s="1" t="e">
        <f t="shared" si="3"/>
        <v>#VALUE!</v>
      </c>
      <c r="T63" s="1" t="e">
        <f t="shared" si="4"/>
        <v>#VALUE!</v>
      </c>
      <c r="U63" s="1" t="str">
        <f t="shared" si="5"/>
        <v>高</v>
      </c>
    </row>
    <row r="64" spans="1:21" ht="18" customHeight="1">
      <c r="A64" s="13" t="str" cm="1">
        <f t="array" ref="A64">_xlfn.IFS(高校選手データ貼り付け!N72="","",TRUE,高校選手データ貼り付け!N72)</f>
        <v/>
      </c>
      <c r="B64" s="14" t="str" cm="1">
        <f t="array" ref="B64">_xlfn.IFS(A64="","",COUNTIF(高校選手データ貼り付け!P73," ")&gt;0,LEFT(高校選手データ貼り付け!P73,FIND(" ",高校選手データ貼り付け!P73)-1),TRUE,LEFT(高校選手データ貼り付け!P73,FIND("　",高校選手データ貼り付け!P73)-1))</f>
        <v/>
      </c>
      <c r="C64" s="14" t="str" cm="1">
        <f t="array" ref="C64">_xlfn.IFS(A64="","",COUNTIF(高校選手データ貼り付け!P73," ")&gt;0,RIGHT(高校選手データ貼り付け!P73,LEN(高校選手データ貼り付け!P73)-FIND(" ",高校選手データ貼り付け!P73)),TRUE,RIGHT(高校選手データ貼り付け!P73,LEN(高校選手データ貼り付け!P73)-FIND("　",高校選手データ貼り付け!P73)))</f>
        <v/>
      </c>
      <c r="D64" s="15"/>
      <c r="E64" s="16" t="str" cm="1">
        <f t="array" ref="E64">_xlfn.IFS(A64="","",TRUE,高校選手データ貼り付け!$P$4&amp;"高")</f>
        <v/>
      </c>
      <c r="F64" s="17" t="str" cm="1">
        <f t="array" ref="F64">_xlfn.IFS(A64="","",TRUE,高校選手データ貼り付け!W72)</f>
        <v/>
      </c>
      <c r="G64" s="15"/>
      <c r="H64" s="18"/>
      <c r="I64" s="18"/>
      <c r="J64" s="16" t="str" cm="1">
        <f t="array" ref="J64">_xlfn.IFS(A64="","",COUNTIF(高校選手データ貼り付け!P72," ")&gt;0,ASC(LEFT(高校選手データ貼り付け!P72,FIND(" ",高校選手データ貼り付け!P72)-1)),TRUE,ASC(LEFT(高校選手データ貼り付け!P72,FIND("　",高校選手データ貼り付け!P72)-1)))</f>
        <v/>
      </c>
      <c r="K64" s="18" t="str" cm="1">
        <f t="array" ref="K64">_xlfn.IFS(A64="","",COUNTIF(高校選手データ貼り付け!P72," ")&gt;0,ASC(RIGHT(高校選手データ貼り付け!P72,LEN(高校選手データ貼り付け!P72)-FIND(" ",高校選手データ貼り付け!P72))),TRUE,ASC(RIGHT(高校選手データ貼り付け!P72,LEN(高校選手データ貼り付け!P72)-FIND("　",高校選手データ貼り付け!P72))))</f>
        <v/>
      </c>
      <c r="L64" s="18"/>
      <c r="M64" s="18"/>
      <c r="N64" s="18" t="str" cm="1">
        <f t="array" ref="N64">_xlfn.IFS(A64="","",TRUE,高校選手データ貼り付け!R72&amp;"."&amp;TEXT(高校選手データ貼り付け!T72,"00")&amp;"."&amp;TEXT(高校選手データ貼り付け!V72,"00"))</f>
        <v/>
      </c>
      <c r="O64" s="18" t="str" cm="1">
        <f t="array" ref="O64">_xlfn.IFS(A64="","",TRUE,"JPN")</f>
        <v/>
      </c>
      <c r="P64" s="1" t="e">
        <f t="shared" si="0"/>
        <v>#VALUE!</v>
      </c>
      <c r="Q64" s="1" t="e">
        <f t="shared" si="1"/>
        <v>#VALUE!</v>
      </c>
      <c r="R64" s="1" t="e">
        <f t="shared" si="2"/>
        <v>#VALUE!</v>
      </c>
      <c r="S64" s="1" t="e">
        <f t="shared" si="3"/>
        <v>#VALUE!</v>
      </c>
      <c r="T64" s="1" t="e">
        <f t="shared" si="4"/>
        <v>#VALUE!</v>
      </c>
      <c r="U64" s="1" t="str">
        <f t="shared" si="5"/>
        <v>高</v>
      </c>
    </row>
    <row r="65" spans="1:21" ht="18" customHeight="1">
      <c r="A65" s="13" t="str" cm="1">
        <f t="array" ref="A65">_xlfn.IFS(高校選手データ貼り付け!N73="","",TRUE,高校選手データ貼り付け!N73)</f>
        <v/>
      </c>
      <c r="B65" s="14" t="str" cm="1">
        <f t="array" ref="B65">_xlfn.IFS(A65="","",COUNTIF(高校選手データ貼り付け!P74," ")&gt;0,LEFT(高校選手データ貼り付け!P74,FIND(" ",高校選手データ貼り付け!P74)-1),TRUE,LEFT(高校選手データ貼り付け!P74,FIND("　",高校選手データ貼り付け!P74)-1))</f>
        <v/>
      </c>
      <c r="C65" s="14" t="str" cm="1">
        <f t="array" ref="C65">_xlfn.IFS(A65="","",COUNTIF(高校選手データ貼り付け!P74," ")&gt;0,RIGHT(高校選手データ貼り付け!P74,LEN(高校選手データ貼り付け!P74)-FIND(" ",高校選手データ貼り付け!P74)),TRUE,RIGHT(高校選手データ貼り付け!P74,LEN(高校選手データ貼り付け!P74)-FIND("　",高校選手データ貼り付け!P74)))</f>
        <v/>
      </c>
      <c r="D65" s="15"/>
      <c r="E65" s="16" t="str" cm="1">
        <f t="array" ref="E65">_xlfn.IFS(A65="","",TRUE,高校選手データ貼り付け!$P$4&amp;"高")</f>
        <v/>
      </c>
      <c r="F65" s="17" t="str" cm="1">
        <f t="array" ref="F65">_xlfn.IFS(A65="","",TRUE,高校選手データ貼り付け!W73)</f>
        <v/>
      </c>
      <c r="G65" s="15"/>
      <c r="H65" s="18"/>
      <c r="I65" s="18"/>
      <c r="J65" s="16" t="str" cm="1">
        <f t="array" ref="J65">_xlfn.IFS(A65="","",COUNTIF(高校選手データ貼り付け!P73," ")&gt;0,ASC(LEFT(高校選手データ貼り付け!P73,FIND(" ",高校選手データ貼り付け!P73)-1)),TRUE,ASC(LEFT(高校選手データ貼り付け!P73,FIND("　",高校選手データ貼り付け!P73)-1)))</f>
        <v/>
      </c>
      <c r="K65" s="18" t="str" cm="1">
        <f t="array" ref="K65">_xlfn.IFS(A65="","",COUNTIF(高校選手データ貼り付け!P73," ")&gt;0,ASC(RIGHT(高校選手データ貼り付け!P73,LEN(高校選手データ貼り付け!P73)-FIND(" ",高校選手データ貼り付け!P73))),TRUE,ASC(RIGHT(高校選手データ貼り付け!P73,LEN(高校選手データ貼り付け!P73)-FIND("　",高校選手データ貼り付け!P73))))</f>
        <v/>
      </c>
      <c r="L65" s="18"/>
      <c r="M65" s="18"/>
      <c r="N65" s="18" t="str" cm="1">
        <f t="array" ref="N65">_xlfn.IFS(A65="","",TRUE,高校選手データ貼り付け!R73&amp;"."&amp;TEXT(高校選手データ貼り付け!T73,"00")&amp;"."&amp;TEXT(高校選手データ貼り付け!V73,"00"))</f>
        <v/>
      </c>
      <c r="O65" s="18" t="str" cm="1">
        <f t="array" ref="O65">_xlfn.IFS(A65="","",TRUE,"JPN")</f>
        <v/>
      </c>
      <c r="P65" s="1" t="e">
        <f t="shared" si="0"/>
        <v>#VALUE!</v>
      </c>
      <c r="Q65" s="1" t="e">
        <f t="shared" si="1"/>
        <v>#VALUE!</v>
      </c>
      <c r="R65" s="1" t="e">
        <f t="shared" si="2"/>
        <v>#VALUE!</v>
      </c>
      <c r="S65" s="1" t="e">
        <f t="shared" si="3"/>
        <v>#VALUE!</v>
      </c>
      <c r="T65" s="1" t="e">
        <f t="shared" si="4"/>
        <v>#VALUE!</v>
      </c>
      <c r="U65" s="1" t="str">
        <f t="shared" si="5"/>
        <v>高</v>
      </c>
    </row>
    <row r="66" spans="1:21" ht="18" customHeight="1">
      <c r="A66" s="13" t="str" cm="1">
        <f t="array" ref="A66">_xlfn.IFS(高校選手データ貼り付け!N74="","",TRUE,高校選手データ貼り付け!N74)</f>
        <v/>
      </c>
      <c r="B66" s="14" t="str" cm="1">
        <f t="array" ref="B66">_xlfn.IFS(A66="","",COUNTIF(高校選手データ貼り付け!P75," ")&gt;0,LEFT(高校選手データ貼り付け!P75,FIND(" ",高校選手データ貼り付け!P75)-1),TRUE,LEFT(高校選手データ貼り付け!P75,FIND("　",高校選手データ貼り付け!P75)-1))</f>
        <v/>
      </c>
      <c r="C66" s="14" t="str" cm="1">
        <f t="array" ref="C66">_xlfn.IFS(A66="","",COUNTIF(高校選手データ貼り付け!P75," ")&gt;0,RIGHT(高校選手データ貼り付け!P75,LEN(高校選手データ貼り付け!P75)-FIND(" ",高校選手データ貼り付け!P75)),TRUE,RIGHT(高校選手データ貼り付け!P75,LEN(高校選手データ貼り付け!P75)-FIND("　",高校選手データ貼り付け!P75)))</f>
        <v/>
      </c>
      <c r="D66" s="15"/>
      <c r="E66" s="16" t="str" cm="1">
        <f t="array" ref="E66">_xlfn.IFS(A66="","",TRUE,高校選手データ貼り付け!$P$4&amp;"高")</f>
        <v/>
      </c>
      <c r="F66" s="17" t="str" cm="1">
        <f t="array" ref="F66">_xlfn.IFS(A66="","",TRUE,高校選手データ貼り付け!W74)</f>
        <v/>
      </c>
      <c r="G66" s="15"/>
      <c r="H66" s="18"/>
      <c r="I66" s="18"/>
      <c r="J66" s="16" t="str" cm="1">
        <f t="array" ref="J66">_xlfn.IFS(A66="","",COUNTIF(高校選手データ貼り付け!P74," ")&gt;0,ASC(LEFT(高校選手データ貼り付け!P74,FIND(" ",高校選手データ貼り付け!P74)-1)),TRUE,ASC(LEFT(高校選手データ貼り付け!P74,FIND("　",高校選手データ貼り付け!P74)-1)))</f>
        <v/>
      </c>
      <c r="K66" s="18" t="str" cm="1">
        <f t="array" ref="K66">_xlfn.IFS(A66="","",COUNTIF(高校選手データ貼り付け!P74," ")&gt;0,ASC(RIGHT(高校選手データ貼り付け!P74,LEN(高校選手データ貼り付け!P74)-FIND(" ",高校選手データ貼り付け!P74))),TRUE,ASC(RIGHT(高校選手データ貼り付け!P74,LEN(高校選手データ貼り付け!P74)-FIND("　",高校選手データ貼り付け!P74))))</f>
        <v/>
      </c>
      <c r="L66" s="18"/>
      <c r="M66" s="18"/>
      <c r="N66" s="18" t="str" cm="1">
        <f t="array" ref="N66">_xlfn.IFS(A66="","",TRUE,高校選手データ貼り付け!R74&amp;"."&amp;TEXT(高校選手データ貼り付け!T74,"00")&amp;"."&amp;TEXT(高校選手データ貼り付け!V74,"00"))</f>
        <v/>
      </c>
      <c r="O66" s="18" t="str" cm="1">
        <f t="array" ref="O66">_xlfn.IFS(A66="","",TRUE,"JPN")</f>
        <v/>
      </c>
      <c r="P66" s="1" t="e">
        <f t="shared" si="0"/>
        <v>#VALUE!</v>
      </c>
      <c r="Q66" s="1" t="e">
        <f t="shared" si="1"/>
        <v>#VALUE!</v>
      </c>
      <c r="R66" s="1" t="e">
        <f t="shared" si="2"/>
        <v>#VALUE!</v>
      </c>
      <c r="S66" s="1" t="e">
        <f t="shared" si="3"/>
        <v>#VALUE!</v>
      </c>
      <c r="T66" s="1" t="e">
        <f t="shared" si="4"/>
        <v>#VALUE!</v>
      </c>
      <c r="U66" s="1" t="str">
        <f t="shared" si="5"/>
        <v>高</v>
      </c>
    </row>
    <row r="67" spans="1:21" ht="18" customHeight="1">
      <c r="A67" s="13" t="str" cm="1">
        <f t="array" ref="A67">_xlfn.IFS(高校選手データ貼り付け!N75="","",TRUE,高校選手データ貼り付け!N75)</f>
        <v/>
      </c>
      <c r="B67" s="14" t="str" cm="1">
        <f t="array" ref="B67">_xlfn.IFS(A67="","",COUNTIF(高校選手データ貼り付け!P76," ")&gt;0,LEFT(高校選手データ貼り付け!P76,FIND(" ",高校選手データ貼り付け!P76)-1),TRUE,LEFT(高校選手データ貼り付け!P76,FIND("　",高校選手データ貼り付け!P76)-1))</f>
        <v/>
      </c>
      <c r="C67" s="14" t="str" cm="1">
        <f t="array" ref="C67">_xlfn.IFS(A67="","",COUNTIF(高校選手データ貼り付け!P76," ")&gt;0,RIGHT(高校選手データ貼り付け!P76,LEN(高校選手データ貼り付け!P76)-FIND(" ",高校選手データ貼り付け!P76)),TRUE,RIGHT(高校選手データ貼り付け!P76,LEN(高校選手データ貼り付け!P76)-FIND("　",高校選手データ貼り付け!P76)))</f>
        <v/>
      </c>
      <c r="D67" s="15"/>
      <c r="E67" s="16" t="str" cm="1">
        <f t="array" ref="E67">_xlfn.IFS(A67="","",TRUE,高校選手データ貼り付け!$P$4&amp;"高")</f>
        <v/>
      </c>
      <c r="F67" s="17" t="str" cm="1">
        <f t="array" ref="F67">_xlfn.IFS(A67="","",TRUE,高校選手データ貼り付け!W75)</f>
        <v/>
      </c>
      <c r="G67" s="15"/>
      <c r="H67" s="18"/>
      <c r="I67" s="18"/>
      <c r="J67" s="16" t="str" cm="1">
        <f t="array" ref="J67">_xlfn.IFS(A67="","",COUNTIF(高校選手データ貼り付け!P75," ")&gt;0,ASC(LEFT(高校選手データ貼り付け!P75,FIND(" ",高校選手データ貼り付け!P75)-1)),TRUE,ASC(LEFT(高校選手データ貼り付け!P75,FIND("　",高校選手データ貼り付け!P75)-1)))</f>
        <v/>
      </c>
      <c r="K67" s="18" t="str" cm="1">
        <f t="array" ref="K67">_xlfn.IFS(A67="","",COUNTIF(高校選手データ貼り付け!P75," ")&gt;0,ASC(RIGHT(高校選手データ貼り付け!P75,LEN(高校選手データ貼り付け!P75)-FIND(" ",高校選手データ貼り付け!P75))),TRUE,ASC(RIGHT(高校選手データ貼り付け!P75,LEN(高校選手データ貼り付け!P75)-FIND("　",高校選手データ貼り付け!P75))))</f>
        <v/>
      </c>
      <c r="L67" s="18"/>
      <c r="M67" s="18"/>
      <c r="N67" s="18" t="str" cm="1">
        <f t="array" ref="N67">_xlfn.IFS(A67="","",TRUE,高校選手データ貼り付け!R75&amp;"."&amp;TEXT(高校選手データ貼り付け!T75,"00")&amp;"."&amp;TEXT(高校選手データ貼り付け!V75,"00"))</f>
        <v/>
      </c>
      <c r="O67" s="18" t="str" cm="1">
        <f t="array" ref="O67">_xlfn.IFS(A67="","",TRUE,"JPN")</f>
        <v/>
      </c>
      <c r="P67" s="1" t="e">
        <f t="shared" si="0"/>
        <v>#VALUE!</v>
      </c>
      <c r="Q67" s="1" t="e">
        <f t="shared" si="1"/>
        <v>#VALUE!</v>
      </c>
      <c r="R67" s="1" t="e">
        <f t="shared" si="2"/>
        <v>#VALUE!</v>
      </c>
      <c r="S67" s="1" t="e">
        <f t="shared" si="3"/>
        <v>#VALUE!</v>
      </c>
      <c r="T67" s="1" t="e">
        <f t="shared" si="4"/>
        <v>#VALUE!</v>
      </c>
      <c r="U67" s="1" t="str">
        <f t="shared" si="5"/>
        <v>高</v>
      </c>
    </row>
    <row r="68" spans="1:21" ht="18" customHeight="1">
      <c r="A68" s="13" t="str" cm="1">
        <f t="array" ref="A68">_xlfn.IFS(高校選手データ貼り付け!N76="","",TRUE,高校選手データ貼り付け!N76)</f>
        <v/>
      </c>
      <c r="B68" s="14" t="str" cm="1">
        <f t="array" ref="B68">_xlfn.IFS(A68="","",COUNTIF(高校選手データ貼り付け!P77," ")&gt;0,LEFT(高校選手データ貼り付け!P77,FIND(" ",高校選手データ貼り付け!P77)-1),TRUE,LEFT(高校選手データ貼り付け!P77,FIND("　",高校選手データ貼り付け!P77)-1))</f>
        <v/>
      </c>
      <c r="C68" s="14" t="str" cm="1">
        <f t="array" ref="C68">_xlfn.IFS(A68="","",COUNTIF(高校選手データ貼り付け!P77," ")&gt;0,RIGHT(高校選手データ貼り付け!P77,LEN(高校選手データ貼り付け!P77)-FIND(" ",高校選手データ貼り付け!P77)),TRUE,RIGHT(高校選手データ貼り付け!P77,LEN(高校選手データ貼り付け!P77)-FIND("　",高校選手データ貼り付け!P77)))</f>
        <v/>
      </c>
      <c r="D68" s="15"/>
      <c r="E68" s="16" t="str" cm="1">
        <f t="array" ref="E68">_xlfn.IFS(A68="","",TRUE,高校選手データ貼り付け!$P$4&amp;"高")</f>
        <v/>
      </c>
      <c r="F68" s="17" t="str" cm="1">
        <f t="array" ref="F68">_xlfn.IFS(A68="","",TRUE,高校選手データ貼り付け!W76)</f>
        <v/>
      </c>
      <c r="G68" s="15"/>
      <c r="H68" s="18"/>
      <c r="I68" s="18"/>
      <c r="J68" s="16" t="str" cm="1">
        <f t="array" ref="J68">_xlfn.IFS(A68="","",COUNTIF(高校選手データ貼り付け!P76," ")&gt;0,ASC(LEFT(高校選手データ貼り付け!P76,FIND(" ",高校選手データ貼り付け!P76)-1)),TRUE,ASC(LEFT(高校選手データ貼り付け!P76,FIND("　",高校選手データ貼り付け!P76)-1)))</f>
        <v/>
      </c>
      <c r="K68" s="18" t="str" cm="1">
        <f t="array" ref="K68">_xlfn.IFS(A68="","",COUNTIF(高校選手データ貼り付け!P76," ")&gt;0,ASC(RIGHT(高校選手データ貼り付け!P76,LEN(高校選手データ貼り付け!P76)-FIND(" ",高校選手データ貼り付け!P76))),TRUE,ASC(RIGHT(高校選手データ貼り付け!P76,LEN(高校選手データ貼り付け!P76)-FIND("　",高校選手データ貼り付け!P76))))</f>
        <v/>
      </c>
      <c r="L68" s="18"/>
      <c r="M68" s="18"/>
      <c r="N68" s="18" t="str" cm="1">
        <f t="array" ref="N68">_xlfn.IFS(A68="","",TRUE,高校選手データ貼り付け!R76&amp;"."&amp;TEXT(高校選手データ貼り付け!T76,"00")&amp;"."&amp;TEXT(高校選手データ貼り付け!V76,"00"))</f>
        <v/>
      </c>
      <c r="O68" s="18" t="str" cm="1">
        <f t="array" ref="O68">_xlfn.IFS(A68="","",TRUE,"JPN")</f>
        <v/>
      </c>
      <c r="P68" s="1" t="e">
        <f t="shared" si="0"/>
        <v>#VALUE!</v>
      </c>
      <c r="Q68" s="1" t="e">
        <f t="shared" si="1"/>
        <v>#VALUE!</v>
      </c>
      <c r="R68" s="1" t="e">
        <f t="shared" si="2"/>
        <v>#VALUE!</v>
      </c>
      <c r="S68" s="1" t="e">
        <f t="shared" si="3"/>
        <v>#VALUE!</v>
      </c>
      <c r="T68" s="1" t="e">
        <f t="shared" si="4"/>
        <v>#VALUE!</v>
      </c>
      <c r="U68" s="1" t="str">
        <f t="shared" si="5"/>
        <v>高</v>
      </c>
    </row>
    <row r="69" spans="1:21" ht="18" customHeight="1">
      <c r="A69" s="13" t="str" cm="1">
        <f t="array" ref="A69">_xlfn.IFS(高校選手データ貼り付け!N77="","",TRUE,高校選手データ貼り付け!N77)</f>
        <v/>
      </c>
      <c r="B69" s="14" t="str" cm="1">
        <f t="array" ref="B69">_xlfn.IFS(A69="","",COUNTIF(高校選手データ貼り付け!P78," ")&gt;0,LEFT(高校選手データ貼り付け!P78,FIND(" ",高校選手データ貼り付け!P78)-1),TRUE,LEFT(高校選手データ貼り付け!P78,FIND("　",高校選手データ貼り付け!P78)-1))</f>
        <v/>
      </c>
      <c r="C69" s="14" t="str" cm="1">
        <f t="array" ref="C69">_xlfn.IFS(A69="","",COUNTIF(高校選手データ貼り付け!P78," ")&gt;0,RIGHT(高校選手データ貼り付け!P78,LEN(高校選手データ貼り付け!P78)-FIND(" ",高校選手データ貼り付け!P78)),TRUE,RIGHT(高校選手データ貼り付け!P78,LEN(高校選手データ貼り付け!P78)-FIND("　",高校選手データ貼り付け!P78)))</f>
        <v/>
      </c>
      <c r="D69" s="15"/>
      <c r="E69" s="16" t="str" cm="1">
        <f t="array" ref="E69">_xlfn.IFS(A69="","",TRUE,高校選手データ貼り付け!$P$4&amp;"高")</f>
        <v/>
      </c>
      <c r="F69" s="17" t="str" cm="1">
        <f t="array" ref="F69">_xlfn.IFS(A69="","",TRUE,高校選手データ貼り付け!W77)</f>
        <v/>
      </c>
      <c r="G69" s="15"/>
      <c r="H69" s="18"/>
      <c r="I69" s="18"/>
      <c r="J69" s="16" t="str" cm="1">
        <f t="array" ref="J69">_xlfn.IFS(A69="","",COUNTIF(高校選手データ貼り付け!P77," ")&gt;0,ASC(LEFT(高校選手データ貼り付け!P77,FIND(" ",高校選手データ貼り付け!P77)-1)),TRUE,ASC(LEFT(高校選手データ貼り付け!P77,FIND("　",高校選手データ貼り付け!P77)-1)))</f>
        <v/>
      </c>
      <c r="K69" s="18" t="str" cm="1">
        <f t="array" ref="K69">_xlfn.IFS(A69="","",COUNTIF(高校選手データ貼り付け!P77," ")&gt;0,ASC(RIGHT(高校選手データ貼り付け!P77,LEN(高校選手データ貼り付け!P77)-FIND(" ",高校選手データ貼り付け!P77))),TRUE,ASC(RIGHT(高校選手データ貼り付け!P77,LEN(高校選手データ貼り付け!P77)-FIND("　",高校選手データ貼り付け!P77))))</f>
        <v/>
      </c>
      <c r="L69" s="18"/>
      <c r="M69" s="18"/>
      <c r="N69" s="18" t="str" cm="1">
        <f t="array" ref="N69">_xlfn.IFS(A69="","",TRUE,高校選手データ貼り付け!R77&amp;"."&amp;TEXT(高校選手データ貼り付け!T77,"00")&amp;"."&amp;TEXT(高校選手データ貼り付け!V77,"00"))</f>
        <v/>
      </c>
      <c r="O69" s="18" t="str" cm="1">
        <f t="array" ref="O69">_xlfn.IFS(A69="","",TRUE,"JPN")</f>
        <v/>
      </c>
      <c r="P69" s="1" t="e">
        <f t="shared" si="0"/>
        <v>#VALUE!</v>
      </c>
      <c r="Q69" s="1" t="e">
        <f t="shared" si="1"/>
        <v>#VALUE!</v>
      </c>
      <c r="R69" s="1" t="e">
        <f t="shared" si="2"/>
        <v>#VALUE!</v>
      </c>
      <c r="S69" s="1" t="e">
        <f t="shared" si="3"/>
        <v>#VALUE!</v>
      </c>
      <c r="T69" s="1" t="e">
        <f t="shared" si="4"/>
        <v>#VALUE!</v>
      </c>
      <c r="U69" s="1" t="str">
        <f t="shared" si="5"/>
        <v>高</v>
      </c>
    </row>
    <row r="70" spans="1:21" ht="18" customHeight="1">
      <c r="A70" s="13" t="str" cm="1">
        <f t="array" ref="A70">_xlfn.IFS(高校選手データ貼り付け!N78="","",TRUE,高校選手データ貼り付け!N78)</f>
        <v/>
      </c>
      <c r="B70" s="14" t="str" cm="1">
        <f t="array" ref="B70">_xlfn.IFS(A70="","",COUNTIF(高校選手データ貼り付け!P79," ")&gt;0,LEFT(高校選手データ貼り付け!P79,FIND(" ",高校選手データ貼り付け!P79)-1),TRUE,LEFT(高校選手データ貼り付け!P79,FIND("　",高校選手データ貼り付け!P79)-1))</f>
        <v/>
      </c>
      <c r="C70" s="14" t="str" cm="1">
        <f t="array" ref="C70">_xlfn.IFS(A70="","",COUNTIF(高校選手データ貼り付け!P79," ")&gt;0,RIGHT(高校選手データ貼り付け!P79,LEN(高校選手データ貼り付け!P79)-FIND(" ",高校選手データ貼り付け!P79)),TRUE,RIGHT(高校選手データ貼り付け!P79,LEN(高校選手データ貼り付け!P79)-FIND("　",高校選手データ貼り付け!P79)))</f>
        <v/>
      </c>
      <c r="D70" s="15"/>
      <c r="E70" s="16" t="str" cm="1">
        <f t="array" ref="E70">_xlfn.IFS(A70="","",TRUE,高校選手データ貼り付け!$P$4&amp;"高")</f>
        <v/>
      </c>
      <c r="F70" s="17" t="str" cm="1">
        <f t="array" ref="F70">_xlfn.IFS(A70="","",TRUE,高校選手データ貼り付け!W78)</f>
        <v/>
      </c>
      <c r="G70" s="15"/>
      <c r="H70" s="18"/>
      <c r="I70" s="18"/>
      <c r="J70" s="16" t="str" cm="1">
        <f t="array" ref="J70">_xlfn.IFS(A70="","",COUNTIF(高校選手データ貼り付け!P78," ")&gt;0,ASC(LEFT(高校選手データ貼り付け!P78,FIND(" ",高校選手データ貼り付け!P78)-1)),TRUE,ASC(LEFT(高校選手データ貼り付け!P78,FIND("　",高校選手データ貼り付け!P78)-1)))</f>
        <v/>
      </c>
      <c r="K70" s="18" t="str" cm="1">
        <f t="array" ref="K70">_xlfn.IFS(A70="","",COUNTIF(高校選手データ貼り付け!P78," ")&gt;0,ASC(RIGHT(高校選手データ貼り付け!P78,LEN(高校選手データ貼り付け!P78)-FIND(" ",高校選手データ貼り付け!P78))),TRUE,ASC(RIGHT(高校選手データ貼り付け!P78,LEN(高校選手データ貼り付け!P78)-FIND("　",高校選手データ貼り付け!P78))))</f>
        <v/>
      </c>
      <c r="L70" s="18"/>
      <c r="M70" s="18"/>
      <c r="N70" s="18" t="str" cm="1">
        <f t="array" ref="N70">_xlfn.IFS(A70="","",TRUE,高校選手データ貼り付け!R78&amp;"."&amp;TEXT(高校選手データ貼り付け!T78,"00")&amp;"."&amp;TEXT(高校選手データ貼り付け!V78,"00"))</f>
        <v/>
      </c>
      <c r="O70" s="18" t="str" cm="1">
        <f t="array" ref="O70">_xlfn.IFS(A70="","",TRUE,"JPN")</f>
        <v/>
      </c>
      <c r="P70" s="1" t="e">
        <f t="shared" si="0"/>
        <v>#VALUE!</v>
      </c>
      <c r="Q70" s="1" t="e">
        <f t="shared" si="1"/>
        <v>#VALUE!</v>
      </c>
      <c r="R70" s="1" t="e">
        <f t="shared" si="2"/>
        <v>#VALUE!</v>
      </c>
      <c r="S70" s="1" t="e">
        <f t="shared" si="3"/>
        <v>#VALUE!</v>
      </c>
      <c r="T70" s="1" t="e">
        <f t="shared" si="4"/>
        <v>#VALUE!</v>
      </c>
      <c r="U70" s="1" t="str">
        <f t="shared" si="5"/>
        <v>高</v>
      </c>
    </row>
    <row r="71" spans="1:21" ht="18" customHeight="1">
      <c r="A71" s="13" t="str" cm="1">
        <f t="array" ref="A71">_xlfn.IFS(高校選手データ貼り付け!N79="","",TRUE,高校選手データ貼り付け!N79)</f>
        <v/>
      </c>
      <c r="B71" s="14" t="str" cm="1">
        <f t="array" ref="B71">_xlfn.IFS(A71="","",COUNTIF(高校選手データ貼り付け!P80," ")&gt;0,LEFT(高校選手データ貼り付け!P80,FIND(" ",高校選手データ貼り付け!P80)-1),TRUE,LEFT(高校選手データ貼り付け!P80,FIND("　",高校選手データ貼り付け!P80)-1))</f>
        <v/>
      </c>
      <c r="C71" s="14" t="str" cm="1">
        <f t="array" ref="C71">_xlfn.IFS(A71="","",COUNTIF(高校選手データ貼り付け!P80," ")&gt;0,RIGHT(高校選手データ貼り付け!P80,LEN(高校選手データ貼り付け!P80)-FIND(" ",高校選手データ貼り付け!P80)),TRUE,RIGHT(高校選手データ貼り付け!P80,LEN(高校選手データ貼り付け!P80)-FIND("　",高校選手データ貼り付け!P80)))</f>
        <v/>
      </c>
      <c r="D71" s="15"/>
      <c r="E71" s="16" t="str" cm="1">
        <f t="array" ref="E71">_xlfn.IFS(A71="","",TRUE,高校選手データ貼り付け!$P$4&amp;"高")</f>
        <v/>
      </c>
      <c r="F71" s="17" t="str" cm="1">
        <f t="array" ref="F71">_xlfn.IFS(A71="","",TRUE,高校選手データ貼り付け!W79)</f>
        <v/>
      </c>
      <c r="G71" s="15"/>
      <c r="H71" s="18"/>
      <c r="I71" s="18"/>
      <c r="J71" s="16" t="str" cm="1">
        <f t="array" ref="J71">_xlfn.IFS(A71="","",COUNTIF(高校選手データ貼り付け!P79," ")&gt;0,ASC(LEFT(高校選手データ貼り付け!P79,FIND(" ",高校選手データ貼り付け!P79)-1)),TRUE,ASC(LEFT(高校選手データ貼り付け!P79,FIND("　",高校選手データ貼り付け!P79)-1)))</f>
        <v/>
      </c>
      <c r="K71" s="18" t="str" cm="1">
        <f t="array" ref="K71">_xlfn.IFS(A71="","",COUNTIF(高校選手データ貼り付け!P79," ")&gt;0,ASC(RIGHT(高校選手データ貼り付け!P79,LEN(高校選手データ貼り付け!P79)-FIND(" ",高校選手データ貼り付け!P79))),TRUE,ASC(RIGHT(高校選手データ貼り付け!P79,LEN(高校選手データ貼り付け!P79)-FIND("　",高校選手データ貼り付け!P79))))</f>
        <v/>
      </c>
      <c r="L71" s="18"/>
      <c r="M71" s="18"/>
      <c r="N71" s="18" t="str" cm="1">
        <f t="array" ref="N71">_xlfn.IFS(A71="","",TRUE,高校選手データ貼り付け!R79&amp;"."&amp;TEXT(高校選手データ貼り付け!T79,"00")&amp;"."&amp;TEXT(高校選手データ貼り付け!V79,"00"))</f>
        <v/>
      </c>
      <c r="O71" s="18" t="str" cm="1">
        <f t="array" ref="O71">_xlfn.IFS(A71="","",TRUE,"JPN")</f>
        <v/>
      </c>
      <c r="P71" s="1" t="e">
        <f t="shared" si="0"/>
        <v>#VALUE!</v>
      </c>
      <c r="Q71" s="1" t="e">
        <f t="shared" si="1"/>
        <v>#VALUE!</v>
      </c>
      <c r="R71" s="1" t="e">
        <f t="shared" si="2"/>
        <v>#VALUE!</v>
      </c>
      <c r="S71" s="1" t="e">
        <f t="shared" si="3"/>
        <v>#VALUE!</v>
      </c>
      <c r="T71" s="1" t="e">
        <f t="shared" si="4"/>
        <v>#VALUE!</v>
      </c>
      <c r="U71" s="1" t="str">
        <f t="shared" si="5"/>
        <v>高</v>
      </c>
    </row>
    <row r="72" spans="1:21" ht="18" customHeight="1">
      <c r="A72" s="13" t="str" cm="1">
        <f t="array" ref="A72">_xlfn.IFS(高校選手データ貼り付け!N80="","",TRUE,高校選手データ貼り付け!N80)</f>
        <v/>
      </c>
      <c r="B72" s="14" t="str" cm="1">
        <f t="array" ref="B72">_xlfn.IFS(A72="","",COUNTIF(高校選手データ貼り付け!P81," ")&gt;0,LEFT(高校選手データ貼り付け!P81,FIND(" ",高校選手データ貼り付け!P81)-1),TRUE,LEFT(高校選手データ貼り付け!P81,FIND("　",高校選手データ貼り付け!P81)-1))</f>
        <v/>
      </c>
      <c r="C72" s="14" t="str" cm="1">
        <f t="array" ref="C72">_xlfn.IFS(A72="","",COUNTIF(高校選手データ貼り付け!P81," ")&gt;0,RIGHT(高校選手データ貼り付け!P81,LEN(高校選手データ貼り付け!P81)-FIND(" ",高校選手データ貼り付け!P81)),TRUE,RIGHT(高校選手データ貼り付け!P81,LEN(高校選手データ貼り付け!P81)-FIND("　",高校選手データ貼り付け!P81)))</f>
        <v/>
      </c>
      <c r="D72" s="15"/>
      <c r="E72" s="16" t="str" cm="1">
        <f t="array" ref="E72">_xlfn.IFS(A72="","",TRUE,高校選手データ貼り付け!$P$4&amp;"高")</f>
        <v/>
      </c>
      <c r="F72" s="17" t="str" cm="1">
        <f t="array" ref="F72">_xlfn.IFS(A72="","",TRUE,高校選手データ貼り付け!W80)</f>
        <v/>
      </c>
      <c r="G72" s="15"/>
      <c r="H72" s="18"/>
      <c r="I72" s="18"/>
      <c r="J72" s="16" t="str" cm="1">
        <f t="array" ref="J72">_xlfn.IFS(A72="","",COUNTIF(高校選手データ貼り付け!P80," ")&gt;0,ASC(LEFT(高校選手データ貼り付け!P80,FIND(" ",高校選手データ貼り付け!P80)-1)),TRUE,ASC(LEFT(高校選手データ貼り付け!P80,FIND("　",高校選手データ貼り付け!P80)-1)))</f>
        <v/>
      </c>
      <c r="K72" s="18" t="str" cm="1">
        <f t="array" ref="K72">_xlfn.IFS(A72="","",COUNTIF(高校選手データ貼り付け!P80," ")&gt;0,ASC(RIGHT(高校選手データ貼り付け!P80,LEN(高校選手データ貼り付け!P80)-FIND(" ",高校選手データ貼り付け!P80))),TRUE,ASC(RIGHT(高校選手データ貼り付け!P80,LEN(高校選手データ貼り付け!P80)-FIND("　",高校選手データ貼り付け!P80))))</f>
        <v/>
      </c>
      <c r="L72" s="18"/>
      <c r="M72" s="18"/>
      <c r="N72" s="18" t="str" cm="1">
        <f t="array" ref="N72">_xlfn.IFS(A72="","",TRUE,高校選手データ貼り付け!R80&amp;"."&amp;TEXT(高校選手データ貼り付け!T80,"00")&amp;"."&amp;TEXT(高校選手データ貼り付け!V80,"00"))</f>
        <v/>
      </c>
      <c r="O72" s="18" t="str" cm="1">
        <f t="array" ref="O72">_xlfn.IFS(A72="","",TRUE,"JPN")</f>
        <v/>
      </c>
      <c r="P72" s="1" t="e">
        <f t="shared" si="0"/>
        <v>#VALUE!</v>
      </c>
      <c r="Q72" s="1" t="e">
        <f t="shared" si="1"/>
        <v>#VALUE!</v>
      </c>
      <c r="R72" s="1" t="e">
        <f t="shared" si="2"/>
        <v>#VALUE!</v>
      </c>
      <c r="S72" s="1" t="e">
        <f t="shared" si="3"/>
        <v>#VALUE!</v>
      </c>
      <c r="T72" s="1" t="e">
        <f t="shared" si="4"/>
        <v>#VALUE!</v>
      </c>
      <c r="U72" s="1" t="str">
        <f t="shared" si="5"/>
        <v>高</v>
      </c>
    </row>
    <row r="73" spans="1:21" ht="18" customHeight="1">
      <c r="A73" s="13" t="str" cm="1">
        <f t="array" ref="A73">_xlfn.IFS(高校選手データ貼り付け!N81="","",TRUE,高校選手データ貼り付け!N81)</f>
        <v/>
      </c>
      <c r="B73" s="14" t="str" cm="1">
        <f t="array" ref="B73">_xlfn.IFS(A73="","",COUNTIF(高校選手データ貼り付け!P82," ")&gt;0,LEFT(高校選手データ貼り付け!P82,FIND(" ",高校選手データ貼り付け!P82)-1),TRUE,LEFT(高校選手データ貼り付け!P82,FIND("　",高校選手データ貼り付け!P82)-1))</f>
        <v/>
      </c>
      <c r="C73" s="14" t="str" cm="1">
        <f t="array" ref="C73">_xlfn.IFS(A73="","",COUNTIF(高校選手データ貼り付け!P82," ")&gt;0,RIGHT(高校選手データ貼り付け!P82,LEN(高校選手データ貼り付け!P82)-FIND(" ",高校選手データ貼り付け!P82)),TRUE,RIGHT(高校選手データ貼り付け!P82,LEN(高校選手データ貼り付け!P82)-FIND("　",高校選手データ貼り付け!P82)))</f>
        <v/>
      </c>
      <c r="D73" s="15"/>
      <c r="E73" s="16" t="str" cm="1">
        <f t="array" ref="E73">_xlfn.IFS(A73="","",TRUE,高校選手データ貼り付け!$P$4&amp;"高")</f>
        <v/>
      </c>
      <c r="F73" s="17" t="str" cm="1">
        <f t="array" ref="F73">_xlfn.IFS(A73="","",TRUE,高校選手データ貼り付け!W81)</f>
        <v/>
      </c>
      <c r="G73" s="15"/>
      <c r="H73" s="18"/>
      <c r="I73" s="18"/>
      <c r="J73" s="16" t="str" cm="1">
        <f t="array" ref="J73">_xlfn.IFS(A73="","",COUNTIF(高校選手データ貼り付け!P81," ")&gt;0,ASC(LEFT(高校選手データ貼り付け!P81,FIND(" ",高校選手データ貼り付け!P81)-1)),TRUE,ASC(LEFT(高校選手データ貼り付け!P81,FIND("　",高校選手データ貼り付け!P81)-1)))</f>
        <v/>
      </c>
      <c r="K73" s="18" t="str" cm="1">
        <f t="array" ref="K73">_xlfn.IFS(A73="","",COUNTIF(高校選手データ貼り付け!P81," ")&gt;0,ASC(RIGHT(高校選手データ貼り付け!P81,LEN(高校選手データ貼り付け!P81)-FIND(" ",高校選手データ貼り付け!P81))),TRUE,ASC(RIGHT(高校選手データ貼り付け!P81,LEN(高校選手データ貼り付け!P81)-FIND("　",高校選手データ貼り付け!P81))))</f>
        <v/>
      </c>
      <c r="L73" s="18"/>
      <c r="M73" s="18"/>
      <c r="N73" s="18" t="str" cm="1">
        <f t="array" ref="N73">_xlfn.IFS(A73="","",TRUE,高校選手データ貼り付け!R81&amp;"."&amp;TEXT(高校選手データ貼り付け!T81,"00")&amp;"."&amp;TEXT(高校選手データ貼り付け!V81,"00"))</f>
        <v/>
      </c>
      <c r="O73" s="18" t="str" cm="1">
        <f t="array" ref="O73">_xlfn.IFS(A73="","",TRUE,"JPN")</f>
        <v/>
      </c>
      <c r="P73" s="1" t="e">
        <f t="shared" si="0"/>
        <v>#VALUE!</v>
      </c>
      <c r="Q73" s="1" t="e">
        <f t="shared" si="1"/>
        <v>#VALUE!</v>
      </c>
      <c r="R73" s="1" t="e">
        <f t="shared" si="2"/>
        <v>#VALUE!</v>
      </c>
      <c r="S73" s="1" t="e">
        <f t="shared" si="3"/>
        <v>#VALUE!</v>
      </c>
      <c r="T73" s="1" t="e">
        <f t="shared" si="4"/>
        <v>#VALUE!</v>
      </c>
      <c r="U73" s="1" t="str">
        <f t="shared" si="5"/>
        <v>高</v>
      </c>
    </row>
    <row r="74" spans="1:21" ht="18" customHeight="1">
      <c r="A74" s="13" t="str" cm="1">
        <f t="array" ref="A74">_xlfn.IFS(高校選手データ貼り付け!N82="","",TRUE,高校選手データ貼り付け!N82)</f>
        <v/>
      </c>
      <c r="B74" s="14" t="str" cm="1">
        <f t="array" ref="B74">_xlfn.IFS(A74="","",COUNTIF(高校選手データ貼り付け!P83," ")&gt;0,LEFT(高校選手データ貼り付け!P83,FIND(" ",高校選手データ貼り付け!P83)-1),TRUE,LEFT(高校選手データ貼り付け!P83,FIND("　",高校選手データ貼り付け!P83)-1))</f>
        <v/>
      </c>
      <c r="C74" s="14" t="str" cm="1">
        <f t="array" ref="C74">_xlfn.IFS(A74="","",COUNTIF(高校選手データ貼り付け!P83," ")&gt;0,RIGHT(高校選手データ貼り付け!P83,LEN(高校選手データ貼り付け!P83)-FIND(" ",高校選手データ貼り付け!P83)),TRUE,RIGHT(高校選手データ貼り付け!P83,LEN(高校選手データ貼り付け!P83)-FIND("　",高校選手データ貼り付け!P83)))</f>
        <v/>
      </c>
      <c r="D74" s="15"/>
      <c r="E74" s="16" t="str" cm="1">
        <f t="array" ref="E74">_xlfn.IFS(A74="","",TRUE,高校選手データ貼り付け!$P$4&amp;"高")</f>
        <v/>
      </c>
      <c r="F74" s="17" t="str" cm="1">
        <f t="array" ref="F74">_xlfn.IFS(A74="","",TRUE,高校選手データ貼り付け!W82)</f>
        <v/>
      </c>
      <c r="G74" s="15"/>
      <c r="H74" s="18"/>
      <c r="I74" s="18"/>
      <c r="J74" s="16" t="str" cm="1">
        <f t="array" ref="J74">_xlfn.IFS(A74="","",COUNTIF(高校選手データ貼り付け!P82," ")&gt;0,ASC(LEFT(高校選手データ貼り付け!P82,FIND(" ",高校選手データ貼り付け!P82)-1)),TRUE,ASC(LEFT(高校選手データ貼り付け!P82,FIND("　",高校選手データ貼り付け!P82)-1)))</f>
        <v/>
      </c>
      <c r="K74" s="18" t="str" cm="1">
        <f t="array" ref="K74">_xlfn.IFS(A74="","",COUNTIF(高校選手データ貼り付け!P82," ")&gt;0,ASC(RIGHT(高校選手データ貼り付け!P82,LEN(高校選手データ貼り付け!P82)-FIND(" ",高校選手データ貼り付け!P82))),TRUE,ASC(RIGHT(高校選手データ貼り付け!P82,LEN(高校選手データ貼り付け!P82)-FIND("　",高校選手データ貼り付け!P82))))</f>
        <v/>
      </c>
      <c r="L74" s="18"/>
      <c r="M74" s="18"/>
      <c r="N74" s="18" t="str" cm="1">
        <f t="array" ref="N74">_xlfn.IFS(A74="","",TRUE,高校選手データ貼り付け!R82&amp;"."&amp;TEXT(高校選手データ貼り付け!T82,"00")&amp;"."&amp;TEXT(高校選手データ貼り付け!V82,"00"))</f>
        <v/>
      </c>
      <c r="O74" s="18" t="str" cm="1">
        <f t="array" ref="O74">_xlfn.IFS(A74="","",TRUE,"JPN")</f>
        <v/>
      </c>
      <c r="P74" s="1" t="e">
        <f t="shared" si="0"/>
        <v>#VALUE!</v>
      </c>
      <c r="Q74" s="1" t="e">
        <f t="shared" si="1"/>
        <v>#VALUE!</v>
      </c>
      <c r="R74" s="1" t="e">
        <f t="shared" si="2"/>
        <v>#VALUE!</v>
      </c>
      <c r="S74" s="1" t="e">
        <f t="shared" si="3"/>
        <v>#VALUE!</v>
      </c>
      <c r="T74" s="1" t="e">
        <f t="shared" si="4"/>
        <v>#VALUE!</v>
      </c>
      <c r="U74" s="1" t="str">
        <f t="shared" si="5"/>
        <v>高</v>
      </c>
    </row>
    <row r="75" spans="1:21" ht="18" customHeight="1">
      <c r="A75" s="13" t="str" cm="1">
        <f t="array" ref="A75">_xlfn.IFS(高校選手データ貼り付け!N83="","",TRUE,高校選手データ貼り付け!N83)</f>
        <v/>
      </c>
      <c r="B75" s="14" t="str" cm="1">
        <f t="array" ref="B75">_xlfn.IFS(A75="","",COUNTIF(高校選手データ貼り付け!P84," ")&gt;0,LEFT(高校選手データ貼り付け!P84,FIND(" ",高校選手データ貼り付け!P84)-1),TRUE,LEFT(高校選手データ貼り付け!P84,FIND("　",高校選手データ貼り付け!P84)-1))</f>
        <v/>
      </c>
      <c r="C75" s="14" t="str" cm="1">
        <f t="array" ref="C75">_xlfn.IFS(A75="","",COUNTIF(高校選手データ貼り付け!P84," ")&gt;0,RIGHT(高校選手データ貼り付け!P84,LEN(高校選手データ貼り付け!P84)-FIND(" ",高校選手データ貼り付け!P84)),TRUE,RIGHT(高校選手データ貼り付け!P84,LEN(高校選手データ貼り付け!P84)-FIND("　",高校選手データ貼り付け!P84)))</f>
        <v/>
      </c>
      <c r="D75" s="15"/>
      <c r="E75" s="16" t="str" cm="1">
        <f t="array" ref="E75">_xlfn.IFS(A75="","",TRUE,高校選手データ貼り付け!$P$4&amp;"高")</f>
        <v/>
      </c>
      <c r="F75" s="17" t="str" cm="1">
        <f t="array" ref="F75">_xlfn.IFS(A75="","",TRUE,高校選手データ貼り付け!W83)</f>
        <v/>
      </c>
      <c r="G75" s="15"/>
      <c r="H75" s="18"/>
      <c r="I75" s="18"/>
      <c r="J75" s="16" t="str" cm="1">
        <f t="array" ref="J75">_xlfn.IFS(A75="","",COUNTIF(高校選手データ貼り付け!P83," ")&gt;0,ASC(LEFT(高校選手データ貼り付け!P83,FIND(" ",高校選手データ貼り付け!P83)-1)),TRUE,ASC(LEFT(高校選手データ貼り付け!P83,FIND("　",高校選手データ貼り付け!P83)-1)))</f>
        <v/>
      </c>
      <c r="K75" s="18" t="str" cm="1">
        <f t="array" ref="K75">_xlfn.IFS(A75="","",COUNTIF(高校選手データ貼り付け!P83," ")&gt;0,ASC(RIGHT(高校選手データ貼り付け!P83,LEN(高校選手データ貼り付け!P83)-FIND(" ",高校選手データ貼り付け!P83))),TRUE,ASC(RIGHT(高校選手データ貼り付け!P83,LEN(高校選手データ貼り付け!P83)-FIND("　",高校選手データ貼り付け!P83))))</f>
        <v/>
      </c>
      <c r="L75" s="18"/>
      <c r="M75" s="18"/>
      <c r="N75" s="18" t="str" cm="1">
        <f t="array" ref="N75">_xlfn.IFS(A75="","",TRUE,高校選手データ貼り付け!R83&amp;"."&amp;TEXT(高校選手データ貼り付け!T83,"00")&amp;"."&amp;TEXT(高校選手データ貼り付け!V83,"00"))</f>
        <v/>
      </c>
      <c r="O75" s="18" t="str" cm="1">
        <f t="array" ref="O75">_xlfn.IFS(A75="","",TRUE,"JPN")</f>
        <v/>
      </c>
      <c r="P75" s="1" t="e">
        <f t="shared" si="0"/>
        <v>#VALUE!</v>
      </c>
      <c r="Q75" s="1" t="e">
        <f t="shared" si="1"/>
        <v>#VALUE!</v>
      </c>
      <c r="R75" s="1" t="e">
        <f t="shared" si="2"/>
        <v>#VALUE!</v>
      </c>
      <c r="S75" s="1" t="e">
        <f t="shared" si="3"/>
        <v>#VALUE!</v>
      </c>
      <c r="T75" s="1" t="e">
        <f t="shared" si="4"/>
        <v>#VALUE!</v>
      </c>
      <c r="U75" s="1" t="str">
        <f t="shared" si="5"/>
        <v>高</v>
      </c>
    </row>
    <row r="76" spans="1:21" ht="18" customHeight="1">
      <c r="A76" s="13" t="str" cm="1">
        <f t="array" ref="A76">_xlfn.IFS(高校選手データ貼り付け!N84="","",TRUE,高校選手データ貼り付け!N84)</f>
        <v/>
      </c>
      <c r="B76" s="14" t="str" cm="1">
        <f t="array" ref="B76">_xlfn.IFS(A76="","",COUNTIF(高校選手データ貼り付け!P85," ")&gt;0,LEFT(高校選手データ貼り付け!P85,FIND(" ",高校選手データ貼り付け!P85)-1),TRUE,LEFT(高校選手データ貼り付け!P85,FIND("　",高校選手データ貼り付け!P85)-1))</f>
        <v/>
      </c>
      <c r="C76" s="14" t="str" cm="1">
        <f t="array" ref="C76">_xlfn.IFS(A76="","",COUNTIF(高校選手データ貼り付け!P85," ")&gt;0,RIGHT(高校選手データ貼り付け!P85,LEN(高校選手データ貼り付け!P85)-FIND(" ",高校選手データ貼り付け!P85)),TRUE,RIGHT(高校選手データ貼り付け!P85,LEN(高校選手データ貼り付け!P85)-FIND("　",高校選手データ貼り付け!P85)))</f>
        <v/>
      </c>
      <c r="D76" s="15"/>
      <c r="E76" s="16" t="str" cm="1">
        <f t="array" ref="E76">_xlfn.IFS(A76="","",TRUE,高校選手データ貼り付け!$P$4&amp;"高")</f>
        <v/>
      </c>
      <c r="F76" s="17" t="str" cm="1">
        <f t="array" ref="F76">_xlfn.IFS(A76="","",TRUE,高校選手データ貼り付け!W84)</f>
        <v/>
      </c>
      <c r="G76" s="15"/>
      <c r="H76" s="18"/>
      <c r="I76" s="18"/>
      <c r="J76" s="16" t="str" cm="1">
        <f t="array" ref="J76">_xlfn.IFS(A76="","",COUNTIF(高校選手データ貼り付け!P84," ")&gt;0,ASC(LEFT(高校選手データ貼り付け!P84,FIND(" ",高校選手データ貼り付け!P84)-1)),TRUE,ASC(LEFT(高校選手データ貼り付け!P84,FIND("　",高校選手データ貼り付け!P84)-1)))</f>
        <v/>
      </c>
      <c r="K76" s="18" t="str" cm="1">
        <f t="array" ref="K76">_xlfn.IFS(A76="","",COUNTIF(高校選手データ貼り付け!P84," ")&gt;0,ASC(RIGHT(高校選手データ貼り付け!P84,LEN(高校選手データ貼り付け!P84)-FIND(" ",高校選手データ貼り付け!P84))),TRUE,ASC(RIGHT(高校選手データ貼り付け!P84,LEN(高校選手データ貼り付け!P84)-FIND("　",高校選手データ貼り付け!P84))))</f>
        <v/>
      </c>
      <c r="L76" s="18"/>
      <c r="M76" s="18"/>
      <c r="N76" s="18" t="str" cm="1">
        <f t="array" ref="N76">_xlfn.IFS(A76="","",TRUE,高校選手データ貼り付け!R84&amp;"."&amp;TEXT(高校選手データ貼り付け!T84,"00")&amp;"."&amp;TEXT(高校選手データ貼り付け!V84,"00"))</f>
        <v/>
      </c>
      <c r="O76" s="18" t="str" cm="1">
        <f t="array" ref="O76">_xlfn.IFS(A76="","",TRUE,"JPN")</f>
        <v/>
      </c>
      <c r="P76" s="1" t="e">
        <f t="shared" si="0"/>
        <v>#VALUE!</v>
      </c>
      <c r="Q76" s="1" t="e">
        <f t="shared" si="1"/>
        <v>#VALUE!</v>
      </c>
      <c r="R76" s="1" t="e">
        <f t="shared" si="2"/>
        <v>#VALUE!</v>
      </c>
      <c r="S76" s="1" t="e">
        <f t="shared" si="3"/>
        <v>#VALUE!</v>
      </c>
      <c r="T76" s="1" t="e">
        <f t="shared" si="4"/>
        <v>#VALUE!</v>
      </c>
      <c r="U76" s="1" t="str">
        <f t="shared" si="5"/>
        <v>高</v>
      </c>
    </row>
    <row r="77" spans="1:21" ht="18" customHeight="1">
      <c r="A77" s="13" t="str" cm="1">
        <f t="array" ref="A77">_xlfn.IFS(高校選手データ貼り付け!N85="","",TRUE,高校選手データ貼り付け!N85)</f>
        <v/>
      </c>
      <c r="B77" s="14" t="str" cm="1">
        <f t="array" ref="B77">_xlfn.IFS(A77="","",COUNTIF(高校選手データ貼り付け!P86," ")&gt;0,LEFT(高校選手データ貼り付け!P86,FIND(" ",高校選手データ貼り付け!P86)-1),TRUE,LEFT(高校選手データ貼り付け!P86,FIND("　",高校選手データ貼り付け!P86)-1))</f>
        <v/>
      </c>
      <c r="C77" s="14" t="str" cm="1">
        <f t="array" ref="C77">_xlfn.IFS(A77="","",COUNTIF(高校選手データ貼り付け!P86," ")&gt;0,RIGHT(高校選手データ貼り付け!P86,LEN(高校選手データ貼り付け!P86)-FIND(" ",高校選手データ貼り付け!P86)),TRUE,RIGHT(高校選手データ貼り付け!P86,LEN(高校選手データ貼り付け!P86)-FIND("　",高校選手データ貼り付け!P86)))</f>
        <v/>
      </c>
      <c r="D77" s="15"/>
      <c r="E77" s="16" t="str" cm="1">
        <f t="array" ref="E77">_xlfn.IFS(A77="","",TRUE,高校選手データ貼り付け!$P$4&amp;"高")</f>
        <v/>
      </c>
      <c r="F77" s="17" t="str" cm="1">
        <f t="array" ref="F77">_xlfn.IFS(A77="","",TRUE,高校選手データ貼り付け!W85)</f>
        <v/>
      </c>
      <c r="G77" s="15"/>
      <c r="H77" s="18"/>
      <c r="I77" s="18"/>
      <c r="J77" s="16" t="str" cm="1">
        <f t="array" ref="J77">_xlfn.IFS(A77="","",COUNTIF(高校選手データ貼り付け!P85," ")&gt;0,ASC(LEFT(高校選手データ貼り付け!P85,FIND(" ",高校選手データ貼り付け!P85)-1)),TRUE,ASC(LEFT(高校選手データ貼り付け!P85,FIND("　",高校選手データ貼り付け!P85)-1)))</f>
        <v/>
      </c>
      <c r="K77" s="18" t="str" cm="1">
        <f t="array" ref="K77">_xlfn.IFS(A77="","",COUNTIF(高校選手データ貼り付け!P85," ")&gt;0,ASC(RIGHT(高校選手データ貼り付け!P85,LEN(高校選手データ貼り付け!P85)-FIND(" ",高校選手データ貼り付け!P85))),TRUE,ASC(RIGHT(高校選手データ貼り付け!P85,LEN(高校選手データ貼り付け!P85)-FIND("　",高校選手データ貼り付け!P85))))</f>
        <v/>
      </c>
      <c r="L77" s="18"/>
      <c r="M77" s="18"/>
      <c r="N77" s="18" t="str" cm="1">
        <f t="array" ref="N77">_xlfn.IFS(A77="","",TRUE,高校選手データ貼り付け!R85&amp;"."&amp;TEXT(高校選手データ貼り付け!T85,"00")&amp;"."&amp;TEXT(高校選手データ貼り付け!V85,"00"))</f>
        <v/>
      </c>
      <c r="O77" s="18" t="str" cm="1">
        <f t="array" ref="O77">_xlfn.IFS(A77="","",TRUE,"JPN")</f>
        <v/>
      </c>
      <c r="P77" s="1" t="e">
        <f t="shared" si="0"/>
        <v>#VALUE!</v>
      </c>
      <c r="Q77" s="1" t="e">
        <f t="shared" si="1"/>
        <v>#VALUE!</v>
      </c>
      <c r="R77" s="1" t="e">
        <f t="shared" si="2"/>
        <v>#VALUE!</v>
      </c>
      <c r="S77" s="1" t="e">
        <f t="shared" si="3"/>
        <v>#VALUE!</v>
      </c>
      <c r="T77" s="1" t="e">
        <f t="shared" si="4"/>
        <v>#VALUE!</v>
      </c>
      <c r="U77" s="1" t="str">
        <f t="shared" si="5"/>
        <v>高</v>
      </c>
    </row>
    <row r="78" spans="1:21" ht="18" customHeight="1">
      <c r="A78" s="13" t="str" cm="1">
        <f t="array" ref="A78">_xlfn.IFS(高校選手データ貼り付け!N86="","",TRUE,高校選手データ貼り付け!N86)</f>
        <v/>
      </c>
      <c r="B78" s="14" t="str" cm="1">
        <f t="array" ref="B78">_xlfn.IFS(A78="","",COUNTIF(高校選手データ貼り付け!P87," ")&gt;0,LEFT(高校選手データ貼り付け!P87,FIND(" ",高校選手データ貼り付け!P87)-1),TRUE,LEFT(高校選手データ貼り付け!P87,FIND("　",高校選手データ貼り付け!P87)-1))</f>
        <v/>
      </c>
      <c r="C78" s="14" t="str" cm="1">
        <f t="array" ref="C78">_xlfn.IFS(A78="","",COUNTIF(高校選手データ貼り付け!P87," ")&gt;0,RIGHT(高校選手データ貼り付け!P87,LEN(高校選手データ貼り付け!P87)-FIND(" ",高校選手データ貼り付け!P87)),TRUE,RIGHT(高校選手データ貼り付け!P87,LEN(高校選手データ貼り付け!P87)-FIND("　",高校選手データ貼り付け!P87)))</f>
        <v/>
      </c>
      <c r="D78" s="15"/>
      <c r="E78" s="16" t="str" cm="1">
        <f t="array" ref="E78">_xlfn.IFS(A78="","",TRUE,高校選手データ貼り付け!$P$4&amp;"高")</f>
        <v/>
      </c>
      <c r="F78" s="17" t="str" cm="1">
        <f t="array" ref="F78">_xlfn.IFS(A78="","",TRUE,高校選手データ貼り付け!W86)</f>
        <v/>
      </c>
      <c r="G78" s="15"/>
      <c r="H78" s="18"/>
      <c r="I78" s="18"/>
      <c r="J78" s="16" t="str" cm="1">
        <f t="array" ref="J78">_xlfn.IFS(A78="","",COUNTIF(高校選手データ貼り付け!P86," ")&gt;0,ASC(LEFT(高校選手データ貼り付け!P86,FIND(" ",高校選手データ貼り付け!P86)-1)),TRUE,ASC(LEFT(高校選手データ貼り付け!P86,FIND("　",高校選手データ貼り付け!P86)-1)))</f>
        <v/>
      </c>
      <c r="K78" s="18" t="str" cm="1">
        <f t="array" ref="K78">_xlfn.IFS(A78="","",COUNTIF(高校選手データ貼り付け!P86," ")&gt;0,ASC(RIGHT(高校選手データ貼り付け!P86,LEN(高校選手データ貼り付け!P86)-FIND(" ",高校選手データ貼り付け!P86))),TRUE,ASC(RIGHT(高校選手データ貼り付け!P86,LEN(高校選手データ貼り付け!P86)-FIND("　",高校選手データ貼り付け!P86))))</f>
        <v/>
      </c>
      <c r="L78" s="18"/>
      <c r="M78" s="18"/>
      <c r="N78" s="18" t="str" cm="1">
        <f t="array" ref="N78">_xlfn.IFS(A78="","",TRUE,高校選手データ貼り付け!R86&amp;"."&amp;TEXT(高校選手データ貼り付け!T86,"00")&amp;"."&amp;TEXT(高校選手データ貼り付け!V86,"00"))</f>
        <v/>
      </c>
      <c r="O78" s="18" t="str" cm="1">
        <f t="array" ref="O78">_xlfn.IFS(A78="","",TRUE,"JPN")</f>
        <v/>
      </c>
      <c r="P78" s="1" t="e">
        <f t="shared" si="0"/>
        <v>#VALUE!</v>
      </c>
      <c r="Q78" s="1" t="e">
        <f t="shared" si="1"/>
        <v>#VALUE!</v>
      </c>
      <c r="R78" s="1" t="e">
        <f t="shared" si="2"/>
        <v>#VALUE!</v>
      </c>
      <c r="S78" s="1" t="e">
        <f t="shared" si="3"/>
        <v>#VALUE!</v>
      </c>
      <c r="T78" s="1" t="e">
        <f t="shared" si="4"/>
        <v>#VALUE!</v>
      </c>
      <c r="U78" s="1" t="str">
        <f t="shared" si="5"/>
        <v>高</v>
      </c>
    </row>
    <row r="79" spans="1:21" ht="18" customHeight="1">
      <c r="A79" s="13" t="str" cm="1">
        <f t="array" ref="A79">_xlfn.IFS(高校選手データ貼り付け!N87="","",TRUE,高校選手データ貼り付け!N87)</f>
        <v/>
      </c>
      <c r="B79" s="14" t="str" cm="1">
        <f t="array" ref="B79">_xlfn.IFS(A79="","",COUNTIF(高校選手データ貼り付け!P88," ")&gt;0,LEFT(高校選手データ貼り付け!P88,FIND(" ",高校選手データ貼り付け!P88)-1),TRUE,LEFT(高校選手データ貼り付け!P88,FIND("　",高校選手データ貼り付け!P88)-1))</f>
        <v/>
      </c>
      <c r="C79" s="14" t="str" cm="1">
        <f t="array" ref="C79">_xlfn.IFS(A79="","",COUNTIF(高校選手データ貼り付け!P88," ")&gt;0,RIGHT(高校選手データ貼り付け!P88,LEN(高校選手データ貼り付け!P88)-FIND(" ",高校選手データ貼り付け!P88)),TRUE,RIGHT(高校選手データ貼り付け!P88,LEN(高校選手データ貼り付け!P88)-FIND("　",高校選手データ貼り付け!P88)))</f>
        <v/>
      </c>
      <c r="D79" s="15"/>
      <c r="E79" s="16" t="str" cm="1">
        <f t="array" ref="E79">_xlfn.IFS(A79="","",TRUE,高校選手データ貼り付け!$P$4&amp;"高")</f>
        <v/>
      </c>
      <c r="F79" s="17" t="str" cm="1">
        <f t="array" ref="F79">_xlfn.IFS(A79="","",TRUE,高校選手データ貼り付け!W87)</f>
        <v/>
      </c>
      <c r="G79" s="15"/>
      <c r="H79" s="18"/>
      <c r="I79" s="18"/>
      <c r="J79" s="16" t="str" cm="1">
        <f t="array" ref="J79">_xlfn.IFS(A79="","",COUNTIF(高校選手データ貼り付け!P87," ")&gt;0,ASC(LEFT(高校選手データ貼り付け!P87,FIND(" ",高校選手データ貼り付け!P87)-1)),TRUE,ASC(LEFT(高校選手データ貼り付け!P87,FIND("　",高校選手データ貼り付け!P87)-1)))</f>
        <v/>
      </c>
      <c r="K79" s="18" t="str" cm="1">
        <f t="array" ref="K79">_xlfn.IFS(A79="","",COUNTIF(高校選手データ貼り付け!P87," ")&gt;0,ASC(RIGHT(高校選手データ貼り付け!P87,LEN(高校選手データ貼り付け!P87)-FIND(" ",高校選手データ貼り付け!P87))),TRUE,ASC(RIGHT(高校選手データ貼り付け!P87,LEN(高校選手データ貼り付け!P87)-FIND("　",高校選手データ貼り付け!P87))))</f>
        <v/>
      </c>
      <c r="L79" s="18"/>
      <c r="M79" s="18"/>
      <c r="N79" s="18" t="str" cm="1">
        <f t="array" ref="N79">_xlfn.IFS(A79="","",TRUE,高校選手データ貼り付け!R87&amp;"."&amp;TEXT(高校選手データ貼り付け!T87,"00")&amp;"."&amp;TEXT(高校選手データ貼り付け!V87,"00"))</f>
        <v/>
      </c>
      <c r="O79" s="18" t="str" cm="1">
        <f t="array" ref="O79">_xlfn.IFS(A79="","",TRUE,"JPN")</f>
        <v/>
      </c>
      <c r="P79" s="1" t="e">
        <f t="shared" si="0"/>
        <v>#VALUE!</v>
      </c>
      <c r="Q79" s="1" t="e">
        <f t="shared" si="1"/>
        <v>#VALUE!</v>
      </c>
      <c r="R79" s="1" t="e">
        <f t="shared" si="2"/>
        <v>#VALUE!</v>
      </c>
      <c r="S79" s="1" t="e">
        <f t="shared" si="3"/>
        <v>#VALUE!</v>
      </c>
      <c r="T79" s="1" t="e">
        <f t="shared" si="4"/>
        <v>#VALUE!</v>
      </c>
      <c r="U79" s="1" t="str">
        <f t="shared" si="5"/>
        <v>高</v>
      </c>
    </row>
    <row r="80" spans="1:21" ht="18" customHeight="1">
      <c r="A80" s="13" t="str" cm="1">
        <f t="array" ref="A80">_xlfn.IFS(高校選手データ貼り付け!N88="","",TRUE,高校選手データ貼り付け!N88)</f>
        <v/>
      </c>
      <c r="B80" s="14" t="str" cm="1">
        <f t="array" ref="B80">_xlfn.IFS(A80="","",COUNTIF(高校選手データ貼り付け!P89," ")&gt;0,LEFT(高校選手データ貼り付け!P89,FIND(" ",高校選手データ貼り付け!P89)-1),TRUE,LEFT(高校選手データ貼り付け!P89,FIND("　",高校選手データ貼り付け!P89)-1))</f>
        <v/>
      </c>
      <c r="C80" s="14" t="str" cm="1">
        <f t="array" ref="C80">_xlfn.IFS(A80="","",COUNTIF(高校選手データ貼り付け!P89," ")&gt;0,RIGHT(高校選手データ貼り付け!P89,LEN(高校選手データ貼り付け!P89)-FIND(" ",高校選手データ貼り付け!P89)),TRUE,RIGHT(高校選手データ貼り付け!P89,LEN(高校選手データ貼り付け!P89)-FIND("　",高校選手データ貼り付け!P89)))</f>
        <v/>
      </c>
      <c r="D80" s="15"/>
      <c r="E80" s="16" t="str" cm="1">
        <f t="array" ref="E80">_xlfn.IFS(A80="","",TRUE,高校選手データ貼り付け!$P$4&amp;"高")</f>
        <v/>
      </c>
      <c r="F80" s="17" t="str" cm="1">
        <f t="array" ref="F80">_xlfn.IFS(A80="","",TRUE,高校選手データ貼り付け!W88)</f>
        <v/>
      </c>
      <c r="G80" s="15"/>
      <c r="H80" s="18"/>
      <c r="I80" s="18"/>
      <c r="J80" s="16" t="str" cm="1">
        <f t="array" ref="J80">_xlfn.IFS(A80="","",COUNTIF(高校選手データ貼り付け!P88," ")&gt;0,ASC(LEFT(高校選手データ貼り付け!P88,FIND(" ",高校選手データ貼り付け!P88)-1)),TRUE,ASC(LEFT(高校選手データ貼り付け!P88,FIND("　",高校選手データ貼り付け!P88)-1)))</f>
        <v/>
      </c>
      <c r="K80" s="18" t="str" cm="1">
        <f t="array" ref="K80">_xlfn.IFS(A80="","",COUNTIF(高校選手データ貼り付け!P88," ")&gt;0,ASC(RIGHT(高校選手データ貼り付け!P88,LEN(高校選手データ貼り付け!P88)-FIND(" ",高校選手データ貼り付け!P88))),TRUE,ASC(RIGHT(高校選手データ貼り付け!P88,LEN(高校選手データ貼り付け!P88)-FIND("　",高校選手データ貼り付け!P88))))</f>
        <v/>
      </c>
      <c r="L80" s="18"/>
      <c r="M80" s="18"/>
      <c r="N80" s="18" t="str" cm="1">
        <f t="array" ref="N80">_xlfn.IFS(A80="","",TRUE,高校選手データ貼り付け!R88&amp;"."&amp;TEXT(高校選手データ貼り付け!T88,"00")&amp;"."&amp;TEXT(高校選手データ貼り付け!V88,"00"))</f>
        <v/>
      </c>
      <c r="O80" s="18" t="str" cm="1">
        <f t="array" ref="O80">_xlfn.IFS(A80="","",TRUE,"JPN")</f>
        <v/>
      </c>
      <c r="P80" s="1" t="e">
        <f t="shared" si="0"/>
        <v>#VALUE!</v>
      </c>
      <c r="Q80" s="1" t="e">
        <f t="shared" si="1"/>
        <v>#VALUE!</v>
      </c>
      <c r="R80" s="1" t="e">
        <f t="shared" si="2"/>
        <v>#VALUE!</v>
      </c>
      <c r="S80" s="1" t="e">
        <f t="shared" si="3"/>
        <v>#VALUE!</v>
      </c>
      <c r="T80" s="1" t="e">
        <f t="shared" si="4"/>
        <v>#VALUE!</v>
      </c>
      <c r="U80" s="1" t="str">
        <f t="shared" si="5"/>
        <v>高</v>
      </c>
    </row>
    <row r="81" spans="1:21" ht="18" customHeight="1">
      <c r="A81" s="13" t="str" cm="1">
        <f t="array" ref="A81">_xlfn.IFS(高校選手データ貼り付け!N89="","",TRUE,高校選手データ貼り付け!N89)</f>
        <v/>
      </c>
      <c r="B81" s="14" t="str" cm="1">
        <f t="array" ref="B81">_xlfn.IFS(A81="","",COUNTIF(高校選手データ貼り付け!P90," ")&gt;0,LEFT(高校選手データ貼り付け!P90,FIND(" ",高校選手データ貼り付け!P90)-1),TRUE,LEFT(高校選手データ貼り付け!P90,FIND("　",高校選手データ貼り付け!P90)-1))</f>
        <v/>
      </c>
      <c r="C81" s="14" t="str" cm="1">
        <f t="array" ref="C81">_xlfn.IFS(A81="","",COUNTIF(高校選手データ貼り付け!P90," ")&gt;0,RIGHT(高校選手データ貼り付け!P90,LEN(高校選手データ貼り付け!P90)-FIND(" ",高校選手データ貼り付け!P90)),TRUE,RIGHT(高校選手データ貼り付け!P90,LEN(高校選手データ貼り付け!P90)-FIND("　",高校選手データ貼り付け!P90)))</f>
        <v/>
      </c>
      <c r="D81" s="15"/>
      <c r="E81" s="16" t="str" cm="1">
        <f t="array" ref="E81">_xlfn.IFS(A81="","",TRUE,高校選手データ貼り付け!$P$4&amp;"高")</f>
        <v/>
      </c>
      <c r="F81" s="17" t="str" cm="1">
        <f t="array" ref="F81">_xlfn.IFS(A81="","",TRUE,高校選手データ貼り付け!W89)</f>
        <v/>
      </c>
      <c r="G81" s="15"/>
      <c r="H81" s="18"/>
      <c r="I81" s="18"/>
      <c r="J81" s="16" t="str" cm="1">
        <f t="array" ref="J81">_xlfn.IFS(A81="","",COUNTIF(高校選手データ貼り付け!P89," ")&gt;0,ASC(LEFT(高校選手データ貼り付け!P89,FIND(" ",高校選手データ貼り付け!P89)-1)),TRUE,ASC(LEFT(高校選手データ貼り付け!P89,FIND("　",高校選手データ貼り付け!P89)-1)))</f>
        <v/>
      </c>
      <c r="K81" s="18" t="str" cm="1">
        <f t="array" ref="K81">_xlfn.IFS(A81="","",COUNTIF(高校選手データ貼り付け!P89," ")&gt;0,ASC(RIGHT(高校選手データ貼り付け!P89,LEN(高校選手データ貼り付け!P89)-FIND(" ",高校選手データ貼り付け!P89))),TRUE,ASC(RIGHT(高校選手データ貼り付け!P89,LEN(高校選手データ貼り付け!P89)-FIND("　",高校選手データ貼り付け!P89))))</f>
        <v/>
      </c>
      <c r="L81" s="18"/>
      <c r="M81" s="18"/>
      <c r="N81" s="18" t="str" cm="1">
        <f t="array" ref="N81">_xlfn.IFS(A81="","",TRUE,高校選手データ貼り付け!R89&amp;"."&amp;TEXT(高校選手データ貼り付け!T89,"00")&amp;"."&amp;TEXT(高校選手データ貼り付け!V89,"00"))</f>
        <v/>
      </c>
      <c r="O81" s="18" t="str" cm="1">
        <f t="array" ref="O81">_xlfn.IFS(A81="","",TRUE,"JPN")</f>
        <v/>
      </c>
      <c r="P81" s="1" t="e">
        <f t="shared" si="0"/>
        <v>#VALUE!</v>
      </c>
      <c r="Q81" s="1" t="e">
        <f t="shared" si="1"/>
        <v>#VALUE!</v>
      </c>
      <c r="R81" s="1" t="e">
        <f t="shared" si="2"/>
        <v>#VALUE!</v>
      </c>
      <c r="S81" s="1" t="e">
        <f t="shared" si="3"/>
        <v>#VALUE!</v>
      </c>
      <c r="T81" s="1" t="e">
        <f t="shared" si="4"/>
        <v>#VALUE!</v>
      </c>
      <c r="U81" s="1" t="str">
        <f t="shared" si="5"/>
        <v>高</v>
      </c>
    </row>
    <row r="82" spans="1:21" ht="18" customHeight="1">
      <c r="A82" s="13" t="str" cm="1">
        <f t="array" ref="A82">_xlfn.IFS(高校選手データ貼り付け!N90="","",TRUE,高校選手データ貼り付け!N90)</f>
        <v/>
      </c>
      <c r="B82" s="14" t="str" cm="1">
        <f t="array" ref="B82">_xlfn.IFS(A82="","",COUNTIF(高校選手データ貼り付け!P91," ")&gt;0,LEFT(高校選手データ貼り付け!P91,FIND(" ",高校選手データ貼り付け!P91)-1),TRUE,LEFT(高校選手データ貼り付け!P91,FIND("　",高校選手データ貼り付け!P91)-1))</f>
        <v/>
      </c>
      <c r="C82" s="14" t="str" cm="1">
        <f t="array" ref="C82">_xlfn.IFS(A82="","",COUNTIF(高校選手データ貼り付け!P91," ")&gt;0,RIGHT(高校選手データ貼り付け!P91,LEN(高校選手データ貼り付け!P91)-FIND(" ",高校選手データ貼り付け!P91)),TRUE,RIGHT(高校選手データ貼り付け!P91,LEN(高校選手データ貼り付け!P91)-FIND("　",高校選手データ貼り付け!P91)))</f>
        <v/>
      </c>
      <c r="D82" s="15"/>
      <c r="E82" s="16" t="str" cm="1">
        <f t="array" ref="E82">_xlfn.IFS(A82="","",TRUE,高校選手データ貼り付け!$P$4&amp;"高")</f>
        <v/>
      </c>
      <c r="F82" s="17" t="str" cm="1">
        <f t="array" ref="F82">_xlfn.IFS(A82="","",TRUE,高校選手データ貼り付け!W90)</f>
        <v/>
      </c>
      <c r="G82" s="15"/>
      <c r="H82" s="18"/>
      <c r="I82" s="18"/>
      <c r="J82" s="16" t="str" cm="1">
        <f t="array" ref="J82">_xlfn.IFS(A82="","",COUNTIF(高校選手データ貼り付け!P90," ")&gt;0,ASC(LEFT(高校選手データ貼り付け!P90,FIND(" ",高校選手データ貼り付け!P90)-1)),TRUE,ASC(LEFT(高校選手データ貼り付け!P90,FIND("　",高校選手データ貼り付け!P90)-1)))</f>
        <v/>
      </c>
      <c r="K82" s="18" t="str" cm="1">
        <f t="array" ref="K82">_xlfn.IFS(A82="","",COUNTIF(高校選手データ貼り付け!P90," ")&gt;0,ASC(RIGHT(高校選手データ貼り付け!P90,LEN(高校選手データ貼り付け!P90)-FIND(" ",高校選手データ貼り付け!P90))),TRUE,ASC(RIGHT(高校選手データ貼り付け!P90,LEN(高校選手データ貼り付け!P90)-FIND("　",高校選手データ貼り付け!P90))))</f>
        <v/>
      </c>
      <c r="L82" s="18"/>
      <c r="M82" s="18"/>
      <c r="N82" s="18" t="str" cm="1">
        <f t="array" ref="N82">_xlfn.IFS(A82="","",TRUE,高校選手データ貼り付け!R90&amp;"."&amp;TEXT(高校選手データ貼り付け!T90,"00")&amp;"."&amp;TEXT(高校選手データ貼り付け!V90,"00"))</f>
        <v/>
      </c>
      <c r="O82" s="18" t="str" cm="1">
        <f t="array" ref="O82">_xlfn.IFS(A82="","",TRUE,"JPN")</f>
        <v/>
      </c>
      <c r="P82" s="1" t="e">
        <f t="shared" si="0"/>
        <v>#VALUE!</v>
      </c>
      <c r="Q82" s="1" t="e">
        <f t="shared" si="1"/>
        <v>#VALUE!</v>
      </c>
      <c r="R82" s="1" t="e">
        <f t="shared" si="2"/>
        <v>#VALUE!</v>
      </c>
      <c r="S82" s="1" t="e">
        <f t="shared" si="3"/>
        <v>#VALUE!</v>
      </c>
      <c r="T82" s="1" t="e">
        <f t="shared" si="4"/>
        <v>#VALUE!</v>
      </c>
      <c r="U82" s="1" t="str">
        <f t="shared" si="5"/>
        <v>高</v>
      </c>
    </row>
    <row r="83" spans="1:21" ht="18" customHeight="1">
      <c r="A83" s="13" t="str" cm="1">
        <f t="array" ref="A83">_xlfn.IFS(高校選手データ貼り付け!N91="","",TRUE,高校選手データ貼り付け!N91)</f>
        <v/>
      </c>
      <c r="B83" s="14" t="str" cm="1">
        <f t="array" ref="B83">_xlfn.IFS(A83="","",COUNTIF(高校選手データ貼り付け!P92," ")&gt;0,LEFT(高校選手データ貼り付け!P92,FIND(" ",高校選手データ貼り付け!P92)-1),TRUE,LEFT(高校選手データ貼り付け!P92,FIND("　",高校選手データ貼り付け!P92)-1))</f>
        <v/>
      </c>
      <c r="C83" s="14" t="str" cm="1">
        <f t="array" ref="C83">_xlfn.IFS(A83="","",COUNTIF(高校選手データ貼り付け!P92," ")&gt;0,RIGHT(高校選手データ貼り付け!P92,LEN(高校選手データ貼り付け!P92)-FIND(" ",高校選手データ貼り付け!P92)),TRUE,RIGHT(高校選手データ貼り付け!P92,LEN(高校選手データ貼り付け!P92)-FIND("　",高校選手データ貼り付け!P92)))</f>
        <v/>
      </c>
      <c r="D83" s="15"/>
      <c r="E83" s="16" t="str" cm="1">
        <f t="array" ref="E83">_xlfn.IFS(A83="","",TRUE,高校選手データ貼り付け!$P$4&amp;"高")</f>
        <v/>
      </c>
      <c r="F83" s="17" t="str" cm="1">
        <f t="array" ref="F83">_xlfn.IFS(A83="","",TRUE,高校選手データ貼り付け!W91)</f>
        <v/>
      </c>
      <c r="G83" s="15"/>
      <c r="H83" s="18"/>
      <c r="I83" s="18"/>
      <c r="J83" s="16" t="str" cm="1">
        <f t="array" ref="J83">_xlfn.IFS(A83="","",COUNTIF(高校選手データ貼り付け!P91," ")&gt;0,ASC(LEFT(高校選手データ貼り付け!P91,FIND(" ",高校選手データ貼り付け!P91)-1)),TRUE,ASC(LEFT(高校選手データ貼り付け!P91,FIND("　",高校選手データ貼り付け!P91)-1)))</f>
        <v/>
      </c>
      <c r="K83" s="18" t="str" cm="1">
        <f t="array" ref="K83">_xlfn.IFS(A83="","",COUNTIF(高校選手データ貼り付け!P91," ")&gt;0,ASC(RIGHT(高校選手データ貼り付け!P91,LEN(高校選手データ貼り付け!P91)-FIND(" ",高校選手データ貼り付け!P91))),TRUE,ASC(RIGHT(高校選手データ貼り付け!P91,LEN(高校選手データ貼り付け!P91)-FIND("　",高校選手データ貼り付け!P91))))</f>
        <v/>
      </c>
      <c r="L83" s="18"/>
      <c r="M83" s="18"/>
      <c r="N83" s="18" t="str" cm="1">
        <f t="array" ref="N83">_xlfn.IFS(A83="","",TRUE,高校選手データ貼り付け!R91&amp;"."&amp;TEXT(高校選手データ貼り付け!T91,"00")&amp;"."&amp;TEXT(高校選手データ貼り付け!V91,"00"))</f>
        <v/>
      </c>
      <c r="O83" s="18" t="str" cm="1">
        <f t="array" ref="O83">_xlfn.IFS(A83="","",TRUE,"JPN")</f>
        <v/>
      </c>
      <c r="P83" s="1" t="e">
        <f t="shared" si="0"/>
        <v>#VALUE!</v>
      </c>
      <c r="Q83" s="1" t="e">
        <f t="shared" si="1"/>
        <v>#VALUE!</v>
      </c>
      <c r="R83" s="1" t="e">
        <f t="shared" si="2"/>
        <v>#VALUE!</v>
      </c>
      <c r="S83" s="1" t="e">
        <f t="shared" si="3"/>
        <v>#VALUE!</v>
      </c>
      <c r="T83" s="1" t="e">
        <f t="shared" si="4"/>
        <v>#VALUE!</v>
      </c>
      <c r="U83" s="1" t="str">
        <f t="shared" si="5"/>
        <v>高</v>
      </c>
    </row>
    <row r="84" spans="1:21" ht="18" customHeight="1">
      <c r="A84" s="13" t="str" cm="1">
        <f t="array" ref="A84">_xlfn.IFS(高校選手データ貼り付け!N92="","",TRUE,高校選手データ貼り付け!N92)</f>
        <v/>
      </c>
      <c r="B84" s="14" t="str" cm="1">
        <f t="array" ref="B84">_xlfn.IFS(A84="","",COUNTIF(高校選手データ貼り付け!P93," ")&gt;0,LEFT(高校選手データ貼り付け!P93,FIND(" ",高校選手データ貼り付け!P93)-1),TRUE,LEFT(高校選手データ貼り付け!P93,FIND("　",高校選手データ貼り付け!P93)-1))</f>
        <v/>
      </c>
      <c r="C84" s="14" t="str" cm="1">
        <f t="array" ref="C84">_xlfn.IFS(A84="","",COUNTIF(高校選手データ貼り付け!P93," ")&gt;0,RIGHT(高校選手データ貼り付け!P93,LEN(高校選手データ貼り付け!P93)-FIND(" ",高校選手データ貼り付け!P93)),TRUE,RIGHT(高校選手データ貼り付け!P93,LEN(高校選手データ貼り付け!P93)-FIND("　",高校選手データ貼り付け!P93)))</f>
        <v/>
      </c>
      <c r="D84" s="15"/>
      <c r="E84" s="16" t="str" cm="1">
        <f t="array" ref="E84">_xlfn.IFS(A84="","",TRUE,高校選手データ貼り付け!$P$4&amp;"高")</f>
        <v/>
      </c>
      <c r="F84" s="17" t="str" cm="1">
        <f t="array" ref="F84">_xlfn.IFS(A84="","",TRUE,高校選手データ貼り付け!W92)</f>
        <v/>
      </c>
      <c r="G84" s="15"/>
      <c r="H84" s="18"/>
      <c r="I84" s="18"/>
      <c r="J84" s="16" t="str" cm="1">
        <f t="array" ref="J84">_xlfn.IFS(A84="","",COUNTIF(高校選手データ貼り付け!P92," ")&gt;0,ASC(LEFT(高校選手データ貼り付け!P92,FIND(" ",高校選手データ貼り付け!P92)-1)),TRUE,ASC(LEFT(高校選手データ貼り付け!P92,FIND("　",高校選手データ貼り付け!P92)-1)))</f>
        <v/>
      </c>
      <c r="K84" s="18" t="str" cm="1">
        <f t="array" ref="K84">_xlfn.IFS(A84="","",COUNTIF(高校選手データ貼り付け!P92," ")&gt;0,ASC(RIGHT(高校選手データ貼り付け!P92,LEN(高校選手データ貼り付け!P92)-FIND(" ",高校選手データ貼り付け!P92))),TRUE,ASC(RIGHT(高校選手データ貼り付け!P92,LEN(高校選手データ貼り付け!P92)-FIND("　",高校選手データ貼り付け!P92))))</f>
        <v/>
      </c>
      <c r="L84" s="18"/>
      <c r="M84" s="18"/>
      <c r="N84" s="18" t="str" cm="1">
        <f t="array" ref="N84">_xlfn.IFS(A84="","",TRUE,高校選手データ貼り付け!R92&amp;"."&amp;TEXT(高校選手データ貼り付け!T92,"00")&amp;"."&amp;TEXT(高校選手データ貼り付け!V92,"00"))</f>
        <v/>
      </c>
      <c r="O84" s="18" t="str" cm="1">
        <f t="array" ref="O84">_xlfn.IFS(A84="","",TRUE,"JPN")</f>
        <v/>
      </c>
      <c r="P84" s="1" t="e">
        <f t="shared" si="0"/>
        <v>#VALUE!</v>
      </c>
      <c r="Q84" s="1" t="e">
        <f t="shared" si="1"/>
        <v>#VALUE!</v>
      </c>
      <c r="R84" s="1" t="e">
        <f t="shared" si="2"/>
        <v>#VALUE!</v>
      </c>
      <c r="S84" s="1" t="e">
        <f t="shared" si="3"/>
        <v>#VALUE!</v>
      </c>
      <c r="T84" s="1" t="e">
        <f t="shared" si="4"/>
        <v>#VALUE!</v>
      </c>
      <c r="U84" s="1" t="str">
        <f t="shared" si="5"/>
        <v>高</v>
      </c>
    </row>
    <row r="85" spans="1:21" ht="18" customHeight="1">
      <c r="A85" s="13" t="str" cm="1">
        <f t="array" ref="A85">_xlfn.IFS(高校選手データ貼り付け!N93="","",TRUE,高校選手データ貼り付け!N93)</f>
        <v/>
      </c>
      <c r="B85" s="14" t="str" cm="1">
        <f t="array" ref="B85">_xlfn.IFS(A85="","",COUNTIF(高校選手データ貼り付け!P94," ")&gt;0,LEFT(高校選手データ貼り付け!P94,FIND(" ",高校選手データ貼り付け!P94)-1),TRUE,LEFT(高校選手データ貼り付け!P94,FIND("　",高校選手データ貼り付け!P94)-1))</f>
        <v/>
      </c>
      <c r="C85" s="14" t="str" cm="1">
        <f t="array" ref="C85">_xlfn.IFS(A85="","",COUNTIF(高校選手データ貼り付け!P94," ")&gt;0,RIGHT(高校選手データ貼り付け!P94,LEN(高校選手データ貼り付け!P94)-FIND(" ",高校選手データ貼り付け!P94)),TRUE,RIGHT(高校選手データ貼り付け!P94,LEN(高校選手データ貼り付け!P94)-FIND("　",高校選手データ貼り付け!P94)))</f>
        <v/>
      </c>
      <c r="D85" s="15"/>
      <c r="E85" s="16" t="str" cm="1">
        <f t="array" ref="E85">_xlfn.IFS(A85="","",TRUE,高校選手データ貼り付け!$P$4&amp;"高")</f>
        <v/>
      </c>
      <c r="F85" s="17" t="str" cm="1">
        <f t="array" ref="F85">_xlfn.IFS(A85="","",TRUE,高校選手データ貼り付け!W93)</f>
        <v/>
      </c>
      <c r="G85" s="15"/>
      <c r="H85" s="18"/>
      <c r="I85" s="18"/>
      <c r="J85" s="16" t="str" cm="1">
        <f t="array" ref="J85">_xlfn.IFS(A85="","",COUNTIF(高校選手データ貼り付け!P93," ")&gt;0,ASC(LEFT(高校選手データ貼り付け!P93,FIND(" ",高校選手データ貼り付け!P93)-1)),TRUE,ASC(LEFT(高校選手データ貼り付け!P93,FIND("　",高校選手データ貼り付け!P93)-1)))</f>
        <v/>
      </c>
      <c r="K85" s="18" t="str" cm="1">
        <f t="array" ref="K85">_xlfn.IFS(A85="","",COUNTIF(高校選手データ貼り付け!P93," ")&gt;0,ASC(RIGHT(高校選手データ貼り付け!P93,LEN(高校選手データ貼り付け!P93)-FIND(" ",高校選手データ貼り付け!P93))),TRUE,ASC(RIGHT(高校選手データ貼り付け!P93,LEN(高校選手データ貼り付け!P93)-FIND("　",高校選手データ貼り付け!P93))))</f>
        <v/>
      </c>
      <c r="L85" s="18"/>
      <c r="M85" s="18"/>
      <c r="N85" s="18" t="str" cm="1">
        <f t="array" ref="N85">_xlfn.IFS(A85="","",TRUE,高校選手データ貼り付け!R93&amp;"."&amp;TEXT(高校選手データ貼り付け!T93,"00")&amp;"."&amp;TEXT(高校選手データ貼り付け!V93,"00"))</f>
        <v/>
      </c>
      <c r="O85" s="18" t="str" cm="1">
        <f t="array" ref="O85">_xlfn.IFS(A85="","",TRUE,"JPN")</f>
        <v/>
      </c>
      <c r="P85" s="1" t="e">
        <f t="shared" si="0"/>
        <v>#VALUE!</v>
      </c>
      <c r="Q85" s="1" t="e">
        <f t="shared" si="1"/>
        <v>#VALUE!</v>
      </c>
      <c r="R85" s="1" t="e">
        <f t="shared" si="2"/>
        <v>#VALUE!</v>
      </c>
      <c r="S85" s="1" t="e">
        <f t="shared" si="3"/>
        <v>#VALUE!</v>
      </c>
      <c r="T85" s="1" t="e">
        <f t="shared" si="4"/>
        <v>#VALUE!</v>
      </c>
      <c r="U85" s="1" t="str">
        <f t="shared" si="5"/>
        <v>高</v>
      </c>
    </row>
    <row r="86" spans="1:21" ht="18" customHeight="1">
      <c r="A86" s="13" t="str" cm="1">
        <f t="array" ref="A86">_xlfn.IFS(高校選手データ貼り付け!N94="","",TRUE,高校選手データ貼り付け!N94)</f>
        <v/>
      </c>
      <c r="B86" s="14" t="str" cm="1">
        <f t="array" ref="B86">_xlfn.IFS(A86="","",COUNTIF(高校選手データ貼り付け!P95," ")&gt;0,LEFT(高校選手データ貼り付け!P95,FIND(" ",高校選手データ貼り付け!P95)-1),TRUE,LEFT(高校選手データ貼り付け!P95,FIND("　",高校選手データ貼り付け!P95)-1))</f>
        <v/>
      </c>
      <c r="C86" s="14" t="str" cm="1">
        <f t="array" ref="C86">_xlfn.IFS(A86="","",COUNTIF(高校選手データ貼り付け!P95," ")&gt;0,RIGHT(高校選手データ貼り付け!P95,LEN(高校選手データ貼り付け!P95)-FIND(" ",高校選手データ貼り付け!P95)),TRUE,RIGHT(高校選手データ貼り付け!P95,LEN(高校選手データ貼り付け!P95)-FIND("　",高校選手データ貼り付け!P95)))</f>
        <v/>
      </c>
      <c r="D86" s="15"/>
      <c r="E86" s="16" t="str" cm="1">
        <f t="array" ref="E86">_xlfn.IFS(A86="","",TRUE,高校選手データ貼り付け!$P$4&amp;"高")</f>
        <v/>
      </c>
      <c r="F86" s="17" t="str" cm="1">
        <f t="array" ref="F86">_xlfn.IFS(A86="","",TRUE,高校選手データ貼り付け!W94)</f>
        <v/>
      </c>
      <c r="G86" s="15"/>
      <c r="H86" s="18"/>
      <c r="I86" s="18"/>
      <c r="J86" s="16" t="str" cm="1">
        <f t="array" ref="J86">_xlfn.IFS(A86="","",COUNTIF(高校選手データ貼り付け!P94," ")&gt;0,ASC(LEFT(高校選手データ貼り付け!P94,FIND(" ",高校選手データ貼り付け!P94)-1)),TRUE,ASC(LEFT(高校選手データ貼り付け!P94,FIND("　",高校選手データ貼り付け!P94)-1)))</f>
        <v/>
      </c>
      <c r="K86" s="18" t="str" cm="1">
        <f t="array" ref="K86">_xlfn.IFS(A86="","",COUNTIF(高校選手データ貼り付け!P94," ")&gt;0,ASC(RIGHT(高校選手データ貼り付け!P94,LEN(高校選手データ貼り付け!P94)-FIND(" ",高校選手データ貼り付け!P94))),TRUE,ASC(RIGHT(高校選手データ貼り付け!P94,LEN(高校選手データ貼り付け!P94)-FIND("　",高校選手データ貼り付け!P94))))</f>
        <v/>
      </c>
      <c r="L86" s="18"/>
      <c r="M86" s="18"/>
      <c r="N86" s="18" t="str" cm="1">
        <f t="array" ref="N86">_xlfn.IFS(A86="","",TRUE,高校選手データ貼り付け!R94&amp;"."&amp;TEXT(高校選手データ貼り付け!T94,"00")&amp;"."&amp;TEXT(高校選手データ貼り付け!V94,"00"))</f>
        <v/>
      </c>
      <c r="O86" s="18" t="str" cm="1">
        <f t="array" ref="O86">_xlfn.IFS(A86="","",TRUE,"JPN")</f>
        <v/>
      </c>
      <c r="P86" s="1" t="e">
        <f t="shared" si="0"/>
        <v>#VALUE!</v>
      </c>
      <c r="Q86" s="1" t="e">
        <f t="shared" si="1"/>
        <v>#VALUE!</v>
      </c>
      <c r="R86" s="1" t="e">
        <f t="shared" si="2"/>
        <v>#VALUE!</v>
      </c>
      <c r="S86" s="1" t="e">
        <f t="shared" si="3"/>
        <v>#VALUE!</v>
      </c>
      <c r="T86" s="1" t="e">
        <f t="shared" si="4"/>
        <v>#VALUE!</v>
      </c>
      <c r="U86" s="1" t="str">
        <f t="shared" si="5"/>
        <v>高</v>
      </c>
    </row>
    <row r="87" spans="1:21" ht="18" customHeight="1">
      <c r="A87" s="13" t="str" cm="1">
        <f t="array" ref="A87">_xlfn.IFS(高校選手データ貼り付け!N95="","",TRUE,高校選手データ貼り付け!N95)</f>
        <v/>
      </c>
      <c r="B87" s="14" t="str" cm="1">
        <f t="array" ref="B87">_xlfn.IFS(A87="","",COUNTIF(高校選手データ貼り付け!P96," ")&gt;0,LEFT(高校選手データ貼り付け!P96,FIND(" ",高校選手データ貼り付け!P96)-1),TRUE,LEFT(高校選手データ貼り付け!P96,FIND("　",高校選手データ貼り付け!P96)-1))</f>
        <v/>
      </c>
      <c r="C87" s="14" t="str" cm="1">
        <f t="array" ref="C87">_xlfn.IFS(A87="","",COUNTIF(高校選手データ貼り付け!P96," ")&gt;0,RIGHT(高校選手データ貼り付け!P96,LEN(高校選手データ貼り付け!P96)-FIND(" ",高校選手データ貼り付け!P96)),TRUE,RIGHT(高校選手データ貼り付け!P96,LEN(高校選手データ貼り付け!P96)-FIND("　",高校選手データ貼り付け!P96)))</f>
        <v/>
      </c>
      <c r="D87" s="15"/>
      <c r="E87" s="16" t="str" cm="1">
        <f t="array" ref="E87">_xlfn.IFS(A87="","",TRUE,高校選手データ貼り付け!$P$4&amp;"高")</f>
        <v/>
      </c>
      <c r="F87" s="17" t="str" cm="1">
        <f t="array" ref="F87">_xlfn.IFS(A87="","",TRUE,高校選手データ貼り付け!W95)</f>
        <v/>
      </c>
      <c r="G87" s="15"/>
      <c r="H87" s="18"/>
      <c r="I87" s="18"/>
      <c r="J87" s="16" t="str" cm="1">
        <f t="array" ref="J87">_xlfn.IFS(A87="","",COUNTIF(高校選手データ貼り付け!P95," ")&gt;0,ASC(LEFT(高校選手データ貼り付け!P95,FIND(" ",高校選手データ貼り付け!P95)-1)),TRUE,ASC(LEFT(高校選手データ貼り付け!P95,FIND("　",高校選手データ貼り付け!P95)-1)))</f>
        <v/>
      </c>
      <c r="K87" s="18" t="str" cm="1">
        <f t="array" ref="K87">_xlfn.IFS(A87="","",COUNTIF(高校選手データ貼り付け!P95," ")&gt;0,ASC(RIGHT(高校選手データ貼り付け!P95,LEN(高校選手データ貼り付け!P95)-FIND(" ",高校選手データ貼り付け!P95))),TRUE,ASC(RIGHT(高校選手データ貼り付け!P95,LEN(高校選手データ貼り付け!P95)-FIND("　",高校選手データ貼り付け!P95))))</f>
        <v/>
      </c>
      <c r="L87" s="18"/>
      <c r="M87" s="18"/>
      <c r="N87" s="18" t="str" cm="1">
        <f t="array" ref="N87">_xlfn.IFS(A87="","",TRUE,高校選手データ貼り付け!R95&amp;"."&amp;TEXT(高校選手データ貼り付け!T95,"00")&amp;"."&amp;TEXT(高校選手データ貼り付け!V95,"00"))</f>
        <v/>
      </c>
      <c r="O87" s="18" t="str" cm="1">
        <f t="array" ref="O87">_xlfn.IFS(A87="","",TRUE,"JPN")</f>
        <v/>
      </c>
      <c r="P87" s="1" t="e">
        <f t="shared" si="0"/>
        <v>#VALUE!</v>
      </c>
      <c r="Q87" s="1" t="e">
        <f t="shared" si="1"/>
        <v>#VALUE!</v>
      </c>
      <c r="R87" s="1" t="e">
        <f t="shared" si="2"/>
        <v>#VALUE!</v>
      </c>
      <c r="S87" s="1" t="e">
        <f t="shared" si="3"/>
        <v>#VALUE!</v>
      </c>
      <c r="T87" s="1" t="e">
        <f t="shared" si="4"/>
        <v>#VALUE!</v>
      </c>
      <c r="U87" s="1" t="str">
        <f t="shared" si="5"/>
        <v>高</v>
      </c>
    </row>
    <row r="88" spans="1:21" ht="18" customHeight="1">
      <c r="A88" s="13" t="str" cm="1">
        <f t="array" ref="A88">_xlfn.IFS(高校選手データ貼り付け!N96="","",TRUE,高校選手データ貼り付け!N96)</f>
        <v/>
      </c>
      <c r="B88" s="14" t="str" cm="1">
        <f t="array" ref="B88">_xlfn.IFS(A88="","",COUNTIF(高校選手データ貼り付け!P97," ")&gt;0,LEFT(高校選手データ貼り付け!P97,FIND(" ",高校選手データ貼り付け!P97)-1),TRUE,LEFT(高校選手データ貼り付け!P97,FIND("　",高校選手データ貼り付け!P97)-1))</f>
        <v/>
      </c>
      <c r="C88" s="14" t="str" cm="1">
        <f t="array" ref="C88">_xlfn.IFS(A88="","",COUNTIF(高校選手データ貼り付け!P97," ")&gt;0,RIGHT(高校選手データ貼り付け!P97,LEN(高校選手データ貼り付け!P97)-FIND(" ",高校選手データ貼り付け!P97)),TRUE,RIGHT(高校選手データ貼り付け!P97,LEN(高校選手データ貼り付け!P97)-FIND("　",高校選手データ貼り付け!P97)))</f>
        <v/>
      </c>
      <c r="D88" s="15"/>
      <c r="E88" s="16" t="str" cm="1">
        <f t="array" ref="E88">_xlfn.IFS(A88="","",TRUE,高校選手データ貼り付け!$P$4&amp;"高")</f>
        <v/>
      </c>
      <c r="F88" s="17" t="str" cm="1">
        <f t="array" ref="F88">_xlfn.IFS(A88="","",TRUE,高校選手データ貼り付け!W96)</f>
        <v/>
      </c>
      <c r="G88" s="15"/>
      <c r="H88" s="18"/>
      <c r="I88" s="18"/>
      <c r="J88" s="16" t="str" cm="1">
        <f t="array" ref="J88">_xlfn.IFS(A88="","",COUNTIF(高校選手データ貼り付け!P96," ")&gt;0,ASC(LEFT(高校選手データ貼り付け!P96,FIND(" ",高校選手データ貼り付け!P96)-1)),TRUE,ASC(LEFT(高校選手データ貼り付け!P96,FIND("　",高校選手データ貼り付け!P96)-1)))</f>
        <v/>
      </c>
      <c r="K88" s="18" t="str" cm="1">
        <f t="array" ref="K88">_xlfn.IFS(A88="","",COUNTIF(高校選手データ貼り付け!P96," ")&gt;0,ASC(RIGHT(高校選手データ貼り付け!P96,LEN(高校選手データ貼り付け!P96)-FIND(" ",高校選手データ貼り付け!P96))),TRUE,ASC(RIGHT(高校選手データ貼り付け!P96,LEN(高校選手データ貼り付け!P96)-FIND("　",高校選手データ貼り付け!P96))))</f>
        <v/>
      </c>
      <c r="L88" s="18"/>
      <c r="M88" s="18"/>
      <c r="N88" s="18" t="str" cm="1">
        <f t="array" ref="N88">_xlfn.IFS(A88="","",TRUE,高校選手データ貼り付け!R96&amp;"."&amp;TEXT(高校選手データ貼り付け!T96,"00")&amp;"."&amp;TEXT(高校選手データ貼り付け!V96,"00"))</f>
        <v/>
      </c>
      <c r="O88" s="18" t="str" cm="1">
        <f t="array" ref="O88">_xlfn.IFS(A88="","",TRUE,"JPN")</f>
        <v/>
      </c>
      <c r="P88" s="1" t="e">
        <f t="shared" si="0"/>
        <v>#VALUE!</v>
      </c>
      <c r="Q88" s="1" t="e">
        <f t="shared" si="1"/>
        <v>#VALUE!</v>
      </c>
      <c r="R88" s="1" t="e">
        <f t="shared" si="2"/>
        <v>#VALUE!</v>
      </c>
      <c r="S88" s="1" t="e">
        <f t="shared" si="3"/>
        <v>#VALUE!</v>
      </c>
      <c r="T88" s="1" t="e">
        <f t="shared" si="4"/>
        <v>#VALUE!</v>
      </c>
      <c r="U88" s="1" t="str">
        <f t="shared" si="5"/>
        <v>高</v>
      </c>
    </row>
    <row r="89" spans="1:21" ht="18" customHeight="1">
      <c r="A89" s="13" t="str" cm="1">
        <f t="array" ref="A89">_xlfn.IFS(高校選手データ貼り付け!N97="","",TRUE,高校選手データ貼り付け!N97)</f>
        <v/>
      </c>
      <c r="B89" s="14" t="str" cm="1">
        <f t="array" ref="B89">_xlfn.IFS(A89="","",COUNTIF(高校選手データ貼り付け!P98," ")&gt;0,LEFT(高校選手データ貼り付け!P98,FIND(" ",高校選手データ貼り付け!P98)-1),TRUE,LEFT(高校選手データ貼り付け!P98,FIND("　",高校選手データ貼り付け!P98)-1))</f>
        <v/>
      </c>
      <c r="C89" s="14" t="str" cm="1">
        <f t="array" ref="C89">_xlfn.IFS(A89="","",COUNTIF(高校選手データ貼り付け!P98," ")&gt;0,RIGHT(高校選手データ貼り付け!P98,LEN(高校選手データ貼り付け!P98)-FIND(" ",高校選手データ貼り付け!P98)),TRUE,RIGHT(高校選手データ貼り付け!P98,LEN(高校選手データ貼り付け!P98)-FIND("　",高校選手データ貼り付け!P98)))</f>
        <v/>
      </c>
      <c r="D89" s="15"/>
      <c r="E89" s="16" t="str" cm="1">
        <f t="array" ref="E89">_xlfn.IFS(A89="","",TRUE,高校選手データ貼り付け!$P$4&amp;"高")</f>
        <v/>
      </c>
      <c r="F89" s="17" t="str" cm="1">
        <f t="array" ref="F89">_xlfn.IFS(A89="","",TRUE,高校選手データ貼り付け!W97)</f>
        <v/>
      </c>
      <c r="G89" s="15"/>
      <c r="H89" s="18"/>
      <c r="I89" s="18"/>
      <c r="J89" s="16" t="str" cm="1">
        <f t="array" ref="J89">_xlfn.IFS(A89="","",COUNTIF(高校選手データ貼り付け!P97," ")&gt;0,ASC(LEFT(高校選手データ貼り付け!P97,FIND(" ",高校選手データ貼り付け!P97)-1)),TRUE,ASC(LEFT(高校選手データ貼り付け!P97,FIND("　",高校選手データ貼り付け!P97)-1)))</f>
        <v/>
      </c>
      <c r="K89" s="18" t="str" cm="1">
        <f t="array" ref="K89">_xlfn.IFS(A89="","",COUNTIF(高校選手データ貼り付け!P97," ")&gt;0,ASC(RIGHT(高校選手データ貼り付け!P97,LEN(高校選手データ貼り付け!P97)-FIND(" ",高校選手データ貼り付け!P97))),TRUE,ASC(RIGHT(高校選手データ貼り付け!P97,LEN(高校選手データ貼り付け!P97)-FIND("　",高校選手データ貼り付け!P97))))</f>
        <v/>
      </c>
      <c r="L89" s="18"/>
      <c r="M89" s="18"/>
      <c r="N89" s="18" t="str" cm="1">
        <f t="array" ref="N89">_xlfn.IFS(A89="","",TRUE,高校選手データ貼り付け!R97&amp;"."&amp;TEXT(高校選手データ貼り付け!T97,"00")&amp;"."&amp;TEXT(高校選手データ貼り付け!V97,"00"))</f>
        <v/>
      </c>
      <c r="O89" s="18" t="str" cm="1">
        <f t="array" ref="O89">_xlfn.IFS(A89="","",TRUE,"JPN")</f>
        <v/>
      </c>
      <c r="P89" s="1" t="e">
        <f t="shared" si="0"/>
        <v>#VALUE!</v>
      </c>
      <c r="Q89" s="1" t="e">
        <f t="shared" si="1"/>
        <v>#VALUE!</v>
      </c>
      <c r="R89" s="1" t="e">
        <f t="shared" si="2"/>
        <v>#VALUE!</v>
      </c>
      <c r="S89" s="1" t="e">
        <f t="shared" si="3"/>
        <v>#VALUE!</v>
      </c>
      <c r="T89" s="1" t="e">
        <f t="shared" si="4"/>
        <v>#VALUE!</v>
      </c>
      <c r="U89" s="1" t="str">
        <f t="shared" si="5"/>
        <v>高</v>
      </c>
    </row>
    <row r="90" spans="1:21" ht="18" customHeight="1">
      <c r="A90" s="13" t="str" cm="1">
        <f t="array" ref="A90">_xlfn.IFS(高校選手データ貼り付け!N98="","",TRUE,高校選手データ貼り付け!N98)</f>
        <v/>
      </c>
      <c r="B90" s="14" t="str" cm="1">
        <f t="array" ref="B90">_xlfn.IFS(A90="","",COUNTIF(高校選手データ貼り付け!P99," ")&gt;0,LEFT(高校選手データ貼り付け!P99,FIND(" ",高校選手データ貼り付け!P99)-1),TRUE,LEFT(高校選手データ貼り付け!P99,FIND("　",高校選手データ貼り付け!P99)-1))</f>
        <v/>
      </c>
      <c r="C90" s="14" t="str" cm="1">
        <f t="array" ref="C90">_xlfn.IFS(A90="","",COUNTIF(高校選手データ貼り付け!P99," ")&gt;0,RIGHT(高校選手データ貼り付け!P99,LEN(高校選手データ貼り付け!P99)-FIND(" ",高校選手データ貼り付け!P99)),TRUE,RIGHT(高校選手データ貼り付け!P99,LEN(高校選手データ貼り付け!P99)-FIND("　",高校選手データ貼り付け!P99)))</f>
        <v/>
      </c>
      <c r="D90" s="15"/>
      <c r="E90" s="16" t="str" cm="1">
        <f t="array" ref="E90">_xlfn.IFS(A90="","",TRUE,高校選手データ貼り付け!$P$4&amp;"高")</f>
        <v/>
      </c>
      <c r="F90" s="17" t="str" cm="1">
        <f t="array" ref="F90">_xlfn.IFS(A90="","",TRUE,高校選手データ貼り付け!W98)</f>
        <v/>
      </c>
      <c r="G90" s="15"/>
      <c r="H90" s="18"/>
      <c r="I90" s="18"/>
      <c r="J90" s="16" t="str" cm="1">
        <f t="array" ref="J90">_xlfn.IFS(A90="","",COUNTIF(高校選手データ貼り付け!P98," ")&gt;0,ASC(LEFT(高校選手データ貼り付け!P98,FIND(" ",高校選手データ貼り付け!P98)-1)),TRUE,ASC(LEFT(高校選手データ貼り付け!P98,FIND("　",高校選手データ貼り付け!P98)-1)))</f>
        <v/>
      </c>
      <c r="K90" s="18" t="str" cm="1">
        <f t="array" ref="K90">_xlfn.IFS(A90="","",COUNTIF(高校選手データ貼り付け!P98," ")&gt;0,ASC(RIGHT(高校選手データ貼り付け!P98,LEN(高校選手データ貼り付け!P98)-FIND(" ",高校選手データ貼り付け!P98))),TRUE,ASC(RIGHT(高校選手データ貼り付け!P98,LEN(高校選手データ貼り付け!P98)-FIND("　",高校選手データ貼り付け!P98))))</f>
        <v/>
      </c>
      <c r="L90" s="18"/>
      <c r="M90" s="18"/>
      <c r="N90" s="18" t="str" cm="1">
        <f t="array" ref="N90">_xlfn.IFS(A90="","",TRUE,高校選手データ貼り付け!R98&amp;"."&amp;TEXT(高校選手データ貼り付け!T98,"00")&amp;"."&amp;TEXT(高校選手データ貼り付け!V98,"00"))</f>
        <v/>
      </c>
      <c r="O90" s="18" t="str" cm="1">
        <f t="array" ref="O90">_xlfn.IFS(A90="","",TRUE,"JPN")</f>
        <v/>
      </c>
      <c r="P90" s="1" t="e">
        <f t="shared" si="0"/>
        <v>#VALUE!</v>
      </c>
      <c r="Q90" s="1" t="e">
        <f t="shared" si="1"/>
        <v>#VALUE!</v>
      </c>
      <c r="R90" s="1" t="e">
        <f t="shared" si="2"/>
        <v>#VALUE!</v>
      </c>
      <c r="S90" s="1" t="e">
        <f t="shared" si="3"/>
        <v>#VALUE!</v>
      </c>
      <c r="T90" s="1" t="e">
        <f t="shared" si="4"/>
        <v>#VALUE!</v>
      </c>
      <c r="U90" s="1" t="str">
        <f t="shared" si="5"/>
        <v>高</v>
      </c>
    </row>
    <row r="91" spans="1:21" ht="18" customHeight="1">
      <c r="A91" s="13" t="str" cm="1">
        <f t="array" ref="A91">_xlfn.IFS(高校選手データ貼り付け!N99="","",TRUE,高校選手データ貼り付け!N99)</f>
        <v/>
      </c>
      <c r="B91" s="14" t="str" cm="1">
        <f t="array" ref="B91">_xlfn.IFS(A91="","",COUNTIF(高校選手データ貼り付け!P100," ")&gt;0,LEFT(高校選手データ貼り付け!P100,FIND(" ",高校選手データ貼り付け!P100)-1),TRUE,LEFT(高校選手データ貼り付け!P100,FIND("　",高校選手データ貼り付け!P100)-1))</f>
        <v/>
      </c>
      <c r="C91" s="14" t="str" cm="1">
        <f t="array" ref="C91">_xlfn.IFS(A91="","",COUNTIF(高校選手データ貼り付け!P100," ")&gt;0,RIGHT(高校選手データ貼り付け!P100,LEN(高校選手データ貼り付け!P100)-FIND(" ",高校選手データ貼り付け!P100)),TRUE,RIGHT(高校選手データ貼り付け!P100,LEN(高校選手データ貼り付け!P100)-FIND("　",高校選手データ貼り付け!P100)))</f>
        <v/>
      </c>
      <c r="D91" s="15"/>
      <c r="E91" s="16" t="str" cm="1">
        <f t="array" ref="E91">_xlfn.IFS(A91="","",TRUE,高校選手データ貼り付け!$P$4&amp;"高")</f>
        <v/>
      </c>
      <c r="F91" s="17" t="str" cm="1">
        <f t="array" ref="F91">_xlfn.IFS(A91="","",TRUE,高校選手データ貼り付け!W99)</f>
        <v/>
      </c>
      <c r="G91" s="15"/>
      <c r="H91" s="18"/>
      <c r="I91" s="18"/>
      <c r="J91" s="16" t="str" cm="1">
        <f t="array" ref="J91">_xlfn.IFS(A91="","",COUNTIF(高校選手データ貼り付け!P99," ")&gt;0,ASC(LEFT(高校選手データ貼り付け!P99,FIND(" ",高校選手データ貼り付け!P99)-1)),TRUE,ASC(LEFT(高校選手データ貼り付け!P99,FIND("　",高校選手データ貼り付け!P99)-1)))</f>
        <v/>
      </c>
      <c r="K91" s="18" t="str" cm="1">
        <f t="array" ref="K91">_xlfn.IFS(A91="","",COUNTIF(高校選手データ貼り付け!P99," ")&gt;0,ASC(RIGHT(高校選手データ貼り付け!P99,LEN(高校選手データ貼り付け!P99)-FIND(" ",高校選手データ貼り付け!P99))),TRUE,ASC(RIGHT(高校選手データ貼り付け!P99,LEN(高校選手データ貼り付け!P99)-FIND("　",高校選手データ貼り付け!P99))))</f>
        <v/>
      </c>
      <c r="L91" s="18"/>
      <c r="M91" s="18"/>
      <c r="N91" s="18" t="str" cm="1">
        <f t="array" ref="N91">_xlfn.IFS(A91="","",TRUE,高校選手データ貼り付け!R99&amp;"."&amp;TEXT(高校選手データ貼り付け!T99,"00")&amp;"."&amp;TEXT(高校選手データ貼り付け!V99,"00"))</f>
        <v/>
      </c>
      <c r="O91" s="18" t="str" cm="1">
        <f t="array" ref="O91">_xlfn.IFS(A91="","",TRUE,"JPN")</f>
        <v/>
      </c>
      <c r="P91" s="1" t="e">
        <f t="shared" si="0"/>
        <v>#VALUE!</v>
      </c>
      <c r="Q91" s="1" t="e">
        <f t="shared" si="1"/>
        <v>#VALUE!</v>
      </c>
      <c r="R91" s="1" t="e">
        <f t="shared" si="2"/>
        <v>#VALUE!</v>
      </c>
      <c r="S91" s="1" t="e">
        <f t="shared" si="3"/>
        <v>#VALUE!</v>
      </c>
      <c r="T91" s="1" t="e">
        <f t="shared" si="4"/>
        <v>#VALUE!</v>
      </c>
      <c r="U91" s="1" t="str">
        <f t="shared" si="5"/>
        <v>高</v>
      </c>
    </row>
    <row r="92" spans="1:21" ht="18" customHeight="1">
      <c r="A92" s="13" t="str" cm="1">
        <f t="array" ref="A92">_xlfn.IFS(高校選手データ貼り付け!N100="","",TRUE,高校選手データ貼り付け!N100)</f>
        <v/>
      </c>
      <c r="B92" s="14" t="str" cm="1">
        <f t="array" ref="B92">_xlfn.IFS(A92="","",COUNTIF(高校選手データ貼り付け!P101," ")&gt;0,LEFT(高校選手データ貼り付け!P101,FIND(" ",高校選手データ貼り付け!P101)-1),TRUE,LEFT(高校選手データ貼り付け!P101,FIND("　",高校選手データ貼り付け!P101)-1))</f>
        <v/>
      </c>
      <c r="C92" s="14" t="str" cm="1">
        <f t="array" ref="C92">_xlfn.IFS(A92="","",COUNTIF(高校選手データ貼り付け!P101," ")&gt;0,RIGHT(高校選手データ貼り付け!P101,LEN(高校選手データ貼り付け!P101)-FIND(" ",高校選手データ貼り付け!P101)),TRUE,RIGHT(高校選手データ貼り付け!P101,LEN(高校選手データ貼り付け!P101)-FIND("　",高校選手データ貼り付け!P101)))</f>
        <v/>
      </c>
      <c r="D92" s="15"/>
      <c r="E92" s="16" t="str" cm="1">
        <f t="array" ref="E92">_xlfn.IFS(A92="","",TRUE,高校選手データ貼り付け!$P$4&amp;"高")</f>
        <v/>
      </c>
      <c r="F92" s="17" t="str" cm="1">
        <f t="array" ref="F92">_xlfn.IFS(A92="","",TRUE,高校選手データ貼り付け!W100)</f>
        <v/>
      </c>
      <c r="G92" s="15"/>
      <c r="H92" s="18"/>
      <c r="I92" s="18"/>
      <c r="J92" s="16" t="str" cm="1">
        <f t="array" ref="J92">_xlfn.IFS(A92="","",COUNTIF(高校選手データ貼り付け!P100," ")&gt;0,ASC(LEFT(高校選手データ貼り付け!P100,FIND(" ",高校選手データ貼り付け!P100)-1)),TRUE,ASC(LEFT(高校選手データ貼り付け!P100,FIND("　",高校選手データ貼り付け!P100)-1)))</f>
        <v/>
      </c>
      <c r="K92" s="18" t="str" cm="1">
        <f t="array" ref="K92">_xlfn.IFS(A92="","",COUNTIF(高校選手データ貼り付け!P100," ")&gt;0,ASC(RIGHT(高校選手データ貼り付け!P100,LEN(高校選手データ貼り付け!P100)-FIND(" ",高校選手データ貼り付け!P100))),TRUE,ASC(RIGHT(高校選手データ貼り付け!P100,LEN(高校選手データ貼り付け!P100)-FIND("　",高校選手データ貼り付け!P100))))</f>
        <v/>
      </c>
      <c r="L92" s="18"/>
      <c r="M92" s="18"/>
      <c r="N92" s="18" t="str" cm="1">
        <f t="array" ref="N92">_xlfn.IFS(A92="","",TRUE,高校選手データ貼り付け!R100&amp;"."&amp;TEXT(高校選手データ貼り付け!T100,"00")&amp;"."&amp;TEXT(高校選手データ貼り付け!V100,"00"))</f>
        <v/>
      </c>
      <c r="O92" s="18" t="str" cm="1">
        <f t="array" ref="O92">_xlfn.IFS(A92="","",TRUE,"JPN")</f>
        <v/>
      </c>
      <c r="P92" s="1" t="e">
        <f t="shared" si="0"/>
        <v>#VALUE!</v>
      </c>
      <c r="Q92" s="1" t="e">
        <f t="shared" si="1"/>
        <v>#VALUE!</v>
      </c>
      <c r="R92" s="1" t="e">
        <f t="shared" si="2"/>
        <v>#VALUE!</v>
      </c>
      <c r="S92" s="1" t="e">
        <f t="shared" si="3"/>
        <v>#VALUE!</v>
      </c>
      <c r="T92" s="1" t="e">
        <f t="shared" si="4"/>
        <v>#VALUE!</v>
      </c>
      <c r="U92" s="1" t="str">
        <f t="shared" si="5"/>
        <v>高</v>
      </c>
    </row>
    <row r="93" spans="1:21" ht="18" customHeight="1">
      <c r="A93" s="13" t="str" cm="1">
        <f t="array" ref="A93">_xlfn.IFS(高校選手データ貼り付け!N101="","",TRUE,高校選手データ貼り付け!N101)</f>
        <v/>
      </c>
      <c r="B93" s="14" t="str" cm="1">
        <f t="array" ref="B93">_xlfn.IFS(A93="","",COUNTIF(高校選手データ貼り付け!P102," ")&gt;0,LEFT(高校選手データ貼り付け!P102,FIND(" ",高校選手データ貼り付け!P102)-1),TRUE,LEFT(高校選手データ貼り付け!P102,FIND("　",高校選手データ貼り付け!P102)-1))</f>
        <v/>
      </c>
      <c r="C93" s="14" t="str" cm="1">
        <f t="array" ref="C93">_xlfn.IFS(A93="","",COUNTIF(高校選手データ貼り付け!P102," ")&gt;0,RIGHT(高校選手データ貼り付け!P102,LEN(高校選手データ貼り付け!P102)-FIND(" ",高校選手データ貼り付け!P102)),TRUE,RIGHT(高校選手データ貼り付け!P102,LEN(高校選手データ貼り付け!P102)-FIND("　",高校選手データ貼り付け!P102)))</f>
        <v/>
      </c>
      <c r="D93" s="15"/>
      <c r="E93" s="16" t="str" cm="1">
        <f t="array" ref="E93">_xlfn.IFS(A93="","",TRUE,高校選手データ貼り付け!$P$4&amp;"高")</f>
        <v/>
      </c>
      <c r="F93" s="17" t="str" cm="1">
        <f t="array" ref="F93">_xlfn.IFS(A93="","",TRUE,高校選手データ貼り付け!W101)</f>
        <v/>
      </c>
      <c r="G93" s="15"/>
      <c r="H93" s="18"/>
      <c r="I93" s="18"/>
      <c r="J93" s="16" t="str" cm="1">
        <f t="array" ref="J93">_xlfn.IFS(A93="","",COUNTIF(高校選手データ貼り付け!P101," ")&gt;0,ASC(LEFT(高校選手データ貼り付け!P101,FIND(" ",高校選手データ貼り付け!P101)-1)),TRUE,ASC(LEFT(高校選手データ貼り付け!P101,FIND("　",高校選手データ貼り付け!P101)-1)))</f>
        <v/>
      </c>
      <c r="K93" s="18" t="str" cm="1">
        <f t="array" ref="K93">_xlfn.IFS(A93="","",COUNTIF(高校選手データ貼り付け!P101," ")&gt;0,ASC(RIGHT(高校選手データ貼り付け!P101,LEN(高校選手データ貼り付け!P101)-FIND(" ",高校選手データ貼り付け!P101))),TRUE,ASC(RIGHT(高校選手データ貼り付け!P101,LEN(高校選手データ貼り付け!P101)-FIND("　",高校選手データ貼り付け!P101))))</f>
        <v/>
      </c>
      <c r="L93" s="18"/>
      <c r="M93" s="18"/>
      <c r="N93" s="18" t="str" cm="1">
        <f t="array" ref="N93">_xlfn.IFS(A93="","",TRUE,高校選手データ貼り付け!R101&amp;"."&amp;TEXT(高校選手データ貼り付け!T101,"00")&amp;"."&amp;TEXT(高校選手データ貼り付け!V101,"00"))</f>
        <v/>
      </c>
      <c r="O93" s="18" t="str" cm="1">
        <f t="array" ref="O93">_xlfn.IFS(A93="","",TRUE,"JPN")</f>
        <v/>
      </c>
      <c r="P93" s="1" t="e">
        <f t="shared" si="0"/>
        <v>#VALUE!</v>
      </c>
      <c r="Q93" s="1" t="e">
        <f t="shared" si="1"/>
        <v>#VALUE!</v>
      </c>
      <c r="R93" s="1" t="e">
        <f t="shared" si="2"/>
        <v>#VALUE!</v>
      </c>
      <c r="S93" s="1" t="e">
        <f t="shared" si="3"/>
        <v>#VALUE!</v>
      </c>
      <c r="T93" s="1" t="e">
        <f t="shared" si="4"/>
        <v>#VALUE!</v>
      </c>
      <c r="U93" s="1" t="str">
        <f t="shared" si="5"/>
        <v>高</v>
      </c>
    </row>
    <row r="94" spans="1:21" ht="18" customHeight="1">
      <c r="A94" s="13" t="str" cm="1">
        <f t="array" ref="A94">_xlfn.IFS(高校選手データ貼り付け!N102="","",TRUE,高校選手データ貼り付け!N102)</f>
        <v/>
      </c>
      <c r="B94" s="14" t="str" cm="1">
        <f t="array" ref="B94">_xlfn.IFS(A94="","",COUNTIF(高校選手データ貼り付け!P103," ")&gt;0,LEFT(高校選手データ貼り付け!P103,FIND(" ",高校選手データ貼り付け!P103)-1),TRUE,LEFT(高校選手データ貼り付け!P103,FIND("　",高校選手データ貼り付け!P103)-1))</f>
        <v/>
      </c>
      <c r="C94" s="14" t="str" cm="1">
        <f t="array" ref="C94">_xlfn.IFS(A94="","",COUNTIF(高校選手データ貼り付け!P103," ")&gt;0,RIGHT(高校選手データ貼り付け!P103,LEN(高校選手データ貼り付け!P103)-FIND(" ",高校選手データ貼り付け!P103)),TRUE,RIGHT(高校選手データ貼り付け!P103,LEN(高校選手データ貼り付け!P103)-FIND("　",高校選手データ貼り付け!P103)))</f>
        <v/>
      </c>
      <c r="D94" s="15"/>
      <c r="E94" s="16" t="str" cm="1">
        <f t="array" ref="E94">_xlfn.IFS(A94="","",TRUE,高校選手データ貼り付け!$P$4&amp;"高")</f>
        <v/>
      </c>
      <c r="F94" s="17" t="str" cm="1">
        <f t="array" ref="F94">_xlfn.IFS(A94="","",TRUE,高校選手データ貼り付け!W102)</f>
        <v/>
      </c>
      <c r="G94" s="15"/>
      <c r="H94" s="18"/>
      <c r="I94" s="18"/>
      <c r="J94" s="16" t="str" cm="1">
        <f t="array" ref="J94">_xlfn.IFS(A94="","",COUNTIF(高校選手データ貼り付け!P102," ")&gt;0,ASC(LEFT(高校選手データ貼り付け!P102,FIND(" ",高校選手データ貼り付け!P102)-1)),TRUE,ASC(LEFT(高校選手データ貼り付け!P102,FIND("　",高校選手データ貼り付け!P102)-1)))</f>
        <v/>
      </c>
      <c r="K94" s="18" t="str" cm="1">
        <f t="array" ref="K94">_xlfn.IFS(A94="","",COUNTIF(高校選手データ貼り付け!P102," ")&gt;0,ASC(RIGHT(高校選手データ貼り付け!P102,LEN(高校選手データ貼り付け!P102)-FIND(" ",高校選手データ貼り付け!P102))),TRUE,ASC(RIGHT(高校選手データ貼り付け!P102,LEN(高校選手データ貼り付け!P102)-FIND("　",高校選手データ貼り付け!P102))))</f>
        <v/>
      </c>
      <c r="L94" s="18"/>
      <c r="M94" s="18"/>
      <c r="N94" s="18" t="str" cm="1">
        <f t="array" ref="N94">_xlfn.IFS(A94="","",TRUE,高校選手データ貼り付け!R102&amp;"."&amp;TEXT(高校選手データ貼り付け!T102,"00")&amp;"."&amp;TEXT(高校選手データ貼り付け!V102,"00"))</f>
        <v/>
      </c>
      <c r="O94" s="18" t="str" cm="1">
        <f t="array" ref="O94">_xlfn.IFS(A94="","",TRUE,"JPN")</f>
        <v/>
      </c>
      <c r="P94" s="1" t="e">
        <f t="shared" si="0"/>
        <v>#VALUE!</v>
      </c>
      <c r="Q94" s="1" t="e">
        <f t="shared" si="1"/>
        <v>#VALUE!</v>
      </c>
      <c r="R94" s="1" t="e">
        <f t="shared" si="2"/>
        <v>#VALUE!</v>
      </c>
      <c r="S94" s="1" t="e">
        <f t="shared" si="3"/>
        <v>#VALUE!</v>
      </c>
      <c r="T94" s="1" t="e">
        <f t="shared" si="4"/>
        <v>#VALUE!</v>
      </c>
      <c r="U94" s="1" t="str">
        <f t="shared" si="5"/>
        <v>高</v>
      </c>
    </row>
    <row r="95" spans="1:21" ht="18" customHeight="1">
      <c r="A95" s="13" t="str" cm="1">
        <f t="array" ref="A95">_xlfn.IFS(高校選手データ貼り付け!N103="","",TRUE,高校選手データ貼り付け!N103)</f>
        <v/>
      </c>
      <c r="B95" s="14" t="str" cm="1">
        <f t="array" ref="B95">_xlfn.IFS(A95="","",COUNTIF(高校選手データ貼り付け!P104," ")&gt;0,LEFT(高校選手データ貼り付け!P104,FIND(" ",高校選手データ貼り付け!P104)-1),TRUE,LEFT(高校選手データ貼り付け!P104,FIND("　",高校選手データ貼り付け!P104)-1))</f>
        <v/>
      </c>
      <c r="C95" s="14" t="str" cm="1">
        <f t="array" ref="C95">_xlfn.IFS(A95="","",COUNTIF(高校選手データ貼り付け!P104," ")&gt;0,RIGHT(高校選手データ貼り付け!P104,LEN(高校選手データ貼り付け!P104)-FIND(" ",高校選手データ貼り付け!P104)),TRUE,RIGHT(高校選手データ貼り付け!P104,LEN(高校選手データ貼り付け!P104)-FIND("　",高校選手データ貼り付け!P104)))</f>
        <v/>
      </c>
      <c r="D95" s="15"/>
      <c r="E95" s="16" t="str" cm="1">
        <f t="array" ref="E95">_xlfn.IFS(A95="","",TRUE,高校選手データ貼り付け!$P$4&amp;"高")</f>
        <v/>
      </c>
      <c r="F95" s="17" t="str" cm="1">
        <f t="array" ref="F95">_xlfn.IFS(A95="","",TRUE,高校選手データ貼り付け!W103)</f>
        <v/>
      </c>
      <c r="G95" s="15"/>
      <c r="H95" s="18"/>
      <c r="I95" s="18"/>
      <c r="J95" s="16" t="str" cm="1">
        <f t="array" ref="J95">_xlfn.IFS(A95="","",COUNTIF(高校選手データ貼り付け!P103," ")&gt;0,ASC(LEFT(高校選手データ貼り付け!P103,FIND(" ",高校選手データ貼り付け!P103)-1)),TRUE,ASC(LEFT(高校選手データ貼り付け!P103,FIND("　",高校選手データ貼り付け!P103)-1)))</f>
        <v/>
      </c>
      <c r="K95" s="18" t="str" cm="1">
        <f t="array" ref="K95">_xlfn.IFS(A95="","",COUNTIF(高校選手データ貼り付け!P103," ")&gt;0,ASC(RIGHT(高校選手データ貼り付け!P103,LEN(高校選手データ貼り付け!P103)-FIND(" ",高校選手データ貼り付け!P103))),TRUE,ASC(RIGHT(高校選手データ貼り付け!P103,LEN(高校選手データ貼り付け!P103)-FIND("　",高校選手データ貼り付け!P103))))</f>
        <v/>
      </c>
      <c r="L95" s="18"/>
      <c r="M95" s="18"/>
      <c r="N95" s="18" t="str" cm="1">
        <f t="array" ref="N95">_xlfn.IFS(A95="","",TRUE,高校選手データ貼り付け!R103&amp;"."&amp;TEXT(高校選手データ貼り付け!T103,"00")&amp;"."&amp;TEXT(高校選手データ貼り付け!V103,"00"))</f>
        <v/>
      </c>
      <c r="O95" s="18" t="str" cm="1">
        <f t="array" ref="O95">_xlfn.IFS(A95="","",TRUE,"JPN")</f>
        <v/>
      </c>
      <c r="P95" s="1" t="e">
        <f t="shared" si="0"/>
        <v>#VALUE!</v>
      </c>
      <c r="Q95" s="1" t="e">
        <f t="shared" si="1"/>
        <v>#VALUE!</v>
      </c>
      <c r="R95" s="1" t="e">
        <f t="shared" si="2"/>
        <v>#VALUE!</v>
      </c>
      <c r="S95" s="1" t="e">
        <f t="shared" si="3"/>
        <v>#VALUE!</v>
      </c>
      <c r="T95" s="1" t="e">
        <f t="shared" si="4"/>
        <v>#VALUE!</v>
      </c>
      <c r="U95" s="1" t="str">
        <f t="shared" si="5"/>
        <v>高</v>
      </c>
    </row>
    <row r="96" spans="1:21" ht="18" customHeight="1">
      <c r="A96" s="13" t="str" cm="1">
        <f t="array" ref="A96">_xlfn.IFS(高校選手データ貼り付け!N104="","",TRUE,高校選手データ貼り付け!N104)</f>
        <v/>
      </c>
      <c r="B96" s="14" t="str" cm="1">
        <f t="array" ref="B96">_xlfn.IFS(A96="","",COUNTIF(高校選手データ貼り付け!P105," ")&gt;0,LEFT(高校選手データ貼り付け!P105,FIND(" ",高校選手データ貼り付け!P105)-1),TRUE,LEFT(高校選手データ貼り付け!P105,FIND("　",高校選手データ貼り付け!P105)-1))</f>
        <v/>
      </c>
      <c r="C96" s="14" t="str" cm="1">
        <f t="array" ref="C96">_xlfn.IFS(A96="","",COUNTIF(高校選手データ貼り付け!P105," ")&gt;0,RIGHT(高校選手データ貼り付け!P105,LEN(高校選手データ貼り付け!P105)-FIND(" ",高校選手データ貼り付け!P105)),TRUE,RIGHT(高校選手データ貼り付け!P105,LEN(高校選手データ貼り付け!P105)-FIND("　",高校選手データ貼り付け!P105)))</f>
        <v/>
      </c>
      <c r="D96" s="15"/>
      <c r="E96" s="16" t="str" cm="1">
        <f t="array" ref="E96">_xlfn.IFS(A96="","",TRUE,高校選手データ貼り付け!$P$4&amp;"高")</f>
        <v/>
      </c>
      <c r="F96" s="17" t="str" cm="1">
        <f t="array" ref="F96">_xlfn.IFS(A96="","",TRUE,高校選手データ貼り付け!W104)</f>
        <v/>
      </c>
      <c r="G96" s="15"/>
      <c r="H96" s="18"/>
      <c r="I96" s="18"/>
      <c r="J96" s="16" t="str" cm="1">
        <f t="array" ref="J96">_xlfn.IFS(A96="","",COUNTIF(高校選手データ貼り付け!P104," ")&gt;0,ASC(LEFT(高校選手データ貼り付け!P104,FIND(" ",高校選手データ貼り付け!P104)-1)),TRUE,ASC(LEFT(高校選手データ貼り付け!P104,FIND("　",高校選手データ貼り付け!P104)-1)))</f>
        <v/>
      </c>
      <c r="K96" s="18" t="str" cm="1">
        <f t="array" ref="K96">_xlfn.IFS(A96="","",COUNTIF(高校選手データ貼り付け!P104," ")&gt;0,ASC(RIGHT(高校選手データ貼り付け!P104,LEN(高校選手データ貼り付け!P104)-FIND(" ",高校選手データ貼り付け!P104))),TRUE,ASC(RIGHT(高校選手データ貼り付け!P104,LEN(高校選手データ貼り付け!P104)-FIND("　",高校選手データ貼り付け!P104))))</f>
        <v/>
      </c>
      <c r="L96" s="18"/>
      <c r="M96" s="18"/>
      <c r="N96" s="18" t="str" cm="1">
        <f t="array" ref="N96">_xlfn.IFS(A96="","",TRUE,高校選手データ貼り付け!R104&amp;"."&amp;TEXT(高校選手データ貼り付け!T104,"00")&amp;"."&amp;TEXT(高校選手データ貼り付け!V104,"00"))</f>
        <v/>
      </c>
      <c r="O96" s="18" t="str" cm="1">
        <f t="array" ref="O96">_xlfn.IFS(A96="","",TRUE,"JPN")</f>
        <v/>
      </c>
      <c r="P96" s="1" t="e">
        <f t="shared" si="0"/>
        <v>#VALUE!</v>
      </c>
      <c r="Q96" s="1" t="e">
        <f t="shared" si="1"/>
        <v>#VALUE!</v>
      </c>
      <c r="R96" s="1" t="e">
        <f t="shared" si="2"/>
        <v>#VALUE!</v>
      </c>
      <c r="S96" s="1" t="e">
        <f t="shared" si="3"/>
        <v>#VALUE!</v>
      </c>
      <c r="T96" s="1" t="e">
        <f t="shared" si="4"/>
        <v>#VALUE!</v>
      </c>
      <c r="U96" s="1" t="str">
        <f t="shared" si="5"/>
        <v>高</v>
      </c>
    </row>
    <row r="97" spans="1:21" ht="18" customHeight="1">
      <c r="A97" s="13" t="str" cm="1">
        <f t="array" ref="A97">_xlfn.IFS(高校選手データ貼り付け!N105="","",TRUE,高校選手データ貼り付け!N105)</f>
        <v/>
      </c>
      <c r="B97" s="14" t="str" cm="1">
        <f t="array" ref="B97">_xlfn.IFS(A97="","",COUNTIF(高校選手データ貼り付け!P106," ")&gt;0,LEFT(高校選手データ貼り付け!P106,FIND(" ",高校選手データ貼り付け!P106)-1),TRUE,LEFT(高校選手データ貼り付け!P106,FIND("　",高校選手データ貼り付け!P106)-1))</f>
        <v/>
      </c>
      <c r="C97" s="14" t="str" cm="1">
        <f t="array" ref="C97">_xlfn.IFS(A97="","",COUNTIF(高校選手データ貼り付け!P106," ")&gt;0,RIGHT(高校選手データ貼り付け!P106,LEN(高校選手データ貼り付け!P106)-FIND(" ",高校選手データ貼り付け!P106)),TRUE,RIGHT(高校選手データ貼り付け!P106,LEN(高校選手データ貼り付け!P106)-FIND("　",高校選手データ貼り付け!P106)))</f>
        <v/>
      </c>
      <c r="D97" s="15"/>
      <c r="E97" s="16" t="str" cm="1">
        <f t="array" ref="E97">_xlfn.IFS(A97="","",TRUE,高校選手データ貼り付け!$P$4&amp;"高")</f>
        <v/>
      </c>
      <c r="F97" s="17" t="str" cm="1">
        <f t="array" ref="F97">_xlfn.IFS(A97="","",TRUE,高校選手データ貼り付け!W105)</f>
        <v/>
      </c>
      <c r="G97" s="15"/>
      <c r="H97" s="18"/>
      <c r="I97" s="18"/>
      <c r="J97" s="16" t="str" cm="1">
        <f t="array" ref="J97">_xlfn.IFS(A97="","",COUNTIF(高校選手データ貼り付け!P105," ")&gt;0,ASC(LEFT(高校選手データ貼り付け!P105,FIND(" ",高校選手データ貼り付け!P105)-1)),TRUE,ASC(LEFT(高校選手データ貼り付け!P105,FIND("　",高校選手データ貼り付け!P105)-1)))</f>
        <v/>
      </c>
      <c r="K97" s="18" t="str" cm="1">
        <f t="array" ref="K97">_xlfn.IFS(A97="","",COUNTIF(高校選手データ貼り付け!P105," ")&gt;0,ASC(RIGHT(高校選手データ貼り付け!P105,LEN(高校選手データ貼り付け!P105)-FIND(" ",高校選手データ貼り付け!P105))),TRUE,ASC(RIGHT(高校選手データ貼り付け!P105,LEN(高校選手データ貼り付け!P105)-FIND("　",高校選手データ貼り付け!P105))))</f>
        <v/>
      </c>
      <c r="L97" s="18"/>
      <c r="M97" s="18"/>
      <c r="N97" s="18" t="str" cm="1">
        <f t="array" ref="N97">_xlfn.IFS(A97="","",TRUE,高校選手データ貼り付け!R105&amp;"."&amp;TEXT(高校選手データ貼り付け!T105,"00")&amp;"."&amp;TEXT(高校選手データ貼り付け!V105,"00"))</f>
        <v/>
      </c>
      <c r="O97" s="18" t="str" cm="1">
        <f t="array" ref="O97">_xlfn.IFS(A97="","",TRUE,"JPN")</f>
        <v/>
      </c>
      <c r="P97" s="1" t="e">
        <f t="shared" si="0"/>
        <v>#VALUE!</v>
      </c>
      <c r="Q97" s="1" t="e">
        <f t="shared" si="1"/>
        <v>#VALUE!</v>
      </c>
      <c r="R97" s="1" t="e">
        <f t="shared" si="2"/>
        <v>#VALUE!</v>
      </c>
      <c r="S97" s="1" t="e">
        <f t="shared" si="3"/>
        <v>#VALUE!</v>
      </c>
      <c r="T97" s="1" t="e">
        <f t="shared" si="4"/>
        <v>#VALUE!</v>
      </c>
      <c r="U97" s="1" t="str">
        <f t="shared" si="5"/>
        <v>高</v>
      </c>
    </row>
    <row r="98" spans="1:21" ht="18" customHeight="1">
      <c r="A98" s="13" t="str" cm="1">
        <f t="array" ref="A98">_xlfn.IFS(高校選手データ貼り付け!N106="","",TRUE,高校選手データ貼り付け!N106)</f>
        <v/>
      </c>
      <c r="B98" s="14" t="str" cm="1">
        <f t="array" ref="B98">_xlfn.IFS(A98="","",COUNTIF(高校選手データ貼り付け!P107," ")&gt;0,LEFT(高校選手データ貼り付け!P107,FIND(" ",高校選手データ貼り付け!P107)-1),TRUE,LEFT(高校選手データ貼り付け!P107,FIND("　",高校選手データ貼り付け!P107)-1))</f>
        <v/>
      </c>
      <c r="C98" s="14" t="str" cm="1">
        <f t="array" ref="C98">_xlfn.IFS(A98="","",COUNTIF(高校選手データ貼り付け!P107," ")&gt;0,RIGHT(高校選手データ貼り付け!P107,LEN(高校選手データ貼り付け!P107)-FIND(" ",高校選手データ貼り付け!P107)),TRUE,RIGHT(高校選手データ貼り付け!P107,LEN(高校選手データ貼り付け!P107)-FIND("　",高校選手データ貼り付け!P107)))</f>
        <v/>
      </c>
      <c r="D98" s="15"/>
      <c r="E98" s="16" t="str" cm="1">
        <f t="array" ref="E98">_xlfn.IFS(A98="","",TRUE,高校選手データ貼り付け!$P$4&amp;"高")</f>
        <v/>
      </c>
      <c r="F98" s="17" t="str" cm="1">
        <f t="array" ref="F98">_xlfn.IFS(A98="","",TRUE,高校選手データ貼り付け!W106)</f>
        <v/>
      </c>
      <c r="G98" s="15"/>
      <c r="H98" s="18"/>
      <c r="I98" s="18"/>
      <c r="J98" s="16" t="str" cm="1">
        <f t="array" ref="J98">_xlfn.IFS(A98="","",COUNTIF(高校選手データ貼り付け!P106," ")&gt;0,ASC(LEFT(高校選手データ貼り付け!P106,FIND(" ",高校選手データ貼り付け!P106)-1)),TRUE,ASC(LEFT(高校選手データ貼り付け!P106,FIND("　",高校選手データ貼り付け!P106)-1)))</f>
        <v/>
      </c>
      <c r="K98" s="18" t="str" cm="1">
        <f t="array" ref="K98">_xlfn.IFS(A98="","",COUNTIF(高校選手データ貼り付け!P106," ")&gt;0,ASC(RIGHT(高校選手データ貼り付け!P106,LEN(高校選手データ貼り付け!P106)-FIND(" ",高校選手データ貼り付け!P106))),TRUE,ASC(RIGHT(高校選手データ貼り付け!P106,LEN(高校選手データ貼り付け!P106)-FIND("　",高校選手データ貼り付け!P106))))</f>
        <v/>
      </c>
      <c r="L98" s="18"/>
      <c r="M98" s="18"/>
      <c r="N98" s="18" t="str" cm="1">
        <f t="array" ref="N98">_xlfn.IFS(A98="","",TRUE,高校選手データ貼り付け!R106&amp;"."&amp;TEXT(高校選手データ貼り付け!T106,"00")&amp;"."&amp;TEXT(高校選手データ貼り付け!V106,"00"))</f>
        <v/>
      </c>
      <c r="O98" s="18" t="str" cm="1">
        <f t="array" ref="O98">_xlfn.IFS(A98="","",TRUE,"JPN")</f>
        <v/>
      </c>
      <c r="P98" s="1" t="e">
        <f t="shared" si="0"/>
        <v>#VALUE!</v>
      </c>
      <c r="Q98" s="1" t="e">
        <f t="shared" si="1"/>
        <v>#VALUE!</v>
      </c>
      <c r="R98" s="1" t="e">
        <f t="shared" si="2"/>
        <v>#VALUE!</v>
      </c>
      <c r="S98" s="1" t="e">
        <f t="shared" si="3"/>
        <v>#VALUE!</v>
      </c>
      <c r="T98" s="1" t="e">
        <f t="shared" si="4"/>
        <v>#VALUE!</v>
      </c>
      <c r="U98" s="1" t="str">
        <f t="shared" si="5"/>
        <v>高</v>
      </c>
    </row>
    <row r="99" spans="1:21" ht="18" customHeight="1">
      <c r="A99" s="13" t="str" cm="1">
        <f t="array" ref="A99">_xlfn.IFS(高校選手データ貼り付け!N107="","",TRUE,高校選手データ貼り付け!N107)</f>
        <v/>
      </c>
      <c r="B99" s="14" t="str" cm="1">
        <f t="array" ref="B99">_xlfn.IFS(A99="","",COUNTIF(高校選手データ貼り付け!P108," ")&gt;0,LEFT(高校選手データ貼り付け!P108,FIND(" ",高校選手データ貼り付け!P108)-1),TRUE,LEFT(高校選手データ貼り付け!P108,FIND("　",高校選手データ貼り付け!P108)-1))</f>
        <v/>
      </c>
      <c r="C99" s="14" t="str" cm="1">
        <f t="array" ref="C99">_xlfn.IFS(A99="","",COUNTIF(高校選手データ貼り付け!P108," ")&gt;0,RIGHT(高校選手データ貼り付け!P108,LEN(高校選手データ貼り付け!P108)-FIND(" ",高校選手データ貼り付け!P108)),TRUE,RIGHT(高校選手データ貼り付け!P108,LEN(高校選手データ貼り付け!P108)-FIND("　",高校選手データ貼り付け!P108)))</f>
        <v/>
      </c>
      <c r="D99" s="15"/>
      <c r="E99" s="16" t="str" cm="1">
        <f t="array" ref="E99">_xlfn.IFS(A99="","",TRUE,高校選手データ貼り付け!$P$4&amp;"高")</f>
        <v/>
      </c>
      <c r="F99" s="17" t="str" cm="1">
        <f t="array" ref="F99">_xlfn.IFS(A99="","",TRUE,高校選手データ貼り付け!W107)</f>
        <v/>
      </c>
      <c r="G99" s="15"/>
      <c r="H99" s="18"/>
      <c r="I99" s="18"/>
      <c r="J99" s="16" t="str" cm="1">
        <f t="array" ref="J99">_xlfn.IFS(A99="","",COUNTIF(高校選手データ貼り付け!P107," ")&gt;0,ASC(LEFT(高校選手データ貼り付け!P107,FIND(" ",高校選手データ貼り付け!P107)-1)),TRUE,ASC(LEFT(高校選手データ貼り付け!P107,FIND("　",高校選手データ貼り付け!P107)-1)))</f>
        <v/>
      </c>
      <c r="K99" s="18" t="str" cm="1">
        <f t="array" ref="K99">_xlfn.IFS(A99="","",COUNTIF(高校選手データ貼り付け!P107," ")&gt;0,ASC(RIGHT(高校選手データ貼り付け!P107,LEN(高校選手データ貼り付け!P107)-FIND(" ",高校選手データ貼り付け!P107))),TRUE,ASC(RIGHT(高校選手データ貼り付け!P107,LEN(高校選手データ貼り付け!P107)-FIND("　",高校選手データ貼り付け!P107))))</f>
        <v/>
      </c>
      <c r="L99" s="18"/>
      <c r="M99" s="18"/>
      <c r="N99" s="18" t="str" cm="1">
        <f t="array" ref="N99">_xlfn.IFS(A99="","",TRUE,高校選手データ貼り付け!R107&amp;"."&amp;TEXT(高校選手データ貼り付け!T107,"00")&amp;"."&amp;TEXT(高校選手データ貼り付け!V107,"00"))</f>
        <v/>
      </c>
      <c r="O99" s="18" t="str" cm="1">
        <f t="array" ref="O99">_xlfn.IFS(A99="","",TRUE,"JPN")</f>
        <v/>
      </c>
      <c r="P99" s="1" t="e">
        <f t="shared" si="0"/>
        <v>#VALUE!</v>
      </c>
      <c r="Q99" s="1" t="e">
        <f t="shared" si="1"/>
        <v>#VALUE!</v>
      </c>
      <c r="R99" s="1" t="e">
        <f t="shared" si="2"/>
        <v>#VALUE!</v>
      </c>
      <c r="S99" s="1" t="e">
        <f t="shared" si="3"/>
        <v>#VALUE!</v>
      </c>
      <c r="T99" s="1" t="e">
        <f t="shared" si="4"/>
        <v>#VALUE!</v>
      </c>
      <c r="U99" s="1" t="str">
        <f t="shared" si="5"/>
        <v>高</v>
      </c>
    </row>
    <row r="100" spans="1:21" ht="18" customHeight="1">
      <c r="A100" s="13" t="str" cm="1">
        <f t="array" ref="A100">_xlfn.IFS(高校選手データ貼り付け!N108="","",TRUE,高校選手データ貼り付け!N108)</f>
        <v/>
      </c>
      <c r="B100" s="14" t="str" cm="1">
        <f t="array" ref="B100">_xlfn.IFS(A100="","",COUNTIF(高校選手データ貼り付け!P109," ")&gt;0,LEFT(高校選手データ貼り付け!P109,FIND(" ",高校選手データ貼り付け!P109)-1),TRUE,LEFT(高校選手データ貼り付け!P109,FIND("　",高校選手データ貼り付け!P109)-1))</f>
        <v/>
      </c>
      <c r="C100" s="14" t="str" cm="1">
        <f t="array" ref="C100">_xlfn.IFS(A100="","",COUNTIF(高校選手データ貼り付け!P109," ")&gt;0,RIGHT(高校選手データ貼り付け!P109,LEN(高校選手データ貼り付け!P109)-FIND(" ",高校選手データ貼り付け!P109)),TRUE,RIGHT(高校選手データ貼り付け!P109,LEN(高校選手データ貼り付け!P109)-FIND("　",高校選手データ貼り付け!P109)))</f>
        <v/>
      </c>
      <c r="D100" s="15"/>
      <c r="E100" s="16" t="str" cm="1">
        <f t="array" ref="E100">_xlfn.IFS(A100="","",TRUE,高校選手データ貼り付け!$P$4&amp;"高")</f>
        <v/>
      </c>
      <c r="F100" s="17" t="str" cm="1">
        <f t="array" ref="F100">_xlfn.IFS(A100="","",TRUE,高校選手データ貼り付け!W108)</f>
        <v/>
      </c>
      <c r="G100" s="15"/>
      <c r="H100" s="18"/>
      <c r="I100" s="18"/>
      <c r="J100" s="16" t="str" cm="1">
        <f t="array" ref="J100">_xlfn.IFS(A100="","",COUNTIF(高校選手データ貼り付け!P108," ")&gt;0,ASC(LEFT(高校選手データ貼り付け!P108,FIND(" ",高校選手データ貼り付け!P108)-1)),TRUE,ASC(LEFT(高校選手データ貼り付け!P108,FIND("　",高校選手データ貼り付け!P108)-1)))</f>
        <v/>
      </c>
      <c r="K100" s="18" t="str" cm="1">
        <f t="array" ref="K100">_xlfn.IFS(A100="","",COUNTIF(高校選手データ貼り付け!P108," ")&gt;0,ASC(RIGHT(高校選手データ貼り付け!P108,LEN(高校選手データ貼り付け!P108)-FIND(" ",高校選手データ貼り付け!P108))),TRUE,ASC(RIGHT(高校選手データ貼り付け!P108,LEN(高校選手データ貼り付け!P108)-FIND("　",高校選手データ貼り付け!P108))))</f>
        <v/>
      </c>
      <c r="L100" s="18"/>
      <c r="M100" s="18"/>
      <c r="N100" s="18" t="str" cm="1">
        <f t="array" ref="N100">_xlfn.IFS(A100="","",TRUE,高校選手データ貼り付け!R108&amp;"."&amp;TEXT(高校選手データ貼り付け!T108,"00")&amp;"."&amp;TEXT(高校選手データ貼り付け!V108,"00"))</f>
        <v/>
      </c>
      <c r="O100" s="18" t="str" cm="1">
        <f t="array" ref="O100">_xlfn.IFS(A100="","",TRUE,"JPN")</f>
        <v/>
      </c>
      <c r="P100" s="1" t="e">
        <f t="shared" si="0"/>
        <v>#VALUE!</v>
      </c>
      <c r="Q100" s="1" t="e">
        <f t="shared" si="1"/>
        <v>#VALUE!</v>
      </c>
      <c r="R100" s="1" t="e">
        <f t="shared" si="2"/>
        <v>#VALUE!</v>
      </c>
      <c r="S100" s="1" t="e">
        <f t="shared" si="3"/>
        <v>#VALUE!</v>
      </c>
      <c r="T100" s="1" t="e">
        <f t="shared" si="4"/>
        <v>#VALUE!</v>
      </c>
      <c r="U100" s="1" t="str">
        <f t="shared" si="5"/>
        <v>高</v>
      </c>
    </row>
    <row r="101" spans="1:21" ht="18" customHeight="1">
      <c r="A101" s="13" t="str" cm="1">
        <f t="array" ref="A101">_xlfn.IFS(高校選手データ貼り付け!N109="","",TRUE,高校選手データ貼り付け!N109)</f>
        <v/>
      </c>
      <c r="B101" s="14" t="str" cm="1">
        <f t="array" ref="B101">_xlfn.IFS(A101="","",COUNTIF(高校選手データ貼り付け!P110," ")&gt;0,LEFT(高校選手データ貼り付け!P110,FIND(" ",高校選手データ貼り付け!P110)-1),TRUE,LEFT(高校選手データ貼り付け!P110,FIND("　",高校選手データ貼り付け!P110)-1))</f>
        <v/>
      </c>
      <c r="C101" s="14" t="str" cm="1">
        <f t="array" ref="C101">_xlfn.IFS(A101="","",COUNTIF(高校選手データ貼り付け!P110," ")&gt;0,RIGHT(高校選手データ貼り付け!P110,LEN(高校選手データ貼り付け!P110)-FIND(" ",高校選手データ貼り付け!P110)),TRUE,RIGHT(高校選手データ貼り付け!P110,LEN(高校選手データ貼り付け!P110)-FIND("　",高校選手データ貼り付け!P110)))</f>
        <v/>
      </c>
      <c r="D101" s="15"/>
      <c r="E101" s="16" t="str" cm="1">
        <f t="array" ref="E101">_xlfn.IFS(A101="","",TRUE,高校選手データ貼り付け!$P$4&amp;"高")</f>
        <v/>
      </c>
      <c r="F101" s="17" t="str" cm="1">
        <f t="array" ref="F101">_xlfn.IFS(A101="","",TRUE,高校選手データ貼り付け!W109)</f>
        <v/>
      </c>
      <c r="G101" s="15"/>
      <c r="H101" s="18"/>
      <c r="I101" s="18"/>
      <c r="J101" s="16" t="str" cm="1">
        <f t="array" ref="J101">_xlfn.IFS(A101="","",COUNTIF(高校選手データ貼り付け!P109," ")&gt;0,ASC(LEFT(高校選手データ貼り付け!P109,FIND(" ",高校選手データ貼り付け!P109)-1)),TRUE,ASC(LEFT(高校選手データ貼り付け!P109,FIND("　",高校選手データ貼り付け!P109)-1)))</f>
        <v/>
      </c>
      <c r="K101" s="18" t="str" cm="1">
        <f t="array" ref="K101">_xlfn.IFS(A101="","",COUNTIF(高校選手データ貼り付け!P109," ")&gt;0,ASC(RIGHT(高校選手データ貼り付け!P109,LEN(高校選手データ貼り付け!P109)-FIND(" ",高校選手データ貼り付け!P109))),TRUE,ASC(RIGHT(高校選手データ貼り付け!P109,LEN(高校選手データ貼り付け!P109)-FIND("　",高校選手データ貼り付け!P109))))</f>
        <v/>
      </c>
      <c r="L101" s="18"/>
      <c r="M101" s="18"/>
      <c r="N101" s="18" t="str" cm="1">
        <f t="array" ref="N101">_xlfn.IFS(A101="","",TRUE,高校選手データ貼り付け!R109&amp;"."&amp;TEXT(高校選手データ貼り付け!T109,"00")&amp;"."&amp;TEXT(高校選手データ貼り付け!V109,"00"))</f>
        <v/>
      </c>
      <c r="O101" s="18" t="str" cm="1">
        <f t="array" ref="O101">_xlfn.IFS(A101="","",TRUE,"JPN")</f>
        <v/>
      </c>
      <c r="P101" s="1" t="e">
        <f t="shared" si="0"/>
        <v>#VALUE!</v>
      </c>
      <c r="Q101" s="1" t="e">
        <f t="shared" si="1"/>
        <v>#VALUE!</v>
      </c>
      <c r="R101" s="1" t="e">
        <f t="shared" si="2"/>
        <v>#VALUE!</v>
      </c>
      <c r="S101" s="1" t="e">
        <f t="shared" si="3"/>
        <v>#VALUE!</v>
      </c>
      <c r="T101" s="1" t="e">
        <f t="shared" si="4"/>
        <v>#VALUE!</v>
      </c>
      <c r="U101" s="1" t="str">
        <f t="shared" si="5"/>
        <v>高</v>
      </c>
    </row>
    <row r="102" spans="1:21" ht="18" customHeight="1">
      <c r="A102" s="13" t="str" cm="1">
        <f t="array" ref="A102">_xlfn.IFS(高校選手データ貼り付け!N110="","",TRUE,高校選手データ貼り付け!N110)</f>
        <v/>
      </c>
      <c r="B102" s="14" t="str" cm="1">
        <f t="array" ref="B102">_xlfn.IFS(A102="","",COUNTIF(高校選手データ貼り付け!P111," ")&gt;0,LEFT(高校選手データ貼り付け!P111,FIND(" ",高校選手データ貼り付け!P111)-1),TRUE,LEFT(高校選手データ貼り付け!P111,FIND("　",高校選手データ貼り付け!P111)-1))</f>
        <v/>
      </c>
      <c r="C102" s="14" t="str" cm="1">
        <f t="array" ref="C102">_xlfn.IFS(A102="","",COUNTIF(高校選手データ貼り付け!P111," ")&gt;0,RIGHT(高校選手データ貼り付け!P111,LEN(高校選手データ貼り付け!P111)-FIND(" ",高校選手データ貼り付け!P111)),TRUE,RIGHT(高校選手データ貼り付け!P111,LEN(高校選手データ貼り付け!P111)-FIND("　",高校選手データ貼り付け!P111)))</f>
        <v/>
      </c>
      <c r="D102" s="15"/>
      <c r="E102" s="16" t="str" cm="1">
        <f t="array" ref="E102">_xlfn.IFS(A102="","",TRUE,高校選手データ貼り付け!$P$4&amp;"高")</f>
        <v/>
      </c>
      <c r="F102" s="17" t="str" cm="1">
        <f t="array" ref="F102">_xlfn.IFS(A102="","",TRUE,高校選手データ貼り付け!W110)</f>
        <v/>
      </c>
      <c r="G102" s="15"/>
      <c r="H102" s="18"/>
      <c r="I102" s="18"/>
      <c r="J102" s="16" t="str" cm="1">
        <f t="array" ref="J102">_xlfn.IFS(A102="","",COUNTIF(高校選手データ貼り付け!P110," ")&gt;0,ASC(LEFT(高校選手データ貼り付け!P110,FIND(" ",高校選手データ貼り付け!P110)-1)),TRUE,ASC(LEFT(高校選手データ貼り付け!P110,FIND("　",高校選手データ貼り付け!P110)-1)))</f>
        <v/>
      </c>
      <c r="K102" s="18" t="str" cm="1">
        <f t="array" ref="K102">_xlfn.IFS(A102="","",COUNTIF(高校選手データ貼り付け!P110," ")&gt;0,ASC(RIGHT(高校選手データ貼り付け!P110,LEN(高校選手データ貼り付け!P110)-FIND(" ",高校選手データ貼り付け!P110))),TRUE,ASC(RIGHT(高校選手データ貼り付け!P110,LEN(高校選手データ貼り付け!P110)-FIND("　",高校選手データ貼り付け!P110))))</f>
        <v/>
      </c>
      <c r="L102" s="18"/>
      <c r="M102" s="18"/>
      <c r="N102" s="18" t="str" cm="1">
        <f t="array" ref="N102">_xlfn.IFS(A102="","",TRUE,高校選手データ貼り付け!R110&amp;"."&amp;TEXT(高校選手データ貼り付け!T110,"00")&amp;"."&amp;TEXT(高校選手データ貼り付け!V110,"00"))</f>
        <v/>
      </c>
      <c r="O102" s="18" t="str" cm="1">
        <f t="array" ref="O102">_xlfn.IFS(A102="","",TRUE,"JPN")</f>
        <v/>
      </c>
      <c r="P102" s="1" t="e">
        <f t="shared" si="0"/>
        <v>#VALUE!</v>
      </c>
      <c r="Q102" s="1" t="e">
        <f t="shared" si="1"/>
        <v>#VALUE!</v>
      </c>
      <c r="R102" s="1" t="e">
        <f t="shared" si="2"/>
        <v>#VALUE!</v>
      </c>
      <c r="S102" s="1" t="e">
        <f t="shared" si="3"/>
        <v>#VALUE!</v>
      </c>
      <c r="T102" s="1" t="e">
        <f t="shared" si="4"/>
        <v>#VALUE!</v>
      </c>
      <c r="U102" s="1" t="str">
        <f t="shared" si="5"/>
        <v>高</v>
      </c>
    </row>
    <row r="103" spans="1:21" ht="18" customHeight="1">
      <c r="A103" s="13" t="str" cm="1">
        <f t="array" ref="A103">_xlfn.IFS(高校選手データ貼り付け!N111="","",TRUE,高校選手データ貼り付け!N111)</f>
        <v/>
      </c>
      <c r="B103" s="14" t="str" cm="1">
        <f t="array" ref="B103">_xlfn.IFS(A103="","",COUNTIF(高校選手データ貼り付け!P112," ")&gt;0,LEFT(高校選手データ貼り付け!P112,FIND(" ",高校選手データ貼り付け!P112)-1),TRUE,LEFT(高校選手データ貼り付け!P112,FIND("　",高校選手データ貼り付け!P112)-1))</f>
        <v/>
      </c>
      <c r="C103" s="14" t="str" cm="1">
        <f t="array" ref="C103">_xlfn.IFS(A103="","",COUNTIF(高校選手データ貼り付け!P112," ")&gt;0,RIGHT(高校選手データ貼り付け!P112,LEN(高校選手データ貼り付け!P112)-FIND(" ",高校選手データ貼り付け!P112)),TRUE,RIGHT(高校選手データ貼り付け!P112,LEN(高校選手データ貼り付け!P112)-FIND("　",高校選手データ貼り付け!P112)))</f>
        <v/>
      </c>
      <c r="D103" s="15"/>
      <c r="E103" s="16" t="str" cm="1">
        <f t="array" ref="E103">_xlfn.IFS(A103="","",TRUE,高校選手データ貼り付け!$P$4&amp;"高")</f>
        <v/>
      </c>
      <c r="F103" s="17" t="str" cm="1">
        <f t="array" ref="F103">_xlfn.IFS(A103="","",TRUE,高校選手データ貼り付け!W111)</f>
        <v/>
      </c>
      <c r="G103" s="15"/>
      <c r="H103" s="18"/>
      <c r="I103" s="18"/>
      <c r="J103" s="16" t="str" cm="1">
        <f t="array" ref="J103">_xlfn.IFS(A103="","",COUNTIF(高校選手データ貼り付け!P111," ")&gt;0,ASC(LEFT(高校選手データ貼り付け!P111,FIND(" ",高校選手データ貼り付け!P111)-1)),TRUE,ASC(LEFT(高校選手データ貼り付け!P111,FIND("　",高校選手データ貼り付け!P111)-1)))</f>
        <v/>
      </c>
      <c r="K103" s="18" t="str" cm="1">
        <f t="array" ref="K103">_xlfn.IFS(A103="","",COUNTIF(高校選手データ貼り付け!P111," ")&gt;0,ASC(RIGHT(高校選手データ貼り付け!P111,LEN(高校選手データ貼り付け!P111)-FIND(" ",高校選手データ貼り付け!P111))),TRUE,ASC(RIGHT(高校選手データ貼り付け!P111,LEN(高校選手データ貼り付け!P111)-FIND("　",高校選手データ貼り付け!P111))))</f>
        <v/>
      </c>
      <c r="L103" s="18"/>
      <c r="M103" s="18"/>
      <c r="N103" s="18" t="str" cm="1">
        <f t="array" ref="N103">_xlfn.IFS(A103="","",TRUE,高校選手データ貼り付け!R111&amp;"."&amp;TEXT(高校選手データ貼り付け!T111,"00")&amp;"."&amp;TEXT(高校選手データ貼り付け!V111,"00"))</f>
        <v/>
      </c>
      <c r="O103" s="18" t="str" cm="1">
        <f t="array" ref="O103">_xlfn.IFS(A103="","",TRUE,"JPN")</f>
        <v/>
      </c>
      <c r="P103" s="1" t="e">
        <f t="shared" si="0"/>
        <v>#VALUE!</v>
      </c>
      <c r="Q103" s="1" t="e">
        <f t="shared" si="1"/>
        <v>#VALUE!</v>
      </c>
      <c r="R103" s="1" t="e">
        <f t="shared" si="2"/>
        <v>#VALUE!</v>
      </c>
      <c r="S103" s="1" t="e">
        <f t="shared" si="3"/>
        <v>#VALUE!</v>
      </c>
      <c r="T103" s="1" t="e">
        <f t="shared" si="4"/>
        <v>#VALUE!</v>
      </c>
      <c r="U103" s="1" t="str">
        <f t="shared" si="5"/>
        <v>高</v>
      </c>
    </row>
    <row r="104" spans="1:21" ht="18" customHeight="1">
      <c r="A104" s="13" t="str" cm="1">
        <f t="array" ref="A104">_xlfn.IFS(高校選手データ貼り付け!N112="","",TRUE,高校選手データ貼り付け!N112)</f>
        <v/>
      </c>
      <c r="B104" s="14" t="str" cm="1">
        <f t="array" ref="B104">_xlfn.IFS(A104="","",COUNTIF(高校選手データ貼り付け!P113," ")&gt;0,LEFT(高校選手データ貼り付け!P113,FIND(" ",高校選手データ貼り付け!P113)-1),TRUE,LEFT(高校選手データ貼り付け!P113,FIND("　",高校選手データ貼り付け!P113)-1))</f>
        <v/>
      </c>
      <c r="C104" s="14" t="str" cm="1">
        <f t="array" ref="C104">_xlfn.IFS(A104="","",COUNTIF(高校選手データ貼り付け!P113," ")&gt;0,RIGHT(高校選手データ貼り付け!P113,LEN(高校選手データ貼り付け!P113)-FIND(" ",高校選手データ貼り付け!P113)),TRUE,RIGHT(高校選手データ貼り付け!P113,LEN(高校選手データ貼り付け!P113)-FIND("　",高校選手データ貼り付け!P113)))</f>
        <v/>
      </c>
      <c r="D104" s="15"/>
      <c r="E104" s="16" t="str" cm="1">
        <f t="array" ref="E104">_xlfn.IFS(A104="","",TRUE,高校選手データ貼り付け!$P$4&amp;"高")</f>
        <v/>
      </c>
      <c r="F104" s="17" t="str" cm="1">
        <f t="array" ref="F104">_xlfn.IFS(A104="","",TRUE,高校選手データ貼り付け!W112)</f>
        <v/>
      </c>
      <c r="G104" s="15"/>
      <c r="H104" s="18"/>
      <c r="I104" s="18"/>
      <c r="J104" s="16" t="str" cm="1">
        <f t="array" ref="J104">_xlfn.IFS(A104="","",COUNTIF(高校選手データ貼り付け!P112," ")&gt;0,ASC(LEFT(高校選手データ貼り付け!P112,FIND(" ",高校選手データ貼り付け!P112)-1)),TRUE,ASC(LEFT(高校選手データ貼り付け!P112,FIND("　",高校選手データ貼り付け!P112)-1)))</f>
        <v/>
      </c>
      <c r="K104" s="18" t="str" cm="1">
        <f t="array" ref="K104">_xlfn.IFS(A104="","",COUNTIF(高校選手データ貼り付け!P112," ")&gt;0,ASC(RIGHT(高校選手データ貼り付け!P112,LEN(高校選手データ貼り付け!P112)-FIND(" ",高校選手データ貼り付け!P112))),TRUE,ASC(RIGHT(高校選手データ貼り付け!P112,LEN(高校選手データ貼り付け!P112)-FIND("　",高校選手データ貼り付け!P112))))</f>
        <v/>
      </c>
      <c r="L104" s="18"/>
      <c r="M104" s="18"/>
      <c r="N104" s="18" t="str" cm="1">
        <f t="array" ref="N104">_xlfn.IFS(A104="","",TRUE,高校選手データ貼り付け!R112&amp;"."&amp;TEXT(高校選手データ貼り付け!T112,"00")&amp;"."&amp;TEXT(高校選手データ貼り付け!V112,"00"))</f>
        <v/>
      </c>
      <c r="O104" s="18" t="str" cm="1">
        <f t="array" ref="O104">_xlfn.IFS(A104="","",TRUE,"JPN")</f>
        <v/>
      </c>
      <c r="P104" s="1" t="e">
        <f t="shared" si="0"/>
        <v>#VALUE!</v>
      </c>
      <c r="Q104" s="1" t="e">
        <f t="shared" si="1"/>
        <v>#VALUE!</v>
      </c>
      <c r="R104" s="1" t="e">
        <f t="shared" si="2"/>
        <v>#VALUE!</v>
      </c>
      <c r="S104" s="1" t="e">
        <f t="shared" si="3"/>
        <v>#VALUE!</v>
      </c>
      <c r="T104" s="1" t="e">
        <f t="shared" si="4"/>
        <v>#VALUE!</v>
      </c>
      <c r="U104" s="1" t="str">
        <f t="shared" si="5"/>
        <v>高</v>
      </c>
    </row>
    <row r="105" spans="1:21" ht="18" customHeight="1">
      <c r="A105" s="13" t="str" cm="1">
        <f t="array" ref="A105">_xlfn.IFS(高校選手データ貼り付け!N113="","",TRUE,高校選手データ貼り付け!N113)</f>
        <v/>
      </c>
      <c r="B105" s="14" t="str" cm="1">
        <f t="array" ref="B105">_xlfn.IFS(A105="","",COUNTIF(高校選手データ貼り付け!P114," ")&gt;0,LEFT(高校選手データ貼り付け!P114,FIND(" ",高校選手データ貼り付け!P114)-1),TRUE,LEFT(高校選手データ貼り付け!P114,FIND("　",高校選手データ貼り付け!P114)-1))</f>
        <v/>
      </c>
      <c r="C105" s="14" t="str" cm="1">
        <f t="array" ref="C105">_xlfn.IFS(A105="","",COUNTIF(高校選手データ貼り付け!P114," ")&gt;0,RIGHT(高校選手データ貼り付け!P114,LEN(高校選手データ貼り付け!P114)-FIND(" ",高校選手データ貼り付け!P114)),TRUE,RIGHT(高校選手データ貼り付け!P114,LEN(高校選手データ貼り付け!P114)-FIND("　",高校選手データ貼り付け!P114)))</f>
        <v/>
      </c>
      <c r="D105" s="15"/>
      <c r="E105" s="16" t="str" cm="1">
        <f t="array" ref="E105">_xlfn.IFS(A105="","",TRUE,高校選手データ貼り付け!$P$4&amp;"高")</f>
        <v/>
      </c>
      <c r="F105" s="17" t="str" cm="1">
        <f t="array" ref="F105">_xlfn.IFS(A105="","",TRUE,高校選手データ貼り付け!W113)</f>
        <v/>
      </c>
      <c r="G105" s="15"/>
      <c r="H105" s="18"/>
      <c r="I105" s="18"/>
      <c r="J105" s="16" t="str" cm="1">
        <f t="array" ref="J105">_xlfn.IFS(A105="","",COUNTIF(高校選手データ貼り付け!P113," ")&gt;0,ASC(LEFT(高校選手データ貼り付け!P113,FIND(" ",高校選手データ貼り付け!P113)-1)),TRUE,ASC(LEFT(高校選手データ貼り付け!P113,FIND("　",高校選手データ貼り付け!P113)-1)))</f>
        <v/>
      </c>
      <c r="K105" s="18" t="str" cm="1">
        <f t="array" ref="K105">_xlfn.IFS(A105="","",COUNTIF(高校選手データ貼り付け!P113," ")&gt;0,ASC(RIGHT(高校選手データ貼り付け!P113,LEN(高校選手データ貼り付け!P113)-FIND(" ",高校選手データ貼り付け!P113))),TRUE,ASC(RIGHT(高校選手データ貼り付け!P113,LEN(高校選手データ貼り付け!P113)-FIND("　",高校選手データ貼り付け!P113))))</f>
        <v/>
      </c>
      <c r="L105" s="18"/>
      <c r="M105" s="18"/>
      <c r="N105" s="18" t="str" cm="1">
        <f t="array" ref="N105">_xlfn.IFS(A105="","",TRUE,高校選手データ貼り付け!R113&amp;"."&amp;TEXT(高校選手データ貼り付け!T113,"00")&amp;"."&amp;TEXT(高校選手データ貼り付け!V113,"00"))</f>
        <v/>
      </c>
      <c r="O105" s="18" t="str" cm="1">
        <f t="array" ref="O105">_xlfn.IFS(A105="","",TRUE,"JPN")</f>
        <v/>
      </c>
      <c r="P105" s="1" t="e">
        <f t="shared" si="0"/>
        <v>#VALUE!</v>
      </c>
      <c r="Q105" s="1" t="e">
        <f t="shared" si="1"/>
        <v>#VALUE!</v>
      </c>
      <c r="R105" s="1" t="e">
        <f t="shared" si="2"/>
        <v>#VALUE!</v>
      </c>
      <c r="S105" s="1" t="e">
        <f t="shared" si="3"/>
        <v>#VALUE!</v>
      </c>
      <c r="T105" s="1" t="e">
        <f t="shared" si="4"/>
        <v>#VALUE!</v>
      </c>
      <c r="U105" s="1" t="str">
        <f t="shared" si="5"/>
        <v>高</v>
      </c>
    </row>
    <row r="106" spans="1:21" ht="18" customHeight="1">
      <c r="A106" s="13" t="str" cm="1">
        <f t="array" ref="A106">_xlfn.IFS(高校選手データ貼り付け!N114="","",TRUE,高校選手データ貼り付け!N114)</f>
        <v/>
      </c>
      <c r="B106" s="14" t="str" cm="1">
        <f t="array" ref="B106">_xlfn.IFS(A106="","",COUNTIF(高校選手データ貼り付け!P115," ")&gt;0,LEFT(高校選手データ貼り付け!P115,FIND(" ",高校選手データ貼り付け!P115)-1),TRUE,LEFT(高校選手データ貼り付け!P115,FIND("　",高校選手データ貼り付け!P115)-1))</f>
        <v/>
      </c>
      <c r="C106" s="14" t="str" cm="1">
        <f t="array" ref="C106">_xlfn.IFS(A106="","",COUNTIF(高校選手データ貼り付け!P115," ")&gt;0,RIGHT(高校選手データ貼り付け!P115,LEN(高校選手データ貼り付け!P115)-FIND(" ",高校選手データ貼り付け!P115)),TRUE,RIGHT(高校選手データ貼り付け!P115,LEN(高校選手データ貼り付け!P115)-FIND("　",高校選手データ貼り付け!P115)))</f>
        <v/>
      </c>
      <c r="D106" s="15"/>
      <c r="E106" s="16" t="str" cm="1">
        <f t="array" ref="E106">_xlfn.IFS(A106="","",TRUE,高校選手データ貼り付け!$P$4&amp;"高")</f>
        <v/>
      </c>
      <c r="F106" s="17" t="str" cm="1">
        <f t="array" ref="F106">_xlfn.IFS(A106="","",TRUE,高校選手データ貼り付け!W114)</f>
        <v/>
      </c>
      <c r="G106" s="15"/>
      <c r="H106" s="18"/>
      <c r="I106" s="18"/>
      <c r="J106" s="16" t="str" cm="1">
        <f t="array" ref="J106">_xlfn.IFS(A106="","",COUNTIF(高校選手データ貼り付け!P114," ")&gt;0,ASC(LEFT(高校選手データ貼り付け!P114,FIND(" ",高校選手データ貼り付け!P114)-1)),TRUE,ASC(LEFT(高校選手データ貼り付け!P114,FIND("　",高校選手データ貼り付け!P114)-1)))</f>
        <v/>
      </c>
      <c r="K106" s="18" t="str" cm="1">
        <f t="array" ref="K106">_xlfn.IFS(A106="","",COUNTIF(高校選手データ貼り付け!P114," ")&gt;0,ASC(RIGHT(高校選手データ貼り付け!P114,LEN(高校選手データ貼り付け!P114)-FIND(" ",高校選手データ貼り付け!P114))),TRUE,ASC(RIGHT(高校選手データ貼り付け!P114,LEN(高校選手データ貼り付け!P114)-FIND("　",高校選手データ貼り付け!P114))))</f>
        <v/>
      </c>
      <c r="L106" s="18"/>
      <c r="M106" s="18"/>
      <c r="N106" s="18" t="str" cm="1">
        <f t="array" ref="N106">_xlfn.IFS(A106="","",TRUE,高校選手データ貼り付け!R114&amp;"."&amp;TEXT(高校選手データ貼り付け!T114,"00")&amp;"."&amp;TEXT(高校選手データ貼り付け!V114,"00"))</f>
        <v/>
      </c>
      <c r="O106" s="18" t="str" cm="1">
        <f t="array" ref="O106">_xlfn.IFS(A106="","",TRUE,"JPN")</f>
        <v/>
      </c>
      <c r="P106" s="1" t="e">
        <f t="shared" si="0"/>
        <v>#VALUE!</v>
      </c>
      <c r="Q106" s="1" t="e">
        <f t="shared" si="1"/>
        <v>#VALUE!</v>
      </c>
      <c r="R106" s="1" t="e">
        <f t="shared" si="2"/>
        <v>#VALUE!</v>
      </c>
      <c r="S106" s="1" t="e">
        <f t="shared" si="3"/>
        <v>#VALUE!</v>
      </c>
      <c r="T106" s="1" t="e">
        <f t="shared" si="4"/>
        <v>#VALUE!</v>
      </c>
      <c r="U106" s="1" t="str">
        <f t="shared" si="5"/>
        <v>高</v>
      </c>
    </row>
    <row r="107" spans="1:21" ht="18" customHeight="1">
      <c r="A107" s="13" t="str" cm="1">
        <f t="array" ref="A107">_xlfn.IFS(高校選手データ貼り付け!N115="","",TRUE,高校選手データ貼り付け!N115)</f>
        <v/>
      </c>
      <c r="B107" s="14" t="str" cm="1">
        <f t="array" ref="B107">_xlfn.IFS(A107="","",COUNTIF(高校選手データ貼り付け!P116," ")&gt;0,LEFT(高校選手データ貼り付け!P116,FIND(" ",高校選手データ貼り付け!P116)-1),TRUE,LEFT(高校選手データ貼り付け!P116,FIND("　",高校選手データ貼り付け!P116)-1))</f>
        <v/>
      </c>
      <c r="C107" s="14" t="str" cm="1">
        <f t="array" ref="C107">_xlfn.IFS(A107="","",COUNTIF(高校選手データ貼り付け!P116," ")&gt;0,RIGHT(高校選手データ貼り付け!P116,LEN(高校選手データ貼り付け!P116)-FIND(" ",高校選手データ貼り付け!P116)),TRUE,RIGHT(高校選手データ貼り付け!P116,LEN(高校選手データ貼り付け!P116)-FIND("　",高校選手データ貼り付け!P116)))</f>
        <v/>
      </c>
      <c r="D107" s="15"/>
      <c r="E107" s="16" t="str" cm="1">
        <f t="array" ref="E107">_xlfn.IFS(A107="","",TRUE,高校選手データ貼り付け!$P$4&amp;"高")</f>
        <v/>
      </c>
      <c r="F107" s="17" t="str" cm="1">
        <f t="array" ref="F107">_xlfn.IFS(A107="","",TRUE,高校選手データ貼り付け!W115)</f>
        <v/>
      </c>
      <c r="G107" s="15"/>
      <c r="H107" s="18"/>
      <c r="I107" s="18"/>
      <c r="J107" s="16" t="str" cm="1">
        <f t="array" ref="J107">_xlfn.IFS(A107="","",COUNTIF(高校選手データ貼り付け!P115," ")&gt;0,ASC(LEFT(高校選手データ貼り付け!P115,FIND(" ",高校選手データ貼り付け!P115)-1)),TRUE,ASC(LEFT(高校選手データ貼り付け!P115,FIND("　",高校選手データ貼り付け!P115)-1)))</f>
        <v/>
      </c>
      <c r="K107" s="18" t="str" cm="1">
        <f t="array" ref="K107">_xlfn.IFS(A107="","",COUNTIF(高校選手データ貼り付け!P115," ")&gt;0,ASC(RIGHT(高校選手データ貼り付け!P115,LEN(高校選手データ貼り付け!P115)-FIND(" ",高校選手データ貼り付け!P115))),TRUE,ASC(RIGHT(高校選手データ貼り付け!P115,LEN(高校選手データ貼り付け!P115)-FIND("　",高校選手データ貼り付け!P115))))</f>
        <v/>
      </c>
      <c r="L107" s="18"/>
      <c r="M107" s="18"/>
      <c r="N107" s="18" t="str" cm="1">
        <f t="array" ref="N107">_xlfn.IFS(A107="","",TRUE,高校選手データ貼り付け!R115&amp;"."&amp;TEXT(高校選手データ貼り付け!T115,"00")&amp;"."&amp;TEXT(高校選手データ貼り付け!V115,"00"))</f>
        <v/>
      </c>
      <c r="O107" s="18" t="str" cm="1">
        <f t="array" ref="O107">_xlfn.IFS(A107="","",TRUE,"JPN")</f>
        <v/>
      </c>
      <c r="P107" s="1" t="e">
        <f t="shared" si="0"/>
        <v>#VALUE!</v>
      </c>
      <c r="Q107" s="1" t="e">
        <f t="shared" si="1"/>
        <v>#VALUE!</v>
      </c>
      <c r="R107" s="1" t="e">
        <f t="shared" si="2"/>
        <v>#VALUE!</v>
      </c>
      <c r="S107" s="1" t="e">
        <f t="shared" si="3"/>
        <v>#VALUE!</v>
      </c>
      <c r="T107" s="1" t="e">
        <f t="shared" si="4"/>
        <v>#VALUE!</v>
      </c>
      <c r="U107" s="1" t="str">
        <f t="shared" si="5"/>
        <v>高</v>
      </c>
    </row>
    <row r="108" spans="1:21" ht="18" customHeight="1">
      <c r="A108" s="13" t="str" cm="1">
        <f t="array" ref="A108">_xlfn.IFS(高校選手データ貼り付け!N116="","",TRUE,高校選手データ貼り付け!N116)</f>
        <v/>
      </c>
      <c r="B108" s="14" t="str" cm="1">
        <f t="array" ref="B108">_xlfn.IFS(A108="","",COUNTIF(高校選手データ貼り付け!P117," ")&gt;0,LEFT(高校選手データ貼り付け!P117,FIND(" ",高校選手データ貼り付け!P117)-1),TRUE,LEFT(高校選手データ貼り付け!P117,FIND("　",高校選手データ貼り付け!P117)-1))</f>
        <v/>
      </c>
      <c r="C108" s="14" t="str" cm="1">
        <f t="array" ref="C108">_xlfn.IFS(A108="","",COUNTIF(高校選手データ貼り付け!P117," ")&gt;0,RIGHT(高校選手データ貼り付け!P117,LEN(高校選手データ貼り付け!P117)-FIND(" ",高校選手データ貼り付け!P117)),TRUE,RIGHT(高校選手データ貼り付け!P117,LEN(高校選手データ貼り付け!P117)-FIND("　",高校選手データ貼り付け!P117)))</f>
        <v/>
      </c>
      <c r="D108" s="15"/>
      <c r="E108" s="16" t="str" cm="1">
        <f t="array" ref="E108">_xlfn.IFS(A108="","",TRUE,高校選手データ貼り付け!$P$4&amp;"高")</f>
        <v/>
      </c>
      <c r="F108" s="17" t="str" cm="1">
        <f t="array" ref="F108">_xlfn.IFS(A108="","",TRUE,高校選手データ貼り付け!W116)</f>
        <v/>
      </c>
      <c r="G108" s="15"/>
      <c r="H108" s="18"/>
      <c r="I108" s="18"/>
      <c r="J108" s="16" t="str" cm="1">
        <f t="array" ref="J108">_xlfn.IFS(A108="","",COUNTIF(高校選手データ貼り付け!P116," ")&gt;0,ASC(LEFT(高校選手データ貼り付け!P116,FIND(" ",高校選手データ貼り付け!P116)-1)),TRUE,ASC(LEFT(高校選手データ貼り付け!P116,FIND("　",高校選手データ貼り付け!P116)-1)))</f>
        <v/>
      </c>
      <c r="K108" s="18" t="str" cm="1">
        <f t="array" ref="K108">_xlfn.IFS(A108="","",COUNTIF(高校選手データ貼り付け!P116," ")&gt;0,ASC(RIGHT(高校選手データ貼り付け!P116,LEN(高校選手データ貼り付け!P116)-FIND(" ",高校選手データ貼り付け!P116))),TRUE,ASC(RIGHT(高校選手データ貼り付け!P116,LEN(高校選手データ貼り付け!P116)-FIND("　",高校選手データ貼り付け!P116))))</f>
        <v/>
      </c>
      <c r="L108" s="18"/>
      <c r="M108" s="18"/>
      <c r="N108" s="18" t="str" cm="1">
        <f t="array" ref="N108">_xlfn.IFS(A108="","",TRUE,高校選手データ貼り付け!R116&amp;"."&amp;TEXT(高校選手データ貼り付け!T116,"00")&amp;"."&amp;TEXT(高校選手データ貼り付け!V116,"00"))</f>
        <v/>
      </c>
      <c r="O108" s="18" t="str" cm="1">
        <f t="array" ref="O108">_xlfn.IFS(A108="","",TRUE,"JPN")</f>
        <v/>
      </c>
      <c r="P108" s="1" t="e">
        <f t="shared" si="0"/>
        <v>#VALUE!</v>
      </c>
      <c r="Q108" s="1" t="e">
        <f t="shared" si="1"/>
        <v>#VALUE!</v>
      </c>
      <c r="R108" s="1" t="e">
        <f t="shared" si="2"/>
        <v>#VALUE!</v>
      </c>
      <c r="S108" s="1" t="e">
        <f t="shared" si="3"/>
        <v>#VALUE!</v>
      </c>
      <c r="T108" s="1" t="e">
        <f t="shared" si="4"/>
        <v>#VALUE!</v>
      </c>
      <c r="U108" s="1" t="str">
        <f t="shared" si="5"/>
        <v>高</v>
      </c>
    </row>
    <row r="109" spans="1:21" ht="18" customHeight="1">
      <c r="A109" s="13" t="str" cm="1">
        <f t="array" ref="A109">_xlfn.IFS(高校選手データ貼り付け!N117="","",TRUE,高校選手データ貼り付け!N117)</f>
        <v/>
      </c>
      <c r="B109" s="14" t="str" cm="1">
        <f t="array" ref="B109">_xlfn.IFS(A109="","",COUNTIF(高校選手データ貼り付け!P118," ")&gt;0,LEFT(高校選手データ貼り付け!P118,FIND(" ",高校選手データ貼り付け!P118)-1),TRUE,LEFT(高校選手データ貼り付け!P118,FIND("　",高校選手データ貼り付け!P118)-1))</f>
        <v/>
      </c>
      <c r="C109" s="14" t="str" cm="1">
        <f t="array" ref="C109">_xlfn.IFS(A109="","",COUNTIF(高校選手データ貼り付け!P118," ")&gt;0,RIGHT(高校選手データ貼り付け!P118,LEN(高校選手データ貼り付け!P118)-FIND(" ",高校選手データ貼り付け!P118)),TRUE,RIGHT(高校選手データ貼り付け!P118,LEN(高校選手データ貼り付け!P118)-FIND("　",高校選手データ貼り付け!P118)))</f>
        <v/>
      </c>
      <c r="D109" s="15"/>
      <c r="E109" s="16" t="str" cm="1">
        <f t="array" ref="E109">_xlfn.IFS(A109="","",TRUE,高校選手データ貼り付け!$P$4&amp;"高")</f>
        <v/>
      </c>
      <c r="F109" s="17" t="str" cm="1">
        <f t="array" ref="F109">_xlfn.IFS(A109="","",TRUE,高校選手データ貼り付け!W117)</f>
        <v/>
      </c>
      <c r="G109" s="15"/>
      <c r="H109" s="18"/>
      <c r="I109" s="18"/>
      <c r="J109" s="16" t="str" cm="1">
        <f t="array" ref="J109">_xlfn.IFS(A109="","",COUNTIF(高校選手データ貼り付け!P117," ")&gt;0,ASC(LEFT(高校選手データ貼り付け!P117,FIND(" ",高校選手データ貼り付け!P117)-1)),TRUE,ASC(LEFT(高校選手データ貼り付け!P117,FIND("　",高校選手データ貼り付け!P117)-1)))</f>
        <v/>
      </c>
      <c r="K109" s="18" t="str" cm="1">
        <f t="array" ref="K109">_xlfn.IFS(A109="","",COUNTIF(高校選手データ貼り付け!P117," ")&gt;0,ASC(RIGHT(高校選手データ貼り付け!P117,LEN(高校選手データ貼り付け!P117)-FIND(" ",高校選手データ貼り付け!P117))),TRUE,ASC(RIGHT(高校選手データ貼り付け!P117,LEN(高校選手データ貼り付け!P117)-FIND("　",高校選手データ貼り付け!P117))))</f>
        <v/>
      </c>
      <c r="L109" s="18"/>
      <c r="M109" s="18"/>
      <c r="N109" s="18" t="str" cm="1">
        <f t="array" ref="N109">_xlfn.IFS(A109="","",TRUE,高校選手データ貼り付け!R117&amp;"."&amp;TEXT(高校選手データ貼り付け!T117,"00")&amp;"."&amp;TEXT(高校選手データ貼り付け!V117,"00"))</f>
        <v/>
      </c>
      <c r="O109" s="18" t="str" cm="1">
        <f t="array" ref="O109">_xlfn.IFS(A109="","",TRUE,"JPN")</f>
        <v/>
      </c>
      <c r="P109" s="1" t="e">
        <f t="shared" si="0"/>
        <v>#VALUE!</v>
      </c>
      <c r="Q109" s="1" t="e">
        <f t="shared" si="1"/>
        <v>#VALUE!</v>
      </c>
      <c r="R109" s="1" t="e">
        <f t="shared" si="2"/>
        <v>#VALUE!</v>
      </c>
      <c r="S109" s="1" t="e">
        <f t="shared" si="3"/>
        <v>#VALUE!</v>
      </c>
      <c r="T109" s="1" t="e">
        <f t="shared" si="4"/>
        <v>#VALUE!</v>
      </c>
      <c r="U109" s="1" t="str">
        <f t="shared" si="5"/>
        <v>高</v>
      </c>
    </row>
    <row r="110" spans="1:21" ht="18" customHeight="1">
      <c r="A110" s="13" t="str" cm="1">
        <f t="array" ref="A110">_xlfn.IFS(高校選手データ貼り付け!N118="","",TRUE,高校選手データ貼り付け!N118)</f>
        <v/>
      </c>
      <c r="B110" s="14" t="str" cm="1">
        <f t="array" ref="B110">_xlfn.IFS(A110="","",COUNTIF(高校選手データ貼り付け!P119," ")&gt;0,LEFT(高校選手データ貼り付け!P119,FIND(" ",高校選手データ貼り付け!P119)-1),TRUE,LEFT(高校選手データ貼り付け!P119,FIND("　",高校選手データ貼り付け!P119)-1))</f>
        <v/>
      </c>
      <c r="C110" s="14" t="str" cm="1">
        <f t="array" ref="C110">_xlfn.IFS(A110="","",COUNTIF(高校選手データ貼り付け!P119," ")&gt;0,RIGHT(高校選手データ貼り付け!P119,LEN(高校選手データ貼り付け!P119)-FIND(" ",高校選手データ貼り付け!P119)),TRUE,RIGHT(高校選手データ貼り付け!P119,LEN(高校選手データ貼り付け!P119)-FIND("　",高校選手データ貼り付け!P119)))</f>
        <v/>
      </c>
      <c r="D110" s="15"/>
      <c r="E110" s="16" t="str" cm="1">
        <f t="array" ref="E110">_xlfn.IFS(A110="","",TRUE,高校選手データ貼り付け!$P$4&amp;"高")</f>
        <v/>
      </c>
      <c r="F110" s="17" t="str" cm="1">
        <f t="array" ref="F110">_xlfn.IFS(A110="","",TRUE,高校選手データ貼り付け!W118)</f>
        <v/>
      </c>
      <c r="G110" s="15"/>
      <c r="H110" s="18"/>
      <c r="I110" s="18"/>
      <c r="J110" s="16" t="str" cm="1">
        <f t="array" ref="J110">_xlfn.IFS(A110="","",COUNTIF(高校選手データ貼り付け!P118," ")&gt;0,ASC(LEFT(高校選手データ貼り付け!P118,FIND(" ",高校選手データ貼り付け!P118)-1)),TRUE,ASC(LEFT(高校選手データ貼り付け!P118,FIND("　",高校選手データ貼り付け!P118)-1)))</f>
        <v/>
      </c>
      <c r="K110" s="18" t="str" cm="1">
        <f t="array" ref="K110">_xlfn.IFS(A110="","",COUNTIF(高校選手データ貼り付け!P118," ")&gt;0,ASC(RIGHT(高校選手データ貼り付け!P118,LEN(高校選手データ貼り付け!P118)-FIND(" ",高校選手データ貼り付け!P118))),TRUE,ASC(RIGHT(高校選手データ貼り付け!P118,LEN(高校選手データ貼り付け!P118)-FIND("　",高校選手データ貼り付け!P118))))</f>
        <v/>
      </c>
      <c r="L110" s="18"/>
      <c r="M110" s="18"/>
      <c r="N110" s="18" t="str" cm="1">
        <f t="array" ref="N110">_xlfn.IFS(A110="","",TRUE,高校選手データ貼り付け!R118&amp;"."&amp;TEXT(高校選手データ貼り付け!T118,"00")&amp;"."&amp;TEXT(高校選手データ貼り付け!V118,"00"))</f>
        <v/>
      </c>
      <c r="O110" s="18" t="str" cm="1">
        <f t="array" ref="O110">_xlfn.IFS(A110="","",TRUE,"JPN")</f>
        <v/>
      </c>
      <c r="P110" s="1" t="e">
        <f t="shared" si="0"/>
        <v>#VALUE!</v>
      </c>
      <c r="Q110" s="1" t="e">
        <f t="shared" si="1"/>
        <v>#VALUE!</v>
      </c>
      <c r="R110" s="1" t="e">
        <f t="shared" si="2"/>
        <v>#VALUE!</v>
      </c>
      <c r="S110" s="1" t="e">
        <f t="shared" si="3"/>
        <v>#VALUE!</v>
      </c>
      <c r="T110" s="1" t="e">
        <f t="shared" si="4"/>
        <v>#VALUE!</v>
      </c>
      <c r="U110" s="1" t="str">
        <f t="shared" si="5"/>
        <v>高</v>
      </c>
    </row>
    <row r="111" spans="1:21" ht="18" customHeight="1">
      <c r="A111" s="13" t="str" cm="1">
        <f t="array" ref="A111">_xlfn.IFS(高校選手データ貼り付け!N119="","",TRUE,高校選手データ貼り付け!N119)</f>
        <v/>
      </c>
      <c r="B111" s="14" t="str" cm="1">
        <f t="array" ref="B111">_xlfn.IFS(A111="","",COUNTIF(高校選手データ貼り付け!P120," ")&gt;0,LEFT(高校選手データ貼り付け!P120,FIND(" ",高校選手データ貼り付け!P120)-1),TRUE,LEFT(高校選手データ貼り付け!P120,FIND("　",高校選手データ貼り付け!P120)-1))</f>
        <v/>
      </c>
      <c r="C111" s="14" t="str" cm="1">
        <f t="array" ref="C111">_xlfn.IFS(A111="","",COUNTIF(高校選手データ貼り付け!P120," ")&gt;0,RIGHT(高校選手データ貼り付け!P120,LEN(高校選手データ貼り付け!P120)-FIND(" ",高校選手データ貼り付け!P120)),TRUE,RIGHT(高校選手データ貼り付け!P120,LEN(高校選手データ貼り付け!P120)-FIND("　",高校選手データ貼り付け!P120)))</f>
        <v/>
      </c>
      <c r="D111" s="15"/>
      <c r="E111" s="16" t="str" cm="1">
        <f t="array" ref="E111">_xlfn.IFS(A111="","",TRUE,高校選手データ貼り付け!$P$4&amp;"高")</f>
        <v/>
      </c>
      <c r="F111" s="17" t="str" cm="1">
        <f t="array" ref="F111">_xlfn.IFS(A111="","",TRUE,高校選手データ貼り付け!W119)</f>
        <v/>
      </c>
      <c r="G111" s="15"/>
      <c r="H111" s="18"/>
      <c r="I111" s="18"/>
      <c r="J111" s="16" t="str" cm="1">
        <f t="array" ref="J111">_xlfn.IFS(A111="","",COUNTIF(高校選手データ貼り付け!P119," ")&gt;0,ASC(LEFT(高校選手データ貼り付け!P119,FIND(" ",高校選手データ貼り付け!P119)-1)),TRUE,ASC(LEFT(高校選手データ貼り付け!P119,FIND("　",高校選手データ貼り付け!P119)-1)))</f>
        <v/>
      </c>
      <c r="K111" s="18" t="str" cm="1">
        <f t="array" ref="K111">_xlfn.IFS(A111="","",COUNTIF(高校選手データ貼り付け!P119," ")&gt;0,ASC(RIGHT(高校選手データ貼り付け!P119,LEN(高校選手データ貼り付け!P119)-FIND(" ",高校選手データ貼り付け!P119))),TRUE,ASC(RIGHT(高校選手データ貼り付け!P119,LEN(高校選手データ貼り付け!P119)-FIND("　",高校選手データ貼り付け!P119))))</f>
        <v/>
      </c>
      <c r="L111" s="18"/>
      <c r="M111" s="18"/>
      <c r="N111" s="18" t="str" cm="1">
        <f t="array" ref="N111">_xlfn.IFS(A111="","",TRUE,高校選手データ貼り付け!R119&amp;"."&amp;TEXT(高校選手データ貼り付け!T119,"00")&amp;"."&amp;TEXT(高校選手データ貼り付け!V119,"00"))</f>
        <v/>
      </c>
      <c r="O111" s="18" t="str" cm="1">
        <f t="array" ref="O111">_xlfn.IFS(A111="","",TRUE,"JPN")</f>
        <v/>
      </c>
      <c r="P111" s="1" t="e">
        <f t="shared" si="0"/>
        <v>#VALUE!</v>
      </c>
      <c r="Q111" s="1" t="e">
        <f t="shared" si="1"/>
        <v>#VALUE!</v>
      </c>
      <c r="R111" s="1" t="e">
        <f t="shared" si="2"/>
        <v>#VALUE!</v>
      </c>
      <c r="S111" s="1" t="e">
        <f t="shared" si="3"/>
        <v>#VALUE!</v>
      </c>
      <c r="T111" s="1" t="e">
        <f t="shared" si="4"/>
        <v>#VALUE!</v>
      </c>
      <c r="U111" s="1" t="str">
        <f t="shared" si="5"/>
        <v>高</v>
      </c>
    </row>
    <row r="112" spans="1:21" ht="18" customHeight="1">
      <c r="A112" s="13" t="str" cm="1">
        <f t="array" ref="A112">_xlfn.IFS(高校選手データ貼り付け!N120="","",TRUE,高校選手データ貼り付け!N120)</f>
        <v/>
      </c>
      <c r="B112" s="14" t="str" cm="1">
        <f t="array" ref="B112">_xlfn.IFS(A112="","",COUNTIF(高校選手データ貼り付け!P121," ")&gt;0,LEFT(高校選手データ貼り付け!P121,FIND(" ",高校選手データ貼り付け!P121)-1),TRUE,LEFT(高校選手データ貼り付け!P121,FIND("　",高校選手データ貼り付け!P121)-1))</f>
        <v/>
      </c>
      <c r="C112" s="14" t="str" cm="1">
        <f t="array" ref="C112">_xlfn.IFS(A112="","",COUNTIF(高校選手データ貼り付け!P121," ")&gt;0,RIGHT(高校選手データ貼り付け!P121,LEN(高校選手データ貼り付け!P121)-FIND(" ",高校選手データ貼り付け!P121)),TRUE,RIGHT(高校選手データ貼り付け!P121,LEN(高校選手データ貼り付け!P121)-FIND("　",高校選手データ貼り付け!P121)))</f>
        <v/>
      </c>
      <c r="D112" s="15"/>
      <c r="E112" s="16" t="str" cm="1">
        <f t="array" ref="E112">_xlfn.IFS(A112="","",TRUE,高校選手データ貼り付け!$P$4&amp;"高")</f>
        <v/>
      </c>
      <c r="F112" s="17" t="str" cm="1">
        <f t="array" ref="F112">_xlfn.IFS(A112="","",TRUE,高校選手データ貼り付け!W120)</f>
        <v/>
      </c>
      <c r="G112" s="15"/>
      <c r="H112" s="18"/>
      <c r="I112" s="18"/>
      <c r="J112" s="16" t="str" cm="1">
        <f t="array" ref="J112">_xlfn.IFS(A112="","",COUNTIF(高校選手データ貼り付け!P120," ")&gt;0,ASC(LEFT(高校選手データ貼り付け!P120,FIND(" ",高校選手データ貼り付け!P120)-1)),TRUE,ASC(LEFT(高校選手データ貼り付け!P120,FIND("　",高校選手データ貼り付け!P120)-1)))</f>
        <v/>
      </c>
      <c r="K112" s="18" t="str" cm="1">
        <f t="array" ref="K112">_xlfn.IFS(A112="","",COUNTIF(高校選手データ貼り付け!P120," ")&gt;0,ASC(RIGHT(高校選手データ貼り付け!P120,LEN(高校選手データ貼り付け!P120)-FIND(" ",高校選手データ貼り付け!P120))),TRUE,ASC(RIGHT(高校選手データ貼り付け!P120,LEN(高校選手データ貼り付け!P120)-FIND("　",高校選手データ貼り付け!P120))))</f>
        <v/>
      </c>
      <c r="L112" s="18"/>
      <c r="M112" s="18"/>
      <c r="N112" s="18" t="str" cm="1">
        <f t="array" ref="N112">_xlfn.IFS(A112="","",TRUE,高校選手データ貼り付け!R120&amp;"."&amp;TEXT(高校選手データ貼り付け!T120,"00")&amp;"."&amp;TEXT(高校選手データ貼り付け!V120,"00"))</f>
        <v/>
      </c>
      <c r="O112" s="18" t="str" cm="1">
        <f t="array" ref="O112">_xlfn.IFS(A112="","",TRUE,"JPN")</f>
        <v/>
      </c>
      <c r="P112" s="1" t="e">
        <f t="shared" si="0"/>
        <v>#VALUE!</v>
      </c>
      <c r="Q112" s="1" t="e">
        <f t="shared" si="1"/>
        <v>#VALUE!</v>
      </c>
      <c r="R112" s="1" t="e">
        <f t="shared" si="2"/>
        <v>#VALUE!</v>
      </c>
      <c r="S112" s="1" t="e">
        <f t="shared" si="3"/>
        <v>#VALUE!</v>
      </c>
      <c r="T112" s="1" t="e">
        <f t="shared" si="4"/>
        <v>#VALUE!</v>
      </c>
      <c r="U112" s="1" t="str">
        <f t="shared" si="5"/>
        <v>高</v>
      </c>
    </row>
    <row r="113" spans="1:21" ht="18" customHeight="1">
      <c r="A113" s="13" t="str" cm="1">
        <f t="array" ref="A113">_xlfn.IFS(高校選手データ貼り付け!N121="","",TRUE,高校選手データ貼り付け!N121)</f>
        <v/>
      </c>
      <c r="B113" s="14" t="str" cm="1">
        <f t="array" ref="B113">_xlfn.IFS(A113="","",COUNTIF(高校選手データ貼り付け!P122," ")&gt;0,LEFT(高校選手データ貼り付け!P122,FIND(" ",高校選手データ貼り付け!P122)-1),TRUE,LEFT(高校選手データ貼り付け!P122,FIND("　",高校選手データ貼り付け!P122)-1))</f>
        <v/>
      </c>
      <c r="C113" s="14" t="str" cm="1">
        <f t="array" ref="C113">_xlfn.IFS(A113="","",COUNTIF(高校選手データ貼り付け!P122," ")&gt;0,RIGHT(高校選手データ貼り付け!P122,LEN(高校選手データ貼り付け!P122)-FIND(" ",高校選手データ貼り付け!P122)),TRUE,RIGHT(高校選手データ貼り付け!P122,LEN(高校選手データ貼り付け!P122)-FIND("　",高校選手データ貼り付け!P122)))</f>
        <v/>
      </c>
      <c r="D113" s="15"/>
      <c r="E113" s="16" t="str" cm="1">
        <f t="array" ref="E113">_xlfn.IFS(A113="","",TRUE,高校選手データ貼り付け!$P$4&amp;"高")</f>
        <v/>
      </c>
      <c r="F113" s="17" t="str" cm="1">
        <f t="array" ref="F113">_xlfn.IFS(A113="","",TRUE,高校選手データ貼り付け!W121)</f>
        <v/>
      </c>
      <c r="G113" s="15"/>
      <c r="H113" s="18"/>
      <c r="I113" s="18"/>
      <c r="J113" s="16" t="str" cm="1">
        <f t="array" ref="J113">_xlfn.IFS(A113="","",COUNTIF(高校選手データ貼り付け!P121," ")&gt;0,ASC(LEFT(高校選手データ貼り付け!P121,FIND(" ",高校選手データ貼り付け!P121)-1)),TRUE,ASC(LEFT(高校選手データ貼り付け!P121,FIND("　",高校選手データ貼り付け!P121)-1)))</f>
        <v/>
      </c>
      <c r="K113" s="18" t="str" cm="1">
        <f t="array" ref="K113">_xlfn.IFS(A113="","",COUNTIF(高校選手データ貼り付け!P121," ")&gt;0,ASC(RIGHT(高校選手データ貼り付け!P121,LEN(高校選手データ貼り付け!P121)-FIND(" ",高校選手データ貼り付け!P121))),TRUE,ASC(RIGHT(高校選手データ貼り付け!P121,LEN(高校選手データ貼り付け!P121)-FIND("　",高校選手データ貼り付け!P121))))</f>
        <v/>
      </c>
      <c r="L113" s="18"/>
      <c r="M113" s="18"/>
      <c r="N113" s="18" t="str" cm="1">
        <f t="array" ref="N113">_xlfn.IFS(A113="","",TRUE,高校選手データ貼り付け!R121&amp;"."&amp;TEXT(高校選手データ貼り付け!T121,"00")&amp;"."&amp;TEXT(高校選手データ貼り付け!V121,"00"))</f>
        <v/>
      </c>
      <c r="O113" s="18" t="str" cm="1">
        <f t="array" ref="O113">_xlfn.IFS(A113="","",TRUE,"JPN")</f>
        <v/>
      </c>
      <c r="P113" s="1" t="e">
        <f t="shared" si="0"/>
        <v>#VALUE!</v>
      </c>
      <c r="Q113" s="1" t="e">
        <f t="shared" si="1"/>
        <v>#VALUE!</v>
      </c>
      <c r="R113" s="1" t="e">
        <f t="shared" si="2"/>
        <v>#VALUE!</v>
      </c>
      <c r="S113" s="1" t="e">
        <f t="shared" si="3"/>
        <v>#VALUE!</v>
      </c>
      <c r="T113" s="1" t="e">
        <f t="shared" si="4"/>
        <v>#VALUE!</v>
      </c>
      <c r="U113" s="1" t="str">
        <f t="shared" si="5"/>
        <v>高</v>
      </c>
    </row>
    <row r="114" spans="1:21" ht="18" customHeight="1">
      <c r="A114" s="13" t="str" cm="1">
        <f t="array" ref="A114">_xlfn.IFS(高校選手データ貼り付け!N122="","",TRUE,高校選手データ貼り付け!N122)</f>
        <v/>
      </c>
      <c r="B114" s="14" t="str" cm="1">
        <f t="array" ref="B114">_xlfn.IFS(A114="","",COUNTIF(高校選手データ貼り付け!P123," ")&gt;0,LEFT(高校選手データ貼り付け!P123,FIND(" ",高校選手データ貼り付け!P123)-1),TRUE,LEFT(高校選手データ貼り付け!P123,FIND("　",高校選手データ貼り付け!P123)-1))</f>
        <v/>
      </c>
      <c r="C114" s="14" t="str" cm="1">
        <f t="array" ref="C114">_xlfn.IFS(A114="","",COUNTIF(高校選手データ貼り付け!P123," ")&gt;0,RIGHT(高校選手データ貼り付け!P123,LEN(高校選手データ貼り付け!P123)-FIND(" ",高校選手データ貼り付け!P123)),TRUE,RIGHT(高校選手データ貼り付け!P123,LEN(高校選手データ貼り付け!P123)-FIND("　",高校選手データ貼り付け!P123)))</f>
        <v/>
      </c>
      <c r="D114" s="15"/>
      <c r="E114" s="16" t="str" cm="1">
        <f t="array" ref="E114">_xlfn.IFS(A114="","",TRUE,高校選手データ貼り付け!$P$4&amp;"高")</f>
        <v/>
      </c>
      <c r="F114" s="17" t="str" cm="1">
        <f t="array" ref="F114">_xlfn.IFS(A114="","",TRUE,高校選手データ貼り付け!W122)</f>
        <v/>
      </c>
      <c r="G114" s="15"/>
      <c r="H114" s="18"/>
      <c r="I114" s="18"/>
      <c r="J114" s="16" t="str" cm="1">
        <f t="array" ref="J114">_xlfn.IFS(A114="","",COUNTIF(高校選手データ貼り付け!P122," ")&gt;0,ASC(LEFT(高校選手データ貼り付け!P122,FIND(" ",高校選手データ貼り付け!P122)-1)),TRUE,ASC(LEFT(高校選手データ貼り付け!P122,FIND("　",高校選手データ貼り付け!P122)-1)))</f>
        <v/>
      </c>
      <c r="K114" s="18" t="str" cm="1">
        <f t="array" ref="K114">_xlfn.IFS(A114="","",COUNTIF(高校選手データ貼り付け!P122," ")&gt;0,ASC(RIGHT(高校選手データ貼り付け!P122,LEN(高校選手データ貼り付け!P122)-FIND(" ",高校選手データ貼り付け!P122))),TRUE,ASC(RIGHT(高校選手データ貼り付け!P122,LEN(高校選手データ貼り付け!P122)-FIND("　",高校選手データ貼り付け!P122))))</f>
        <v/>
      </c>
      <c r="L114" s="18"/>
      <c r="M114" s="18"/>
      <c r="N114" s="18" t="str" cm="1">
        <f t="array" ref="N114">_xlfn.IFS(A114="","",TRUE,高校選手データ貼り付け!R122&amp;"."&amp;TEXT(高校選手データ貼り付け!T122,"00")&amp;"."&amp;TEXT(高校選手データ貼り付け!V122,"00"))</f>
        <v/>
      </c>
      <c r="O114" s="18" t="str" cm="1">
        <f t="array" ref="O114">_xlfn.IFS(A114="","",TRUE,"JPN")</f>
        <v/>
      </c>
      <c r="P114" s="1" t="e">
        <f t="shared" si="0"/>
        <v>#VALUE!</v>
      </c>
      <c r="Q114" s="1" t="e">
        <f t="shared" si="1"/>
        <v>#VALUE!</v>
      </c>
      <c r="R114" s="1" t="e">
        <f t="shared" si="2"/>
        <v>#VALUE!</v>
      </c>
      <c r="S114" s="1" t="e">
        <f t="shared" si="3"/>
        <v>#VALUE!</v>
      </c>
      <c r="T114" s="1" t="e">
        <f t="shared" si="4"/>
        <v>#VALUE!</v>
      </c>
      <c r="U114" s="1" t="str">
        <f t="shared" si="5"/>
        <v>高</v>
      </c>
    </row>
    <row r="115" spans="1:21" ht="18" customHeight="1">
      <c r="A115" s="13" t="str" cm="1">
        <f t="array" ref="A115">_xlfn.IFS(高校選手データ貼り付け!N123="","",TRUE,高校選手データ貼り付け!N123)</f>
        <v/>
      </c>
      <c r="B115" s="14" t="str" cm="1">
        <f t="array" ref="B115">_xlfn.IFS(A115="","",COUNTIF(高校選手データ貼り付け!P124," ")&gt;0,LEFT(高校選手データ貼り付け!P124,FIND(" ",高校選手データ貼り付け!P124)-1),TRUE,LEFT(高校選手データ貼り付け!P124,FIND("　",高校選手データ貼り付け!P124)-1))</f>
        <v/>
      </c>
      <c r="C115" s="14" t="str" cm="1">
        <f t="array" ref="C115">_xlfn.IFS(A115="","",COUNTIF(高校選手データ貼り付け!P124," ")&gt;0,RIGHT(高校選手データ貼り付け!P124,LEN(高校選手データ貼り付け!P124)-FIND(" ",高校選手データ貼り付け!P124)),TRUE,RIGHT(高校選手データ貼り付け!P124,LEN(高校選手データ貼り付け!P124)-FIND("　",高校選手データ貼り付け!P124)))</f>
        <v/>
      </c>
      <c r="D115" s="15"/>
      <c r="E115" s="16" t="str" cm="1">
        <f t="array" ref="E115">_xlfn.IFS(A115="","",TRUE,高校選手データ貼り付け!$P$4&amp;"高")</f>
        <v/>
      </c>
      <c r="F115" s="17" t="str" cm="1">
        <f t="array" ref="F115">_xlfn.IFS(A115="","",TRUE,高校選手データ貼り付け!W123)</f>
        <v/>
      </c>
      <c r="G115" s="15"/>
      <c r="H115" s="18"/>
      <c r="I115" s="18"/>
      <c r="J115" s="16" t="str" cm="1">
        <f t="array" ref="J115">_xlfn.IFS(A115="","",COUNTIF(高校選手データ貼り付け!P123," ")&gt;0,ASC(LEFT(高校選手データ貼り付け!P123,FIND(" ",高校選手データ貼り付け!P123)-1)),TRUE,ASC(LEFT(高校選手データ貼り付け!P123,FIND("　",高校選手データ貼り付け!P123)-1)))</f>
        <v/>
      </c>
      <c r="K115" s="18" t="str" cm="1">
        <f t="array" ref="K115">_xlfn.IFS(A115="","",COUNTIF(高校選手データ貼り付け!P123," ")&gt;0,ASC(RIGHT(高校選手データ貼り付け!P123,LEN(高校選手データ貼り付け!P123)-FIND(" ",高校選手データ貼り付け!P123))),TRUE,ASC(RIGHT(高校選手データ貼り付け!P123,LEN(高校選手データ貼り付け!P123)-FIND("　",高校選手データ貼り付け!P123))))</f>
        <v/>
      </c>
      <c r="L115" s="18"/>
      <c r="M115" s="18"/>
      <c r="N115" s="18" t="str" cm="1">
        <f t="array" ref="N115">_xlfn.IFS(A115="","",TRUE,高校選手データ貼り付け!R123&amp;"."&amp;TEXT(高校選手データ貼り付け!T123,"00")&amp;"."&amp;TEXT(高校選手データ貼り付け!V123,"00"))</f>
        <v/>
      </c>
      <c r="O115" s="18" t="str" cm="1">
        <f t="array" ref="O115">_xlfn.IFS(A115="","",TRUE,"JPN")</f>
        <v/>
      </c>
      <c r="P115" s="1" t="e">
        <f t="shared" si="0"/>
        <v>#VALUE!</v>
      </c>
      <c r="Q115" s="1" t="e">
        <f t="shared" si="1"/>
        <v>#VALUE!</v>
      </c>
      <c r="R115" s="1" t="e">
        <f t="shared" si="2"/>
        <v>#VALUE!</v>
      </c>
      <c r="S115" s="1" t="e">
        <f t="shared" si="3"/>
        <v>#VALUE!</v>
      </c>
      <c r="T115" s="1" t="e">
        <f t="shared" si="4"/>
        <v>#VALUE!</v>
      </c>
      <c r="U115" s="1" t="str">
        <f t="shared" si="5"/>
        <v>高</v>
      </c>
    </row>
    <row r="116" spans="1:21" ht="18" customHeight="1">
      <c r="A116" s="13" t="str" cm="1">
        <f t="array" ref="A116">_xlfn.IFS(高校選手データ貼り付け!N124="","",TRUE,高校選手データ貼り付け!N124)</f>
        <v/>
      </c>
      <c r="B116" s="14" t="str" cm="1">
        <f t="array" ref="B116">_xlfn.IFS(A116="","",COUNTIF(高校選手データ貼り付け!P125," ")&gt;0,LEFT(高校選手データ貼り付け!P125,FIND(" ",高校選手データ貼り付け!P125)-1),TRUE,LEFT(高校選手データ貼り付け!P125,FIND("　",高校選手データ貼り付け!P125)-1))</f>
        <v/>
      </c>
      <c r="C116" s="14" t="str" cm="1">
        <f t="array" ref="C116">_xlfn.IFS(A116="","",COUNTIF(高校選手データ貼り付け!P125," ")&gt;0,RIGHT(高校選手データ貼り付け!P125,LEN(高校選手データ貼り付け!P125)-FIND(" ",高校選手データ貼り付け!P125)),TRUE,RIGHT(高校選手データ貼り付け!P125,LEN(高校選手データ貼り付け!P125)-FIND("　",高校選手データ貼り付け!P125)))</f>
        <v/>
      </c>
      <c r="D116" s="15"/>
      <c r="E116" s="16" t="str" cm="1">
        <f t="array" ref="E116">_xlfn.IFS(A116="","",TRUE,高校選手データ貼り付け!$P$4&amp;"高")</f>
        <v/>
      </c>
      <c r="F116" s="17" t="str" cm="1">
        <f t="array" ref="F116">_xlfn.IFS(A116="","",TRUE,高校選手データ貼り付け!W124)</f>
        <v/>
      </c>
      <c r="G116" s="15"/>
      <c r="H116" s="18"/>
      <c r="I116" s="18"/>
      <c r="J116" s="16" t="str" cm="1">
        <f t="array" ref="J116">_xlfn.IFS(A116="","",COUNTIF(高校選手データ貼り付け!P124," ")&gt;0,ASC(LEFT(高校選手データ貼り付け!P124,FIND(" ",高校選手データ貼り付け!P124)-1)),TRUE,ASC(LEFT(高校選手データ貼り付け!P124,FIND("　",高校選手データ貼り付け!P124)-1)))</f>
        <v/>
      </c>
      <c r="K116" s="18" t="str" cm="1">
        <f t="array" ref="K116">_xlfn.IFS(A116="","",COUNTIF(高校選手データ貼り付け!P124," ")&gt;0,ASC(RIGHT(高校選手データ貼り付け!P124,LEN(高校選手データ貼り付け!P124)-FIND(" ",高校選手データ貼り付け!P124))),TRUE,ASC(RIGHT(高校選手データ貼り付け!P124,LEN(高校選手データ貼り付け!P124)-FIND("　",高校選手データ貼り付け!P124))))</f>
        <v/>
      </c>
      <c r="L116" s="18"/>
      <c r="M116" s="18"/>
      <c r="N116" s="18" t="str" cm="1">
        <f t="array" ref="N116">_xlfn.IFS(A116="","",TRUE,高校選手データ貼り付け!R124&amp;"."&amp;TEXT(高校選手データ貼り付け!T124,"00")&amp;"."&amp;TEXT(高校選手データ貼り付け!V124,"00"))</f>
        <v/>
      </c>
      <c r="O116" s="18" t="str" cm="1">
        <f t="array" ref="O116">_xlfn.IFS(A116="","",TRUE,"JPN")</f>
        <v/>
      </c>
      <c r="P116" s="1" t="e">
        <f t="shared" si="0"/>
        <v>#VALUE!</v>
      </c>
      <c r="Q116" s="1" t="e">
        <f t="shared" si="1"/>
        <v>#VALUE!</v>
      </c>
      <c r="R116" s="1" t="e">
        <f t="shared" si="2"/>
        <v>#VALUE!</v>
      </c>
      <c r="S116" s="1" t="e">
        <f t="shared" si="3"/>
        <v>#VALUE!</v>
      </c>
      <c r="T116" s="1" t="e">
        <f t="shared" si="4"/>
        <v>#VALUE!</v>
      </c>
      <c r="U116" s="1" t="str">
        <f t="shared" si="5"/>
        <v>高</v>
      </c>
    </row>
    <row r="117" spans="1:21" ht="18" customHeight="1">
      <c r="A117" s="13" t="str" cm="1">
        <f t="array" ref="A117">_xlfn.IFS(高校選手データ貼り付け!N125="","",TRUE,高校選手データ貼り付け!N125)</f>
        <v/>
      </c>
      <c r="B117" s="14" t="str" cm="1">
        <f t="array" ref="B117">_xlfn.IFS(A117="","",COUNTIF(高校選手データ貼り付け!P126," ")&gt;0,LEFT(高校選手データ貼り付け!P126,FIND(" ",高校選手データ貼り付け!P126)-1),TRUE,LEFT(高校選手データ貼り付け!P126,FIND("　",高校選手データ貼り付け!P126)-1))</f>
        <v/>
      </c>
      <c r="C117" s="14" t="str" cm="1">
        <f t="array" ref="C117">_xlfn.IFS(A117="","",COUNTIF(高校選手データ貼り付け!P126," ")&gt;0,RIGHT(高校選手データ貼り付け!P126,LEN(高校選手データ貼り付け!P126)-FIND(" ",高校選手データ貼り付け!P126)),TRUE,RIGHT(高校選手データ貼り付け!P126,LEN(高校選手データ貼り付け!P126)-FIND("　",高校選手データ貼り付け!P126)))</f>
        <v/>
      </c>
      <c r="D117" s="15"/>
      <c r="E117" s="16" t="str" cm="1">
        <f t="array" ref="E117">_xlfn.IFS(A117="","",TRUE,高校選手データ貼り付け!$P$4&amp;"高")</f>
        <v/>
      </c>
      <c r="F117" s="17" t="str" cm="1">
        <f t="array" ref="F117">_xlfn.IFS(A117="","",TRUE,高校選手データ貼り付け!W125)</f>
        <v/>
      </c>
      <c r="G117" s="15"/>
      <c r="H117" s="18"/>
      <c r="I117" s="18"/>
      <c r="J117" s="16" t="str" cm="1">
        <f t="array" ref="J117">_xlfn.IFS(A117="","",COUNTIF(高校選手データ貼り付け!P125," ")&gt;0,ASC(LEFT(高校選手データ貼り付け!P125,FIND(" ",高校選手データ貼り付け!P125)-1)),TRUE,ASC(LEFT(高校選手データ貼り付け!P125,FIND("　",高校選手データ貼り付け!P125)-1)))</f>
        <v/>
      </c>
      <c r="K117" s="18" t="str" cm="1">
        <f t="array" ref="K117">_xlfn.IFS(A117="","",COUNTIF(高校選手データ貼り付け!P125," ")&gt;0,ASC(RIGHT(高校選手データ貼り付け!P125,LEN(高校選手データ貼り付け!P125)-FIND(" ",高校選手データ貼り付け!P125))),TRUE,ASC(RIGHT(高校選手データ貼り付け!P125,LEN(高校選手データ貼り付け!P125)-FIND("　",高校選手データ貼り付け!P125))))</f>
        <v/>
      </c>
      <c r="L117" s="18"/>
      <c r="M117" s="18"/>
      <c r="N117" s="18" t="str" cm="1">
        <f t="array" ref="N117">_xlfn.IFS(A117="","",TRUE,高校選手データ貼り付け!R125&amp;"."&amp;TEXT(高校選手データ貼り付け!T125,"00")&amp;"."&amp;TEXT(高校選手データ貼り付け!V125,"00"))</f>
        <v/>
      </c>
      <c r="O117" s="18" t="str" cm="1">
        <f t="array" ref="O117">_xlfn.IFS(A117="","",TRUE,"JPN")</f>
        <v/>
      </c>
      <c r="P117" s="1" t="e">
        <f t="shared" si="0"/>
        <v>#VALUE!</v>
      </c>
      <c r="Q117" s="1" t="e">
        <f t="shared" si="1"/>
        <v>#VALUE!</v>
      </c>
      <c r="R117" s="1" t="e">
        <f t="shared" si="2"/>
        <v>#VALUE!</v>
      </c>
      <c r="S117" s="1" t="e">
        <f t="shared" si="3"/>
        <v>#VALUE!</v>
      </c>
      <c r="T117" s="1" t="e">
        <f t="shared" si="4"/>
        <v>#VALUE!</v>
      </c>
      <c r="U117" s="1" t="str">
        <f t="shared" si="5"/>
        <v>高</v>
      </c>
    </row>
    <row r="118" spans="1:21" ht="18" customHeight="1">
      <c r="A118" s="13" t="str" cm="1">
        <f t="array" ref="A118">_xlfn.IFS(高校選手データ貼り付け!N126="","",TRUE,高校選手データ貼り付け!N126)</f>
        <v/>
      </c>
      <c r="B118" s="14" t="str" cm="1">
        <f t="array" ref="B118">_xlfn.IFS(A118="","",COUNTIF(高校選手データ貼り付け!P127," ")&gt;0,LEFT(高校選手データ貼り付け!P127,FIND(" ",高校選手データ貼り付け!P127)-1),TRUE,LEFT(高校選手データ貼り付け!P127,FIND("　",高校選手データ貼り付け!P127)-1))</f>
        <v/>
      </c>
      <c r="C118" s="14" t="str" cm="1">
        <f t="array" ref="C118">_xlfn.IFS(A118="","",COUNTIF(高校選手データ貼り付け!P127," ")&gt;0,RIGHT(高校選手データ貼り付け!P127,LEN(高校選手データ貼り付け!P127)-FIND(" ",高校選手データ貼り付け!P127)),TRUE,RIGHT(高校選手データ貼り付け!P127,LEN(高校選手データ貼り付け!P127)-FIND("　",高校選手データ貼り付け!P127)))</f>
        <v/>
      </c>
      <c r="D118" s="15"/>
      <c r="E118" s="16" t="str" cm="1">
        <f t="array" ref="E118">_xlfn.IFS(A118="","",TRUE,高校選手データ貼り付け!$P$4&amp;"高")</f>
        <v/>
      </c>
      <c r="F118" s="17" t="str" cm="1">
        <f t="array" ref="F118">_xlfn.IFS(A118="","",TRUE,高校選手データ貼り付け!W126)</f>
        <v/>
      </c>
      <c r="G118" s="15"/>
      <c r="H118" s="18"/>
      <c r="I118" s="18"/>
      <c r="J118" s="16" t="str" cm="1">
        <f t="array" ref="J118">_xlfn.IFS(A118="","",COUNTIF(高校選手データ貼り付け!P126," ")&gt;0,ASC(LEFT(高校選手データ貼り付け!P126,FIND(" ",高校選手データ貼り付け!P126)-1)),TRUE,ASC(LEFT(高校選手データ貼り付け!P126,FIND("　",高校選手データ貼り付け!P126)-1)))</f>
        <v/>
      </c>
      <c r="K118" s="18" t="str" cm="1">
        <f t="array" ref="K118">_xlfn.IFS(A118="","",COUNTIF(高校選手データ貼り付け!P126," ")&gt;0,ASC(RIGHT(高校選手データ貼り付け!P126,LEN(高校選手データ貼り付け!P126)-FIND(" ",高校選手データ貼り付け!P126))),TRUE,ASC(RIGHT(高校選手データ貼り付け!P126,LEN(高校選手データ貼り付け!P126)-FIND("　",高校選手データ貼り付け!P126))))</f>
        <v/>
      </c>
      <c r="L118" s="18"/>
      <c r="M118" s="18"/>
      <c r="N118" s="18" t="str" cm="1">
        <f t="array" ref="N118">_xlfn.IFS(A118="","",TRUE,高校選手データ貼り付け!R126&amp;"."&amp;TEXT(高校選手データ貼り付け!T126,"00")&amp;"."&amp;TEXT(高校選手データ貼り付け!V126,"00"))</f>
        <v/>
      </c>
      <c r="O118" s="18" t="str" cm="1">
        <f t="array" ref="O118">_xlfn.IFS(A118="","",TRUE,"JPN")</f>
        <v/>
      </c>
      <c r="P118" s="1" t="e">
        <f t="shared" si="0"/>
        <v>#VALUE!</v>
      </c>
      <c r="Q118" s="1" t="e">
        <f t="shared" si="1"/>
        <v>#VALUE!</v>
      </c>
      <c r="R118" s="1" t="e">
        <f t="shared" si="2"/>
        <v>#VALUE!</v>
      </c>
      <c r="S118" s="1" t="e">
        <f t="shared" si="3"/>
        <v>#VALUE!</v>
      </c>
      <c r="T118" s="1" t="e">
        <f t="shared" si="4"/>
        <v>#VALUE!</v>
      </c>
      <c r="U118" s="1" t="str">
        <f t="shared" si="5"/>
        <v>高</v>
      </c>
    </row>
    <row r="119" spans="1:21" ht="18" customHeight="1">
      <c r="A119" s="13" t="str" cm="1">
        <f t="array" ref="A119">_xlfn.IFS(高校選手データ貼り付け!N127="","",TRUE,高校選手データ貼り付け!N127)</f>
        <v/>
      </c>
      <c r="B119" s="14" t="str" cm="1">
        <f t="array" ref="B119">_xlfn.IFS(A119="","",COUNTIF(高校選手データ貼り付け!P128," ")&gt;0,LEFT(高校選手データ貼り付け!P128,FIND(" ",高校選手データ貼り付け!P128)-1),TRUE,LEFT(高校選手データ貼り付け!P128,FIND("　",高校選手データ貼り付け!P128)-1))</f>
        <v/>
      </c>
      <c r="C119" s="14" t="str" cm="1">
        <f t="array" ref="C119">_xlfn.IFS(A119="","",COUNTIF(高校選手データ貼り付け!P128," ")&gt;0,RIGHT(高校選手データ貼り付け!P128,LEN(高校選手データ貼り付け!P128)-FIND(" ",高校選手データ貼り付け!P128)),TRUE,RIGHT(高校選手データ貼り付け!P128,LEN(高校選手データ貼り付け!P128)-FIND("　",高校選手データ貼り付け!P128)))</f>
        <v/>
      </c>
      <c r="D119" s="15"/>
      <c r="E119" s="16" t="str" cm="1">
        <f t="array" ref="E119">_xlfn.IFS(A119="","",TRUE,高校選手データ貼り付け!$P$4&amp;"高")</f>
        <v/>
      </c>
      <c r="F119" s="17" t="str" cm="1">
        <f t="array" ref="F119">_xlfn.IFS(A119="","",TRUE,高校選手データ貼り付け!W127)</f>
        <v/>
      </c>
      <c r="G119" s="15"/>
      <c r="H119" s="18"/>
      <c r="I119" s="18"/>
      <c r="J119" s="16" t="str" cm="1">
        <f t="array" ref="J119">_xlfn.IFS(A119="","",COUNTIF(高校選手データ貼り付け!P127," ")&gt;0,ASC(LEFT(高校選手データ貼り付け!P127,FIND(" ",高校選手データ貼り付け!P127)-1)),TRUE,ASC(LEFT(高校選手データ貼り付け!P127,FIND("　",高校選手データ貼り付け!P127)-1)))</f>
        <v/>
      </c>
      <c r="K119" s="18" t="str" cm="1">
        <f t="array" ref="K119">_xlfn.IFS(A119="","",COUNTIF(高校選手データ貼り付け!P127," ")&gt;0,ASC(RIGHT(高校選手データ貼り付け!P127,LEN(高校選手データ貼り付け!P127)-FIND(" ",高校選手データ貼り付け!P127))),TRUE,ASC(RIGHT(高校選手データ貼り付け!P127,LEN(高校選手データ貼り付け!P127)-FIND("　",高校選手データ貼り付け!P127))))</f>
        <v/>
      </c>
      <c r="L119" s="18"/>
      <c r="M119" s="18"/>
      <c r="N119" s="18" t="str" cm="1">
        <f t="array" ref="N119">_xlfn.IFS(A119="","",TRUE,高校選手データ貼り付け!R127&amp;"."&amp;TEXT(高校選手データ貼り付け!T127,"00")&amp;"."&amp;TEXT(高校選手データ貼り付け!V127,"00"))</f>
        <v/>
      </c>
      <c r="O119" s="18" t="str" cm="1">
        <f t="array" ref="O119">_xlfn.IFS(A119="","",TRUE,"JPN")</f>
        <v/>
      </c>
      <c r="P119" s="1" t="e">
        <f t="shared" si="0"/>
        <v>#VALUE!</v>
      </c>
      <c r="Q119" s="1" t="e">
        <f t="shared" si="1"/>
        <v>#VALUE!</v>
      </c>
      <c r="R119" s="1" t="e">
        <f t="shared" si="2"/>
        <v>#VALUE!</v>
      </c>
      <c r="S119" s="1" t="e">
        <f t="shared" si="3"/>
        <v>#VALUE!</v>
      </c>
      <c r="T119" s="1" t="e">
        <f t="shared" si="4"/>
        <v>#VALUE!</v>
      </c>
      <c r="U119" s="1" t="str">
        <f t="shared" si="5"/>
        <v>高</v>
      </c>
    </row>
    <row r="120" spans="1:21" ht="18" customHeight="1">
      <c r="A120" s="13" t="str" cm="1">
        <f t="array" ref="A120">_xlfn.IFS(高校選手データ貼り付け!N128="","",TRUE,高校選手データ貼り付け!N128)</f>
        <v/>
      </c>
      <c r="B120" s="14" t="str" cm="1">
        <f t="array" ref="B120">_xlfn.IFS(A120="","",COUNTIF(高校選手データ貼り付け!P129," ")&gt;0,LEFT(高校選手データ貼り付け!P129,FIND(" ",高校選手データ貼り付け!P129)-1),TRUE,LEFT(高校選手データ貼り付け!P129,FIND("　",高校選手データ貼り付け!P129)-1))</f>
        <v/>
      </c>
      <c r="C120" s="14" t="str" cm="1">
        <f t="array" ref="C120">_xlfn.IFS(A120="","",COUNTIF(高校選手データ貼り付け!P129," ")&gt;0,RIGHT(高校選手データ貼り付け!P129,LEN(高校選手データ貼り付け!P129)-FIND(" ",高校選手データ貼り付け!P129)),TRUE,RIGHT(高校選手データ貼り付け!P129,LEN(高校選手データ貼り付け!P129)-FIND("　",高校選手データ貼り付け!P129)))</f>
        <v/>
      </c>
      <c r="D120" s="15"/>
      <c r="E120" s="16" t="str" cm="1">
        <f t="array" ref="E120">_xlfn.IFS(A120="","",TRUE,高校選手データ貼り付け!$P$4&amp;"高")</f>
        <v/>
      </c>
      <c r="F120" s="17" t="str" cm="1">
        <f t="array" ref="F120">_xlfn.IFS(A120="","",TRUE,高校選手データ貼り付け!W128)</f>
        <v/>
      </c>
      <c r="G120" s="15"/>
      <c r="H120" s="18"/>
      <c r="I120" s="18"/>
      <c r="J120" s="16" t="str" cm="1">
        <f t="array" ref="J120">_xlfn.IFS(A120="","",COUNTIF(高校選手データ貼り付け!P128," ")&gt;0,ASC(LEFT(高校選手データ貼り付け!P128,FIND(" ",高校選手データ貼り付け!P128)-1)),TRUE,ASC(LEFT(高校選手データ貼り付け!P128,FIND("　",高校選手データ貼り付け!P128)-1)))</f>
        <v/>
      </c>
      <c r="K120" s="18" t="str" cm="1">
        <f t="array" ref="K120">_xlfn.IFS(A120="","",COUNTIF(高校選手データ貼り付け!P128," ")&gt;0,ASC(RIGHT(高校選手データ貼り付け!P128,LEN(高校選手データ貼り付け!P128)-FIND(" ",高校選手データ貼り付け!P128))),TRUE,ASC(RIGHT(高校選手データ貼り付け!P128,LEN(高校選手データ貼り付け!P128)-FIND("　",高校選手データ貼り付け!P128))))</f>
        <v/>
      </c>
      <c r="L120" s="18"/>
      <c r="M120" s="18"/>
      <c r="N120" s="18" t="str" cm="1">
        <f t="array" ref="N120">_xlfn.IFS(A120="","",TRUE,高校選手データ貼り付け!R128&amp;"."&amp;TEXT(高校選手データ貼り付け!T128,"00")&amp;"."&amp;TEXT(高校選手データ貼り付け!V128,"00"))</f>
        <v/>
      </c>
      <c r="O120" s="18" t="str" cm="1">
        <f t="array" ref="O120">_xlfn.IFS(A120="","",TRUE,"JPN")</f>
        <v/>
      </c>
      <c r="P120" s="1" t="e">
        <f t="shared" si="0"/>
        <v>#VALUE!</v>
      </c>
      <c r="Q120" s="1" t="e">
        <f t="shared" si="1"/>
        <v>#VALUE!</v>
      </c>
      <c r="R120" s="1" t="e">
        <f t="shared" si="2"/>
        <v>#VALUE!</v>
      </c>
      <c r="S120" s="1" t="e">
        <f t="shared" si="3"/>
        <v>#VALUE!</v>
      </c>
      <c r="T120" s="1" t="e">
        <f t="shared" si="4"/>
        <v>#VALUE!</v>
      </c>
      <c r="U120" s="1" t="str">
        <f t="shared" si="5"/>
        <v>高</v>
      </c>
    </row>
    <row r="121" spans="1:21" ht="18" customHeight="1">
      <c r="A121" s="13" t="str" cm="1">
        <f t="array" ref="A121">_xlfn.IFS(高校選手データ貼り付け!N129="","",TRUE,高校選手データ貼り付け!N129)</f>
        <v/>
      </c>
      <c r="B121" s="14" t="str" cm="1">
        <f t="array" ref="B121">_xlfn.IFS(A121="","",COUNTIF(高校選手データ貼り付け!P130," ")&gt;0,LEFT(高校選手データ貼り付け!P130,FIND(" ",高校選手データ貼り付け!P130)-1),TRUE,LEFT(高校選手データ貼り付け!P130,FIND("　",高校選手データ貼り付け!P130)-1))</f>
        <v/>
      </c>
      <c r="C121" s="14" t="str" cm="1">
        <f t="array" ref="C121">_xlfn.IFS(A121="","",COUNTIF(高校選手データ貼り付け!P130," ")&gt;0,RIGHT(高校選手データ貼り付け!P130,LEN(高校選手データ貼り付け!P130)-FIND(" ",高校選手データ貼り付け!P130)),TRUE,RIGHT(高校選手データ貼り付け!P130,LEN(高校選手データ貼り付け!P130)-FIND("　",高校選手データ貼り付け!P130)))</f>
        <v/>
      </c>
      <c r="D121" s="15"/>
      <c r="E121" s="16" t="str" cm="1">
        <f t="array" ref="E121">_xlfn.IFS(A121="","",TRUE,高校選手データ貼り付け!$P$4&amp;"高")</f>
        <v/>
      </c>
      <c r="F121" s="17" t="str" cm="1">
        <f t="array" ref="F121">_xlfn.IFS(A121="","",TRUE,高校選手データ貼り付け!W129)</f>
        <v/>
      </c>
      <c r="G121" s="15"/>
      <c r="H121" s="18"/>
      <c r="I121" s="18"/>
      <c r="J121" s="16" t="str" cm="1">
        <f t="array" ref="J121">_xlfn.IFS(A121="","",COUNTIF(高校選手データ貼り付け!P129," ")&gt;0,ASC(LEFT(高校選手データ貼り付け!P129,FIND(" ",高校選手データ貼り付け!P129)-1)),TRUE,ASC(LEFT(高校選手データ貼り付け!P129,FIND("　",高校選手データ貼り付け!P129)-1)))</f>
        <v/>
      </c>
      <c r="K121" s="18" t="str" cm="1">
        <f t="array" ref="K121">_xlfn.IFS(A121="","",COUNTIF(高校選手データ貼り付け!P129," ")&gt;0,ASC(RIGHT(高校選手データ貼り付け!P129,LEN(高校選手データ貼り付け!P129)-FIND(" ",高校選手データ貼り付け!P129))),TRUE,ASC(RIGHT(高校選手データ貼り付け!P129,LEN(高校選手データ貼り付け!P129)-FIND("　",高校選手データ貼り付け!P129))))</f>
        <v/>
      </c>
      <c r="L121" s="18"/>
      <c r="M121" s="18"/>
      <c r="N121" s="18" t="str" cm="1">
        <f t="array" ref="N121">_xlfn.IFS(A121="","",TRUE,高校選手データ貼り付け!R129&amp;"."&amp;TEXT(高校選手データ貼り付け!T129,"00")&amp;"."&amp;TEXT(高校選手データ貼り付け!V129,"00"))</f>
        <v/>
      </c>
      <c r="O121" s="18" t="str" cm="1">
        <f t="array" ref="O121">_xlfn.IFS(A121="","",TRUE,"JPN")</f>
        <v/>
      </c>
      <c r="P121" s="1" t="e">
        <f t="shared" si="0"/>
        <v>#VALUE!</v>
      </c>
      <c r="Q121" s="1" t="e">
        <f t="shared" si="1"/>
        <v>#VALUE!</v>
      </c>
      <c r="R121" s="1" t="e">
        <f t="shared" si="2"/>
        <v>#VALUE!</v>
      </c>
      <c r="S121" s="1" t="e">
        <f t="shared" si="3"/>
        <v>#VALUE!</v>
      </c>
      <c r="T121" s="1" t="e">
        <f t="shared" si="4"/>
        <v>#VALUE!</v>
      </c>
      <c r="U121" s="1" t="str">
        <f t="shared" si="5"/>
        <v>高</v>
      </c>
    </row>
    <row r="122" spans="1:21" ht="18" customHeight="1">
      <c r="A122" s="13" t="str" cm="1">
        <f t="array" ref="A122">_xlfn.IFS(高校選手データ貼り付け!N130="","",TRUE,高校選手データ貼り付け!N130)</f>
        <v/>
      </c>
      <c r="B122" s="14" t="str" cm="1">
        <f t="array" ref="B122">_xlfn.IFS(A122="","",COUNTIF(高校選手データ貼り付け!P131," ")&gt;0,LEFT(高校選手データ貼り付け!P131,FIND(" ",高校選手データ貼り付け!P131)-1),TRUE,LEFT(高校選手データ貼り付け!P131,FIND("　",高校選手データ貼り付け!P131)-1))</f>
        <v/>
      </c>
      <c r="C122" s="14" t="str" cm="1">
        <f t="array" ref="C122">_xlfn.IFS(A122="","",COUNTIF(高校選手データ貼り付け!P131," ")&gt;0,RIGHT(高校選手データ貼り付け!P131,LEN(高校選手データ貼り付け!P131)-FIND(" ",高校選手データ貼り付け!P131)),TRUE,RIGHT(高校選手データ貼り付け!P131,LEN(高校選手データ貼り付け!P131)-FIND("　",高校選手データ貼り付け!P131)))</f>
        <v/>
      </c>
      <c r="D122" s="15"/>
      <c r="E122" s="16" t="str" cm="1">
        <f t="array" ref="E122">_xlfn.IFS(A122="","",TRUE,高校選手データ貼り付け!$P$4&amp;"高")</f>
        <v/>
      </c>
      <c r="F122" s="17" t="str" cm="1">
        <f t="array" ref="F122">_xlfn.IFS(A122="","",TRUE,高校選手データ貼り付け!W130)</f>
        <v/>
      </c>
      <c r="G122" s="15"/>
      <c r="H122" s="18"/>
      <c r="I122" s="18"/>
      <c r="J122" s="16" t="str" cm="1">
        <f t="array" ref="J122">_xlfn.IFS(A122="","",COUNTIF(高校選手データ貼り付け!P130," ")&gt;0,ASC(LEFT(高校選手データ貼り付け!P130,FIND(" ",高校選手データ貼り付け!P130)-1)),TRUE,ASC(LEFT(高校選手データ貼り付け!P130,FIND("　",高校選手データ貼り付け!P130)-1)))</f>
        <v/>
      </c>
      <c r="K122" s="18" t="str" cm="1">
        <f t="array" ref="K122">_xlfn.IFS(A122="","",COUNTIF(高校選手データ貼り付け!P130," ")&gt;0,ASC(RIGHT(高校選手データ貼り付け!P130,LEN(高校選手データ貼り付け!P130)-FIND(" ",高校選手データ貼り付け!P130))),TRUE,ASC(RIGHT(高校選手データ貼り付け!P130,LEN(高校選手データ貼り付け!P130)-FIND("　",高校選手データ貼り付け!P130))))</f>
        <v/>
      </c>
      <c r="L122" s="18"/>
      <c r="M122" s="18"/>
      <c r="N122" s="18" t="str" cm="1">
        <f t="array" ref="N122">_xlfn.IFS(A122="","",TRUE,高校選手データ貼り付け!R130&amp;"."&amp;TEXT(高校選手データ貼り付け!T130,"00")&amp;"."&amp;TEXT(高校選手データ貼り付け!V130,"00"))</f>
        <v/>
      </c>
      <c r="O122" s="18" t="str" cm="1">
        <f t="array" ref="O122">_xlfn.IFS(A122="","",TRUE,"JPN")</f>
        <v/>
      </c>
      <c r="P122" s="1" t="e">
        <f t="shared" si="0"/>
        <v>#VALUE!</v>
      </c>
      <c r="Q122" s="1" t="e">
        <f t="shared" si="1"/>
        <v>#VALUE!</v>
      </c>
      <c r="R122" s="1" t="e">
        <f t="shared" si="2"/>
        <v>#VALUE!</v>
      </c>
      <c r="S122" s="1" t="e">
        <f t="shared" si="3"/>
        <v>#VALUE!</v>
      </c>
      <c r="T122" s="1" t="e">
        <f t="shared" si="4"/>
        <v>#VALUE!</v>
      </c>
      <c r="U122" s="1" t="str">
        <f t="shared" si="5"/>
        <v>高</v>
      </c>
    </row>
    <row r="123" spans="1:21" ht="18" customHeight="1">
      <c r="A123" s="13" t="str" cm="1">
        <f t="array" ref="A123">_xlfn.IFS(高校選手データ貼り付け!N131="","",TRUE,高校選手データ貼り付け!N131)</f>
        <v/>
      </c>
      <c r="B123" s="14" t="str" cm="1">
        <f t="array" ref="B123">_xlfn.IFS(A123="","",COUNTIF(高校選手データ貼り付け!P132," ")&gt;0,LEFT(高校選手データ貼り付け!P132,FIND(" ",高校選手データ貼り付け!P132)-1),TRUE,LEFT(高校選手データ貼り付け!P132,FIND("　",高校選手データ貼り付け!P132)-1))</f>
        <v/>
      </c>
      <c r="C123" s="14" t="str" cm="1">
        <f t="array" ref="C123">_xlfn.IFS(A123="","",COUNTIF(高校選手データ貼り付け!P132," ")&gt;0,RIGHT(高校選手データ貼り付け!P132,LEN(高校選手データ貼り付け!P132)-FIND(" ",高校選手データ貼り付け!P132)),TRUE,RIGHT(高校選手データ貼り付け!P132,LEN(高校選手データ貼り付け!P132)-FIND("　",高校選手データ貼り付け!P132)))</f>
        <v/>
      </c>
      <c r="D123" s="15"/>
      <c r="E123" s="16" t="str" cm="1">
        <f t="array" ref="E123">_xlfn.IFS(A123="","",TRUE,高校選手データ貼り付け!$P$4&amp;"高")</f>
        <v/>
      </c>
      <c r="F123" s="17" t="str" cm="1">
        <f t="array" ref="F123">_xlfn.IFS(A123="","",TRUE,高校選手データ貼り付け!W131)</f>
        <v/>
      </c>
      <c r="G123" s="15"/>
      <c r="H123" s="18"/>
      <c r="I123" s="18"/>
      <c r="J123" s="16" t="str" cm="1">
        <f t="array" ref="J123">_xlfn.IFS(A123="","",COUNTIF(高校選手データ貼り付け!P131," ")&gt;0,ASC(LEFT(高校選手データ貼り付け!P131,FIND(" ",高校選手データ貼り付け!P131)-1)),TRUE,ASC(LEFT(高校選手データ貼り付け!P131,FIND("　",高校選手データ貼り付け!P131)-1)))</f>
        <v/>
      </c>
      <c r="K123" s="18" t="str" cm="1">
        <f t="array" ref="K123">_xlfn.IFS(A123="","",COUNTIF(高校選手データ貼り付け!P131," ")&gt;0,ASC(RIGHT(高校選手データ貼り付け!P131,LEN(高校選手データ貼り付け!P131)-FIND(" ",高校選手データ貼り付け!P131))),TRUE,ASC(RIGHT(高校選手データ貼り付け!P131,LEN(高校選手データ貼り付け!P131)-FIND("　",高校選手データ貼り付け!P131))))</f>
        <v/>
      </c>
      <c r="L123" s="18"/>
      <c r="M123" s="18"/>
      <c r="N123" s="18" t="str" cm="1">
        <f t="array" ref="N123">_xlfn.IFS(A123="","",TRUE,高校選手データ貼り付け!R131&amp;"."&amp;TEXT(高校選手データ貼り付け!T131,"00")&amp;"."&amp;TEXT(高校選手データ貼り付け!V131,"00"))</f>
        <v/>
      </c>
      <c r="O123" s="18" t="str" cm="1">
        <f t="array" ref="O123">_xlfn.IFS(A123="","",TRUE,"JPN")</f>
        <v/>
      </c>
      <c r="P123" s="1" t="e">
        <f t="shared" si="0"/>
        <v>#VALUE!</v>
      </c>
      <c r="Q123" s="1" t="e">
        <f t="shared" si="1"/>
        <v>#VALUE!</v>
      </c>
      <c r="R123" s="1" t="e">
        <f t="shared" si="2"/>
        <v>#VALUE!</v>
      </c>
      <c r="S123" s="1" t="e">
        <f t="shared" si="3"/>
        <v>#VALUE!</v>
      </c>
      <c r="T123" s="1" t="e">
        <f t="shared" si="4"/>
        <v>#VALUE!</v>
      </c>
      <c r="U123" s="1" t="str">
        <f t="shared" si="5"/>
        <v>高</v>
      </c>
    </row>
    <row r="124" spans="1:21" ht="18" customHeight="1">
      <c r="A124" s="13" t="str" cm="1">
        <f t="array" ref="A124">_xlfn.IFS(高校選手データ貼り付け!N132="","",TRUE,高校選手データ貼り付け!N132)</f>
        <v/>
      </c>
      <c r="B124" s="14" t="str" cm="1">
        <f t="array" ref="B124">_xlfn.IFS(A124="","",COUNTIF(高校選手データ貼り付け!P133," ")&gt;0,LEFT(高校選手データ貼り付け!P133,FIND(" ",高校選手データ貼り付け!P133)-1),TRUE,LEFT(高校選手データ貼り付け!P133,FIND("　",高校選手データ貼り付け!P133)-1))</f>
        <v/>
      </c>
      <c r="C124" s="14" t="str" cm="1">
        <f t="array" ref="C124">_xlfn.IFS(A124="","",COUNTIF(高校選手データ貼り付け!P133," ")&gt;0,RIGHT(高校選手データ貼り付け!P133,LEN(高校選手データ貼り付け!P133)-FIND(" ",高校選手データ貼り付け!P133)),TRUE,RIGHT(高校選手データ貼り付け!P133,LEN(高校選手データ貼り付け!P133)-FIND("　",高校選手データ貼り付け!P133)))</f>
        <v/>
      </c>
      <c r="D124" s="15"/>
      <c r="E124" s="16" t="str" cm="1">
        <f t="array" ref="E124">_xlfn.IFS(A124="","",TRUE,高校選手データ貼り付け!$P$4&amp;"高")</f>
        <v/>
      </c>
      <c r="F124" s="17" t="str" cm="1">
        <f t="array" ref="F124">_xlfn.IFS(A124="","",TRUE,高校選手データ貼り付け!W132)</f>
        <v/>
      </c>
      <c r="G124" s="15"/>
      <c r="H124" s="18"/>
      <c r="I124" s="18"/>
      <c r="J124" s="16" t="str" cm="1">
        <f t="array" ref="J124">_xlfn.IFS(A124="","",COUNTIF(高校選手データ貼り付け!P132," ")&gt;0,ASC(LEFT(高校選手データ貼り付け!P132,FIND(" ",高校選手データ貼り付け!P132)-1)),TRUE,ASC(LEFT(高校選手データ貼り付け!P132,FIND("　",高校選手データ貼り付け!P132)-1)))</f>
        <v/>
      </c>
      <c r="K124" s="18" t="str" cm="1">
        <f t="array" ref="K124">_xlfn.IFS(A124="","",COUNTIF(高校選手データ貼り付け!P132," ")&gt;0,ASC(RIGHT(高校選手データ貼り付け!P132,LEN(高校選手データ貼り付け!P132)-FIND(" ",高校選手データ貼り付け!P132))),TRUE,ASC(RIGHT(高校選手データ貼り付け!P132,LEN(高校選手データ貼り付け!P132)-FIND("　",高校選手データ貼り付け!P132))))</f>
        <v/>
      </c>
      <c r="L124" s="18"/>
      <c r="M124" s="18"/>
      <c r="N124" s="18" t="str" cm="1">
        <f t="array" ref="N124">_xlfn.IFS(A124="","",TRUE,高校選手データ貼り付け!R132&amp;"."&amp;TEXT(高校選手データ貼り付け!T132,"00")&amp;"."&amp;TEXT(高校選手データ貼り付け!V132,"00"))</f>
        <v/>
      </c>
      <c r="O124" s="18" t="str" cm="1">
        <f t="array" ref="O124">_xlfn.IFS(A124="","",TRUE,"JPN")</f>
        <v/>
      </c>
      <c r="P124" s="1" t="e">
        <f t="shared" si="0"/>
        <v>#VALUE!</v>
      </c>
      <c r="Q124" s="1" t="e">
        <f t="shared" si="1"/>
        <v>#VALUE!</v>
      </c>
      <c r="R124" s="1" t="e">
        <f t="shared" si="2"/>
        <v>#VALUE!</v>
      </c>
      <c r="S124" s="1" t="e">
        <f t="shared" si="3"/>
        <v>#VALUE!</v>
      </c>
      <c r="T124" s="1" t="e">
        <f t="shared" si="4"/>
        <v>#VALUE!</v>
      </c>
      <c r="U124" s="1" t="str">
        <f t="shared" si="5"/>
        <v>高</v>
      </c>
    </row>
    <row r="125" spans="1:21" ht="18" customHeight="1">
      <c r="A125" s="13" t="str" cm="1">
        <f t="array" ref="A125">_xlfn.IFS(高校選手データ貼り付け!N133="","",TRUE,高校選手データ貼り付け!N133)</f>
        <v/>
      </c>
      <c r="B125" s="14" t="str" cm="1">
        <f t="array" ref="B125">_xlfn.IFS(A125="","",COUNTIF(高校選手データ貼り付け!P134," ")&gt;0,LEFT(高校選手データ貼り付け!P134,FIND(" ",高校選手データ貼り付け!P134)-1),TRUE,LEFT(高校選手データ貼り付け!P134,FIND("　",高校選手データ貼り付け!P134)-1))</f>
        <v/>
      </c>
      <c r="C125" s="14" t="str" cm="1">
        <f t="array" ref="C125">_xlfn.IFS(A125="","",COUNTIF(高校選手データ貼り付け!P134," ")&gt;0,RIGHT(高校選手データ貼り付け!P134,LEN(高校選手データ貼り付け!P134)-FIND(" ",高校選手データ貼り付け!P134)),TRUE,RIGHT(高校選手データ貼り付け!P134,LEN(高校選手データ貼り付け!P134)-FIND("　",高校選手データ貼り付け!P134)))</f>
        <v/>
      </c>
      <c r="D125" s="15"/>
      <c r="E125" s="16" t="str" cm="1">
        <f t="array" ref="E125">_xlfn.IFS(A125="","",TRUE,高校選手データ貼り付け!$P$4&amp;"高")</f>
        <v/>
      </c>
      <c r="F125" s="17" t="str" cm="1">
        <f t="array" ref="F125">_xlfn.IFS(A125="","",TRUE,高校選手データ貼り付け!W133)</f>
        <v/>
      </c>
      <c r="G125" s="15"/>
      <c r="H125" s="18"/>
      <c r="I125" s="18"/>
      <c r="J125" s="16" t="str" cm="1">
        <f t="array" ref="J125">_xlfn.IFS(A125="","",COUNTIF(高校選手データ貼り付け!P133," ")&gt;0,ASC(LEFT(高校選手データ貼り付け!P133,FIND(" ",高校選手データ貼り付け!P133)-1)),TRUE,ASC(LEFT(高校選手データ貼り付け!P133,FIND("　",高校選手データ貼り付け!P133)-1)))</f>
        <v/>
      </c>
      <c r="K125" s="18" t="str" cm="1">
        <f t="array" ref="K125">_xlfn.IFS(A125="","",COUNTIF(高校選手データ貼り付け!P133," ")&gt;0,ASC(RIGHT(高校選手データ貼り付け!P133,LEN(高校選手データ貼り付け!P133)-FIND(" ",高校選手データ貼り付け!P133))),TRUE,ASC(RIGHT(高校選手データ貼り付け!P133,LEN(高校選手データ貼り付け!P133)-FIND("　",高校選手データ貼り付け!P133))))</f>
        <v/>
      </c>
      <c r="L125" s="18"/>
      <c r="M125" s="18"/>
      <c r="N125" s="18" t="str" cm="1">
        <f t="array" ref="N125">_xlfn.IFS(A125="","",TRUE,高校選手データ貼り付け!R133&amp;"."&amp;TEXT(高校選手データ貼り付け!T133,"00")&amp;"."&amp;TEXT(高校選手データ貼り付け!V133,"00"))</f>
        <v/>
      </c>
      <c r="O125" s="18" t="str" cm="1">
        <f t="array" ref="O125">_xlfn.IFS(A125="","",TRUE,"JPN")</f>
        <v/>
      </c>
      <c r="P125" s="1" t="e">
        <f t="shared" si="0"/>
        <v>#VALUE!</v>
      </c>
      <c r="Q125" s="1" t="e">
        <f t="shared" si="1"/>
        <v>#VALUE!</v>
      </c>
      <c r="R125" s="1" t="e">
        <f t="shared" si="2"/>
        <v>#VALUE!</v>
      </c>
      <c r="S125" s="1" t="e">
        <f t="shared" si="3"/>
        <v>#VALUE!</v>
      </c>
      <c r="T125" s="1" t="e">
        <f t="shared" si="4"/>
        <v>#VALUE!</v>
      </c>
      <c r="U125" s="1" t="str">
        <f t="shared" si="5"/>
        <v>高</v>
      </c>
    </row>
    <row r="126" spans="1:21" ht="18" customHeight="1">
      <c r="A126" s="13" t="str" cm="1">
        <f t="array" ref="A126">_xlfn.IFS(高校選手データ貼り付け!N134="","",TRUE,高校選手データ貼り付け!N134)</f>
        <v/>
      </c>
      <c r="B126" s="14" t="str" cm="1">
        <f t="array" ref="B126">_xlfn.IFS(A126="","",COUNTIF(高校選手データ貼り付け!P135," ")&gt;0,LEFT(高校選手データ貼り付け!P135,FIND(" ",高校選手データ貼り付け!P135)-1),TRUE,LEFT(高校選手データ貼り付け!P135,FIND("　",高校選手データ貼り付け!P135)-1))</f>
        <v/>
      </c>
      <c r="C126" s="14" t="str" cm="1">
        <f t="array" ref="C126">_xlfn.IFS(A126="","",COUNTIF(高校選手データ貼り付け!P135," ")&gt;0,RIGHT(高校選手データ貼り付け!P135,LEN(高校選手データ貼り付け!P135)-FIND(" ",高校選手データ貼り付け!P135)),TRUE,RIGHT(高校選手データ貼り付け!P135,LEN(高校選手データ貼り付け!P135)-FIND("　",高校選手データ貼り付け!P135)))</f>
        <v/>
      </c>
      <c r="D126" s="15"/>
      <c r="E126" s="16" t="str" cm="1">
        <f t="array" ref="E126">_xlfn.IFS(A126="","",TRUE,高校選手データ貼り付け!$P$4&amp;"高")</f>
        <v/>
      </c>
      <c r="F126" s="17" t="str" cm="1">
        <f t="array" ref="F126">_xlfn.IFS(A126="","",TRUE,高校選手データ貼り付け!W134)</f>
        <v/>
      </c>
      <c r="G126" s="15"/>
      <c r="H126" s="18"/>
      <c r="I126" s="18"/>
      <c r="J126" s="16" t="str" cm="1">
        <f t="array" ref="J126">_xlfn.IFS(A126="","",COUNTIF(高校選手データ貼り付け!P134," ")&gt;0,ASC(LEFT(高校選手データ貼り付け!P134,FIND(" ",高校選手データ貼り付け!P134)-1)),TRUE,ASC(LEFT(高校選手データ貼り付け!P134,FIND("　",高校選手データ貼り付け!P134)-1)))</f>
        <v/>
      </c>
      <c r="K126" s="18" t="str" cm="1">
        <f t="array" ref="K126">_xlfn.IFS(A126="","",COUNTIF(高校選手データ貼り付け!P134," ")&gt;0,ASC(RIGHT(高校選手データ貼り付け!P134,LEN(高校選手データ貼り付け!P134)-FIND(" ",高校選手データ貼り付け!P134))),TRUE,ASC(RIGHT(高校選手データ貼り付け!P134,LEN(高校選手データ貼り付け!P134)-FIND("　",高校選手データ貼り付け!P134))))</f>
        <v/>
      </c>
      <c r="L126" s="18"/>
      <c r="M126" s="18"/>
      <c r="N126" s="18" t="str" cm="1">
        <f t="array" ref="N126">_xlfn.IFS(A126="","",TRUE,高校選手データ貼り付け!R134&amp;"."&amp;TEXT(高校選手データ貼り付け!T134,"00")&amp;"."&amp;TEXT(高校選手データ貼り付け!V134,"00"))</f>
        <v/>
      </c>
      <c r="O126" s="18" t="str" cm="1">
        <f t="array" ref="O126">_xlfn.IFS(A126="","",TRUE,"JPN")</f>
        <v/>
      </c>
      <c r="P126" s="1" t="e">
        <f t="shared" si="0"/>
        <v>#VALUE!</v>
      </c>
      <c r="Q126" s="1" t="e">
        <f t="shared" si="1"/>
        <v>#VALUE!</v>
      </c>
      <c r="R126" s="1" t="e">
        <f t="shared" si="2"/>
        <v>#VALUE!</v>
      </c>
      <c r="S126" s="1" t="e">
        <f t="shared" si="3"/>
        <v>#VALUE!</v>
      </c>
      <c r="T126" s="1" t="e">
        <f t="shared" si="4"/>
        <v>#VALUE!</v>
      </c>
      <c r="U126" s="1" t="str">
        <f t="shared" si="5"/>
        <v>高</v>
      </c>
    </row>
    <row r="127" spans="1:21" ht="18" customHeight="1">
      <c r="A127" s="13" t="str" cm="1">
        <f t="array" ref="A127">_xlfn.IFS(高校選手データ貼り付け!N135="","",TRUE,高校選手データ貼り付け!N135)</f>
        <v/>
      </c>
      <c r="B127" s="14" t="str" cm="1">
        <f t="array" ref="B127">_xlfn.IFS(A127="","",COUNTIF(高校選手データ貼り付け!P136," ")&gt;0,LEFT(高校選手データ貼り付け!P136,FIND(" ",高校選手データ貼り付け!P136)-1),TRUE,LEFT(高校選手データ貼り付け!P136,FIND("　",高校選手データ貼り付け!P136)-1))</f>
        <v/>
      </c>
      <c r="C127" s="14" t="str" cm="1">
        <f t="array" ref="C127">_xlfn.IFS(A127="","",COUNTIF(高校選手データ貼り付け!P136," ")&gt;0,RIGHT(高校選手データ貼り付け!P136,LEN(高校選手データ貼り付け!P136)-FIND(" ",高校選手データ貼り付け!P136)),TRUE,RIGHT(高校選手データ貼り付け!P136,LEN(高校選手データ貼り付け!P136)-FIND("　",高校選手データ貼り付け!P136)))</f>
        <v/>
      </c>
      <c r="D127" s="15"/>
      <c r="E127" s="16" t="str" cm="1">
        <f t="array" ref="E127">_xlfn.IFS(A127="","",TRUE,高校選手データ貼り付け!$P$4&amp;"高")</f>
        <v/>
      </c>
      <c r="F127" s="17" t="str" cm="1">
        <f t="array" ref="F127">_xlfn.IFS(A127="","",TRUE,高校選手データ貼り付け!W135)</f>
        <v/>
      </c>
      <c r="G127" s="15"/>
      <c r="H127" s="18"/>
      <c r="I127" s="18"/>
      <c r="J127" s="16" t="str" cm="1">
        <f t="array" ref="J127">_xlfn.IFS(A127="","",COUNTIF(高校選手データ貼り付け!P135," ")&gt;0,ASC(LEFT(高校選手データ貼り付け!P135,FIND(" ",高校選手データ貼り付け!P135)-1)),TRUE,ASC(LEFT(高校選手データ貼り付け!P135,FIND("　",高校選手データ貼り付け!P135)-1)))</f>
        <v/>
      </c>
      <c r="K127" s="18" t="str" cm="1">
        <f t="array" ref="K127">_xlfn.IFS(A127="","",COUNTIF(高校選手データ貼り付け!P135," ")&gt;0,ASC(RIGHT(高校選手データ貼り付け!P135,LEN(高校選手データ貼り付け!P135)-FIND(" ",高校選手データ貼り付け!P135))),TRUE,ASC(RIGHT(高校選手データ貼り付け!P135,LEN(高校選手データ貼り付け!P135)-FIND("　",高校選手データ貼り付け!P135))))</f>
        <v/>
      </c>
      <c r="L127" s="18"/>
      <c r="M127" s="18"/>
      <c r="N127" s="18" t="str" cm="1">
        <f t="array" ref="N127">_xlfn.IFS(A127="","",TRUE,高校選手データ貼り付け!R135&amp;"."&amp;TEXT(高校選手データ貼り付け!T135,"00")&amp;"."&amp;TEXT(高校選手データ貼り付け!V135,"00"))</f>
        <v/>
      </c>
      <c r="O127" s="18" t="str" cm="1">
        <f t="array" ref="O127">_xlfn.IFS(A127="","",TRUE,"JPN")</f>
        <v/>
      </c>
      <c r="P127" s="1" t="e">
        <f t="shared" si="0"/>
        <v>#VALUE!</v>
      </c>
      <c r="Q127" s="1" t="e">
        <f t="shared" si="1"/>
        <v>#VALUE!</v>
      </c>
      <c r="R127" s="1" t="e">
        <f t="shared" si="2"/>
        <v>#VALUE!</v>
      </c>
      <c r="S127" s="1" t="e">
        <f t="shared" si="3"/>
        <v>#VALUE!</v>
      </c>
      <c r="T127" s="1" t="e">
        <f t="shared" si="4"/>
        <v>#VALUE!</v>
      </c>
      <c r="U127" s="1" t="str">
        <f t="shared" si="5"/>
        <v>高</v>
      </c>
    </row>
    <row r="128" spans="1:21" ht="18" customHeight="1">
      <c r="A128" s="13" t="str" cm="1">
        <f t="array" ref="A128">_xlfn.IFS(高校選手データ貼り付け!N136="","",TRUE,高校選手データ貼り付け!N136)</f>
        <v/>
      </c>
      <c r="B128" s="14" t="str" cm="1">
        <f t="array" ref="B128">_xlfn.IFS(A128="","",COUNTIF(高校選手データ貼り付け!P137," ")&gt;0,LEFT(高校選手データ貼り付け!P137,FIND(" ",高校選手データ貼り付け!P137)-1),TRUE,LEFT(高校選手データ貼り付け!P137,FIND("　",高校選手データ貼り付け!P137)-1))</f>
        <v/>
      </c>
      <c r="C128" s="14" t="str" cm="1">
        <f t="array" ref="C128">_xlfn.IFS(A128="","",COUNTIF(高校選手データ貼り付け!P137," ")&gt;0,RIGHT(高校選手データ貼り付け!P137,LEN(高校選手データ貼り付け!P137)-FIND(" ",高校選手データ貼り付け!P137)),TRUE,RIGHT(高校選手データ貼り付け!P137,LEN(高校選手データ貼り付け!P137)-FIND("　",高校選手データ貼り付け!P137)))</f>
        <v/>
      </c>
      <c r="D128" s="15"/>
      <c r="E128" s="16" t="str" cm="1">
        <f t="array" ref="E128">_xlfn.IFS(A128="","",TRUE,高校選手データ貼り付け!$P$4&amp;"高")</f>
        <v/>
      </c>
      <c r="F128" s="17" t="str" cm="1">
        <f t="array" ref="F128">_xlfn.IFS(A128="","",TRUE,高校選手データ貼り付け!W136)</f>
        <v/>
      </c>
      <c r="G128" s="15"/>
      <c r="H128" s="18"/>
      <c r="I128" s="18"/>
      <c r="J128" s="16" t="str" cm="1">
        <f t="array" ref="J128">_xlfn.IFS(A128="","",COUNTIF(高校選手データ貼り付け!P136," ")&gt;0,ASC(LEFT(高校選手データ貼り付け!P136,FIND(" ",高校選手データ貼り付け!P136)-1)),TRUE,ASC(LEFT(高校選手データ貼り付け!P136,FIND("　",高校選手データ貼り付け!P136)-1)))</f>
        <v/>
      </c>
      <c r="K128" s="18" t="str" cm="1">
        <f t="array" ref="K128">_xlfn.IFS(A128="","",COUNTIF(高校選手データ貼り付け!P136," ")&gt;0,ASC(RIGHT(高校選手データ貼り付け!P136,LEN(高校選手データ貼り付け!P136)-FIND(" ",高校選手データ貼り付け!P136))),TRUE,ASC(RIGHT(高校選手データ貼り付け!P136,LEN(高校選手データ貼り付け!P136)-FIND("　",高校選手データ貼り付け!P136))))</f>
        <v/>
      </c>
      <c r="L128" s="18"/>
      <c r="M128" s="18"/>
      <c r="N128" s="18" t="str" cm="1">
        <f t="array" ref="N128">_xlfn.IFS(A128="","",TRUE,高校選手データ貼り付け!R136&amp;"."&amp;TEXT(高校選手データ貼り付け!T136,"00")&amp;"."&amp;TEXT(高校選手データ貼り付け!V136,"00"))</f>
        <v/>
      </c>
      <c r="O128" s="18" t="str" cm="1">
        <f t="array" ref="O128">_xlfn.IFS(A128="","",TRUE,"JPN")</f>
        <v/>
      </c>
      <c r="P128" s="1" t="e">
        <f t="shared" si="0"/>
        <v>#VALUE!</v>
      </c>
      <c r="Q128" s="1" t="e">
        <f t="shared" si="1"/>
        <v>#VALUE!</v>
      </c>
      <c r="R128" s="1" t="e">
        <f t="shared" si="2"/>
        <v>#VALUE!</v>
      </c>
      <c r="S128" s="1" t="e">
        <f t="shared" si="3"/>
        <v>#VALUE!</v>
      </c>
      <c r="T128" s="1" t="e">
        <f t="shared" si="4"/>
        <v>#VALUE!</v>
      </c>
      <c r="U128" s="1" t="str">
        <f t="shared" si="5"/>
        <v>高</v>
      </c>
    </row>
    <row r="129" spans="1:21" ht="18" customHeight="1">
      <c r="A129" s="13" t="str" cm="1">
        <f t="array" ref="A129">_xlfn.IFS(高校選手データ貼り付け!N137="","",TRUE,高校選手データ貼り付け!N137)</f>
        <v/>
      </c>
      <c r="B129" s="14" t="str" cm="1">
        <f t="array" ref="B129">_xlfn.IFS(A129="","",COUNTIF(高校選手データ貼り付け!P138," ")&gt;0,LEFT(高校選手データ貼り付け!P138,FIND(" ",高校選手データ貼り付け!P138)-1),TRUE,LEFT(高校選手データ貼り付け!P138,FIND("　",高校選手データ貼り付け!P138)-1))</f>
        <v/>
      </c>
      <c r="C129" s="14" t="str" cm="1">
        <f t="array" ref="C129">_xlfn.IFS(A129="","",COUNTIF(高校選手データ貼り付け!P138," ")&gt;0,RIGHT(高校選手データ貼り付け!P138,LEN(高校選手データ貼り付け!P138)-FIND(" ",高校選手データ貼り付け!P138)),TRUE,RIGHT(高校選手データ貼り付け!P138,LEN(高校選手データ貼り付け!P138)-FIND("　",高校選手データ貼り付け!P138)))</f>
        <v/>
      </c>
      <c r="D129" s="15"/>
      <c r="E129" s="16" t="str" cm="1">
        <f t="array" ref="E129">_xlfn.IFS(A129="","",TRUE,高校選手データ貼り付け!$P$4&amp;"高")</f>
        <v/>
      </c>
      <c r="F129" s="17" t="str" cm="1">
        <f t="array" ref="F129">_xlfn.IFS(A129="","",TRUE,高校選手データ貼り付け!W137)</f>
        <v/>
      </c>
      <c r="G129" s="15"/>
      <c r="H129" s="18"/>
      <c r="I129" s="18"/>
      <c r="J129" s="16" t="str" cm="1">
        <f t="array" ref="J129">_xlfn.IFS(A129="","",COUNTIF(高校選手データ貼り付け!P137," ")&gt;0,ASC(LEFT(高校選手データ貼り付け!P137,FIND(" ",高校選手データ貼り付け!P137)-1)),TRUE,ASC(LEFT(高校選手データ貼り付け!P137,FIND("　",高校選手データ貼り付け!P137)-1)))</f>
        <v/>
      </c>
      <c r="K129" s="18" t="str" cm="1">
        <f t="array" ref="K129">_xlfn.IFS(A129="","",COUNTIF(高校選手データ貼り付け!P137," ")&gt;0,ASC(RIGHT(高校選手データ貼り付け!P137,LEN(高校選手データ貼り付け!P137)-FIND(" ",高校選手データ貼り付け!P137))),TRUE,ASC(RIGHT(高校選手データ貼り付け!P137,LEN(高校選手データ貼り付け!P137)-FIND("　",高校選手データ貼り付け!P137))))</f>
        <v/>
      </c>
      <c r="L129" s="18"/>
      <c r="M129" s="18"/>
      <c r="N129" s="18" t="str" cm="1">
        <f t="array" ref="N129">_xlfn.IFS(A129="","",TRUE,高校選手データ貼り付け!R137&amp;"."&amp;TEXT(高校選手データ貼り付け!T137,"00")&amp;"."&amp;TEXT(高校選手データ貼り付け!V137,"00"))</f>
        <v/>
      </c>
      <c r="O129" s="18" t="str" cm="1">
        <f t="array" ref="O129">_xlfn.IFS(A129="","",TRUE,"JPN")</f>
        <v/>
      </c>
      <c r="P129" s="1" t="e">
        <f t="shared" si="0"/>
        <v>#VALUE!</v>
      </c>
      <c r="Q129" s="1" t="e">
        <f t="shared" si="1"/>
        <v>#VALUE!</v>
      </c>
      <c r="R129" s="1" t="e">
        <f t="shared" si="2"/>
        <v>#VALUE!</v>
      </c>
      <c r="S129" s="1" t="e">
        <f t="shared" si="3"/>
        <v>#VALUE!</v>
      </c>
      <c r="T129" s="1" t="e">
        <f t="shared" si="4"/>
        <v>#VALUE!</v>
      </c>
      <c r="U129" s="1" t="str">
        <f t="shared" si="5"/>
        <v>高</v>
      </c>
    </row>
    <row r="130" spans="1:21" ht="18" customHeight="1">
      <c r="A130" s="13" t="str" cm="1">
        <f t="array" ref="A130">_xlfn.IFS(高校選手データ貼り付け!N138="","",TRUE,高校選手データ貼り付け!N138)</f>
        <v/>
      </c>
      <c r="B130" s="14" t="str" cm="1">
        <f t="array" ref="B130">_xlfn.IFS(A130="","",COUNTIF(高校選手データ貼り付け!P139," ")&gt;0,LEFT(高校選手データ貼り付け!P139,FIND(" ",高校選手データ貼り付け!P139)-1),TRUE,LEFT(高校選手データ貼り付け!P139,FIND("　",高校選手データ貼り付け!P139)-1))</f>
        <v/>
      </c>
      <c r="C130" s="14" t="str" cm="1">
        <f t="array" ref="C130">_xlfn.IFS(A130="","",COUNTIF(高校選手データ貼り付け!P139," ")&gt;0,RIGHT(高校選手データ貼り付け!P139,LEN(高校選手データ貼り付け!P139)-FIND(" ",高校選手データ貼り付け!P139)),TRUE,RIGHT(高校選手データ貼り付け!P139,LEN(高校選手データ貼り付け!P139)-FIND("　",高校選手データ貼り付け!P139)))</f>
        <v/>
      </c>
      <c r="D130" s="15"/>
      <c r="E130" s="16" t="str" cm="1">
        <f t="array" ref="E130">_xlfn.IFS(A130="","",TRUE,高校選手データ貼り付け!$P$4&amp;"高")</f>
        <v/>
      </c>
      <c r="F130" s="17" t="str" cm="1">
        <f t="array" ref="F130">_xlfn.IFS(A130="","",TRUE,高校選手データ貼り付け!W138)</f>
        <v/>
      </c>
      <c r="G130" s="15"/>
      <c r="H130" s="18"/>
      <c r="I130" s="18"/>
      <c r="J130" s="16" t="str" cm="1">
        <f t="array" ref="J130">_xlfn.IFS(A130="","",COUNTIF(高校選手データ貼り付け!P138," ")&gt;0,ASC(LEFT(高校選手データ貼り付け!P138,FIND(" ",高校選手データ貼り付け!P138)-1)),TRUE,ASC(LEFT(高校選手データ貼り付け!P138,FIND("　",高校選手データ貼り付け!P138)-1)))</f>
        <v/>
      </c>
      <c r="K130" s="18" t="str" cm="1">
        <f t="array" ref="K130">_xlfn.IFS(A130="","",COUNTIF(高校選手データ貼り付け!P138," ")&gt;0,ASC(RIGHT(高校選手データ貼り付け!P138,LEN(高校選手データ貼り付け!P138)-FIND(" ",高校選手データ貼り付け!P138))),TRUE,ASC(RIGHT(高校選手データ貼り付け!P138,LEN(高校選手データ貼り付け!P138)-FIND("　",高校選手データ貼り付け!P138))))</f>
        <v/>
      </c>
      <c r="L130" s="18"/>
      <c r="M130" s="18"/>
      <c r="N130" s="18" t="str" cm="1">
        <f t="array" ref="N130">_xlfn.IFS(A130="","",TRUE,高校選手データ貼り付け!R138&amp;"."&amp;TEXT(高校選手データ貼り付け!T138,"00")&amp;"."&amp;TEXT(高校選手データ貼り付け!V138,"00"))</f>
        <v/>
      </c>
      <c r="O130" s="18" t="str" cm="1">
        <f t="array" ref="O130">_xlfn.IFS(A130="","",TRUE,"JPN")</f>
        <v/>
      </c>
      <c r="P130" s="1" t="e">
        <f t="shared" si="0"/>
        <v>#VALUE!</v>
      </c>
      <c r="Q130" s="1" t="e">
        <f t="shared" si="1"/>
        <v>#VALUE!</v>
      </c>
      <c r="R130" s="1" t="e">
        <f t="shared" si="2"/>
        <v>#VALUE!</v>
      </c>
      <c r="S130" s="1" t="e">
        <f t="shared" si="3"/>
        <v>#VALUE!</v>
      </c>
      <c r="T130" s="1" t="e">
        <f t="shared" si="4"/>
        <v>#VALUE!</v>
      </c>
      <c r="U130" s="1" t="str">
        <f t="shared" si="5"/>
        <v>高</v>
      </c>
    </row>
    <row r="131" spans="1:21" ht="18" customHeight="1">
      <c r="A131" s="13" t="str" cm="1">
        <f t="array" ref="A131">_xlfn.IFS(高校選手データ貼り付け!N139="","",TRUE,高校選手データ貼り付け!N139)</f>
        <v/>
      </c>
      <c r="B131" s="14" t="str" cm="1">
        <f t="array" ref="B131">_xlfn.IFS(A131="","",COUNTIF(高校選手データ貼り付け!P140," ")&gt;0,LEFT(高校選手データ貼り付け!P140,FIND(" ",高校選手データ貼り付け!P140)-1),TRUE,LEFT(高校選手データ貼り付け!P140,FIND("　",高校選手データ貼り付け!P140)-1))</f>
        <v/>
      </c>
      <c r="C131" s="14" t="str" cm="1">
        <f t="array" ref="C131">_xlfn.IFS(A131="","",COUNTIF(高校選手データ貼り付け!P140," ")&gt;0,RIGHT(高校選手データ貼り付け!P140,LEN(高校選手データ貼り付け!P140)-FIND(" ",高校選手データ貼り付け!P140)),TRUE,RIGHT(高校選手データ貼り付け!P140,LEN(高校選手データ貼り付け!P140)-FIND("　",高校選手データ貼り付け!P140)))</f>
        <v/>
      </c>
      <c r="D131" s="15"/>
      <c r="E131" s="16" t="str" cm="1">
        <f t="array" ref="E131">_xlfn.IFS(A131="","",TRUE,高校選手データ貼り付け!$P$4&amp;"高")</f>
        <v/>
      </c>
      <c r="F131" s="17" t="str" cm="1">
        <f t="array" ref="F131">_xlfn.IFS(A131="","",TRUE,高校選手データ貼り付け!W139)</f>
        <v/>
      </c>
      <c r="G131" s="15"/>
      <c r="H131" s="18"/>
      <c r="I131" s="18"/>
      <c r="J131" s="16" t="str" cm="1">
        <f t="array" ref="J131">_xlfn.IFS(A131="","",COUNTIF(高校選手データ貼り付け!P139," ")&gt;0,ASC(LEFT(高校選手データ貼り付け!P139,FIND(" ",高校選手データ貼り付け!P139)-1)),TRUE,ASC(LEFT(高校選手データ貼り付け!P139,FIND("　",高校選手データ貼り付け!P139)-1)))</f>
        <v/>
      </c>
      <c r="K131" s="18" t="str" cm="1">
        <f t="array" ref="K131">_xlfn.IFS(A131="","",COUNTIF(高校選手データ貼り付け!P139," ")&gt;0,ASC(RIGHT(高校選手データ貼り付け!P139,LEN(高校選手データ貼り付け!P139)-FIND(" ",高校選手データ貼り付け!P139))),TRUE,ASC(RIGHT(高校選手データ貼り付け!P139,LEN(高校選手データ貼り付け!P139)-FIND("　",高校選手データ貼り付け!P139))))</f>
        <v/>
      </c>
      <c r="L131" s="18"/>
      <c r="M131" s="18"/>
      <c r="N131" s="18" t="str" cm="1">
        <f t="array" ref="N131">_xlfn.IFS(A131="","",TRUE,高校選手データ貼り付け!R139&amp;"."&amp;TEXT(高校選手データ貼り付け!T139,"00")&amp;"."&amp;TEXT(高校選手データ貼り付け!V139,"00"))</f>
        <v/>
      </c>
      <c r="O131" s="18" t="str" cm="1">
        <f t="array" ref="O131">_xlfn.IFS(A131="","",TRUE,"JPN")</f>
        <v/>
      </c>
      <c r="P131" s="1" t="e">
        <f t="shared" si="0"/>
        <v>#VALUE!</v>
      </c>
      <c r="Q131" s="1" t="e">
        <f t="shared" si="1"/>
        <v>#VALUE!</v>
      </c>
      <c r="R131" s="1" t="e">
        <f t="shared" si="2"/>
        <v>#VALUE!</v>
      </c>
      <c r="S131" s="1" t="e">
        <f t="shared" si="3"/>
        <v>#VALUE!</v>
      </c>
      <c r="T131" s="1" t="e">
        <f t="shared" si="4"/>
        <v>#VALUE!</v>
      </c>
      <c r="U131" s="1" t="str">
        <f t="shared" si="5"/>
        <v>高</v>
      </c>
    </row>
    <row r="132" spans="1:21" ht="18" customHeight="1">
      <c r="A132" s="13" t="str" cm="1">
        <f t="array" ref="A132">_xlfn.IFS(高校選手データ貼り付け!N140="","",TRUE,高校選手データ貼り付け!N140)</f>
        <v/>
      </c>
      <c r="B132" s="14" t="str" cm="1">
        <f t="array" ref="B132">_xlfn.IFS(A132="","",COUNTIF(高校選手データ貼り付け!P141," ")&gt;0,LEFT(高校選手データ貼り付け!P141,FIND(" ",高校選手データ貼り付け!P141)-1),TRUE,LEFT(高校選手データ貼り付け!P141,FIND("　",高校選手データ貼り付け!P141)-1))</f>
        <v/>
      </c>
      <c r="C132" s="14" t="str" cm="1">
        <f t="array" ref="C132">_xlfn.IFS(A132="","",COUNTIF(高校選手データ貼り付け!P141," ")&gt;0,RIGHT(高校選手データ貼り付け!P141,LEN(高校選手データ貼り付け!P141)-FIND(" ",高校選手データ貼り付け!P141)),TRUE,RIGHT(高校選手データ貼り付け!P141,LEN(高校選手データ貼り付け!P141)-FIND("　",高校選手データ貼り付け!P141)))</f>
        <v/>
      </c>
      <c r="D132" s="15"/>
      <c r="E132" s="16" t="str" cm="1">
        <f t="array" ref="E132">_xlfn.IFS(A132="","",TRUE,高校選手データ貼り付け!$P$4&amp;"高")</f>
        <v/>
      </c>
      <c r="F132" s="17" t="str" cm="1">
        <f t="array" ref="F132">_xlfn.IFS(A132="","",TRUE,高校選手データ貼り付け!W140)</f>
        <v/>
      </c>
      <c r="G132" s="15"/>
      <c r="H132" s="18"/>
      <c r="I132" s="18"/>
      <c r="J132" s="16" t="str" cm="1">
        <f t="array" ref="J132">_xlfn.IFS(A132="","",COUNTIF(高校選手データ貼り付け!P140," ")&gt;0,ASC(LEFT(高校選手データ貼り付け!P140,FIND(" ",高校選手データ貼り付け!P140)-1)),TRUE,ASC(LEFT(高校選手データ貼り付け!P140,FIND("　",高校選手データ貼り付け!P140)-1)))</f>
        <v/>
      </c>
      <c r="K132" s="18" t="str" cm="1">
        <f t="array" ref="K132">_xlfn.IFS(A132="","",COUNTIF(高校選手データ貼り付け!P140," ")&gt;0,ASC(RIGHT(高校選手データ貼り付け!P140,LEN(高校選手データ貼り付け!P140)-FIND(" ",高校選手データ貼り付け!P140))),TRUE,ASC(RIGHT(高校選手データ貼り付け!P140,LEN(高校選手データ貼り付け!P140)-FIND("　",高校選手データ貼り付け!P140))))</f>
        <v/>
      </c>
      <c r="L132" s="18"/>
      <c r="M132" s="18"/>
      <c r="N132" s="18" t="str" cm="1">
        <f t="array" ref="N132">_xlfn.IFS(A132="","",TRUE,高校選手データ貼り付け!R140&amp;"."&amp;TEXT(高校選手データ貼り付け!T140,"00")&amp;"."&amp;TEXT(高校選手データ貼り付け!V140,"00"))</f>
        <v/>
      </c>
      <c r="O132" s="18" t="str" cm="1">
        <f t="array" ref="O132">_xlfn.IFS(A132="","",TRUE,"JPN")</f>
        <v/>
      </c>
      <c r="P132" s="1" t="e">
        <f t="shared" si="0"/>
        <v>#VALUE!</v>
      </c>
      <c r="Q132" s="1" t="e">
        <f t="shared" si="1"/>
        <v>#VALUE!</v>
      </c>
      <c r="R132" s="1" t="e">
        <f t="shared" si="2"/>
        <v>#VALUE!</v>
      </c>
      <c r="S132" s="1" t="e">
        <f t="shared" si="3"/>
        <v>#VALUE!</v>
      </c>
      <c r="T132" s="1" t="e">
        <f t="shared" si="4"/>
        <v>#VALUE!</v>
      </c>
      <c r="U132" s="1" t="str">
        <f t="shared" si="5"/>
        <v>高</v>
      </c>
    </row>
    <row r="133" spans="1:21" ht="18" customHeight="1">
      <c r="A133" s="13" t="str" cm="1">
        <f t="array" ref="A133">_xlfn.IFS(高校選手データ貼り付け!N141="","",TRUE,高校選手データ貼り付け!N141)</f>
        <v/>
      </c>
      <c r="B133" s="14" t="str" cm="1">
        <f t="array" ref="B133">_xlfn.IFS(A133="","",COUNTIF(高校選手データ貼り付け!P142," ")&gt;0,LEFT(高校選手データ貼り付け!P142,FIND(" ",高校選手データ貼り付け!P142)-1),TRUE,LEFT(高校選手データ貼り付け!P142,FIND("　",高校選手データ貼り付け!P142)-1))</f>
        <v/>
      </c>
      <c r="C133" s="14" t="str" cm="1">
        <f t="array" ref="C133">_xlfn.IFS(A133="","",COUNTIF(高校選手データ貼り付け!P142," ")&gt;0,RIGHT(高校選手データ貼り付け!P142,LEN(高校選手データ貼り付け!P142)-FIND(" ",高校選手データ貼り付け!P142)),TRUE,RIGHT(高校選手データ貼り付け!P142,LEN(高校選手データ貼り付け!P142)-FIND("　",高校選手データ貼り付け!P142)))</f>
        <v/>
      </c>
      <c r="D133" s="15"/>
      <c r="E133" s="16" t="str" cm="1">
        <f t="array" ref="E133">_xlfn.IFS(A133="","",TRUE,高校選手データ貼り付け!$P$4&amp;"高")</f>
        <v/>
      </c>
      <c r="F133" s="17" t="str" cm="1">
        <f t="array" ref="F133">_xlfn.IFS(A133="","",TRUE,高校選手データ貼り付け!W141)</f>
        <v/>
      </c>
      <c r="G133" s="15"/>
      <c r="H133" s="18"/>
      <c r="I133" s="18"/>
      <c r="J133" s="16" t="str" cm="1">
        <f t="array" ref="J133">_xlfn.IFS(A133="","",COUNTIF(高校選手データ貼り付け!P141," ")&gt;0,ASC(LEFT(高校選手データ貼り付け!P141,FIND(" ",高校選手データ貼り付け!P141)-1)),TRUE,ASC(LEFT(高校選手データ貼り付け!P141,FIND("　",高校選手データ貼り付け!P141)-1)))</f>
        <v/>
      </c>
      <c r="K133" s="18" t="str" cm="1">
        <f t="array" ref="K133">_xlfn.IFS(A133="","",COUNTIF(高校選手データ貼り付け!P141," ")&gt;0,ASC(RIGHT(高校選手データ貼り付け!P141,LEN(高校選手データ貼り付け!P141)-FIND(" ",高校選手データ貼り付け!P141))),TRUE,ASC(RIGHT(高校選手データ貼り付け!P141,LEN(高校選手データ貼り付け!P141)-FIND("　",高校選手データ貼り付け!P141))))</f>
        <v/>
      </c>
      <c r="L133" s="18"/>
      <c r="M133" s="18"/>
      <c r="N133" s="18" t="str" cm="1">
        <f t="array" ref="N133">_xlfn.IFS(A133="","",TRUE,高校選手データ貼り付け!R141&amp;"."&amp;TEXT(高校選手データ貼り付け!T141,"00")&amp;"."&amp;TEXT(高校選手データ貼り付け!V141,"00"))</f>
        <v/>
      </c>
      <c r="O133" s="18" t="str" cm="1">
        <f t="array" ref="O133">_xlfn.IFS(A133="","",TRUE,"JPN")</f>
        <v/>
      </c>
      <c r="P133" s="1" t="e">
        <f t="shared" si="0"/>
        <v>#VALUE!</v>
      </c>
      <c r="Q133" s="1" t="e">
        <f t="shared" si="1"/>
        <v>#VALUE!</v>
      </c>
      <c r="R133" s="1" t="e">
        <f t="shared" si="2"/>
        <v>#VALUE!</v>
      </c>
      <c r="S133" s="1" t="e">
        <f t="shared" si="3"/>
        <v>#VALUE!</v>
      </c>
      <c r="T133" s="1" t="e">
        <f t="shared" si="4"/>
        <v>#VALUE!</v>
      </c>
      <c r="U133" s="1" t="str">
        <f t="shared" si="5"/>
        <v>高</v>
      </c>
    </row>
    <row r="134" spans="1:21" ht="18" customHeight="1">
      <c r="A134" s="13" t="str" cm="1">
        <f t="array" ref="A134">_xlfn.IFS(高校選手データ貼り付け!N142="","",TRUE,高校選手データ貼り付け!N142)</f>
        <v/>
      </c>
      <c r="B134" s="14" t="str" cm="1">
        <f t="array" ref="B134">_xlfn.IFS(A134="","",COUNTIF(高校選手データ貼り付け!P143," ")&gt;0,LEFT(高校選手データ貼り付け!P143,FIND(" ",高校選手データ貼り付け!P143)-1),TRUE,LEFT(高校選手データ貼り付け!P143,FIND("　",高校選手データ貼り付け!P143)-1))</f>
        <v/>
      </c>
      <c r="C134" s="14" t="str" cm="1">
        <f t="array" ref="C134">_xlfn.IFS(A134="","",COUNTIF(高校選手データ貼り付け!P143," ")&gt;0,RIGHT(高校選手データ貼り付け!P143,LEN(高校選手データ貼り付け!P143)-FIND(" ",高校選手データ貼り付け!P143)),TRUE,RIGHT(高校選手データ貼り付け!P143,LEN(高校選手データ貼り付け!P143)-FIND("　",高校選手データ貼り付け!P143)))</f>
        <v/>
      </c>
      <c r="D134" s="15"/>
      <c r="E134" s="16" t="str" cm="1">
        <f t="array" ref="E134">_xlfn.IFS(A134="","",TRUE,高校選手データ貼り付け!$P$4&amp;"高")</f>
        <v/>
      </c>
      <c r="F134" s="17" t="str" cm="1">
        <f t="array" ref="F134">_xlfn.IFS(A134="","",TRUE,高校選手データ貼り付け!W142)</f>
        <v/>
      </c>
      <c r="G134" s="15"/>
      <c r="H134" s="18"/>
      <c r="I134" s="18"/>
      <c r="J134" s="16" t="str" cm="1">
        <f t="array" ref="J134">_xlfn.IFS(A134="","",COUNTIF(高校選手データ貼り付け!P142," ")&gt;0,ASC(LEFT(高校選手データ貼り付け!P142,FIND(" ",高校選手データ貼り付け!P142)-1)),TRUE,ASC(LEFT(高校選手データ貼り付け!P142,FIND("　",高校選手データ貼り付け!P142)-1)))</f>
        <v/>
      </c>
      <c r="K134" s="18" t="str" cm="1">
        <f t="array" ref="K134">_xlfn.IFS(A134="","",COUNTIF(高校選手データ貼り付け!P142," ")&gt;0,ASC(RIGHT(高校選手データ貼り付け!P142,LEN(高校選手データ貼り付け!P142)-FIND(" ",高校選手データ貼り付け!P142))),TRUE,ASC(RIGHT(高校選手データ貼り付け!P142,LEN(高校選手データ貼り付け!P142)-FIND("　",高校選手データ貼り付け!P142))))</f>
        <v/>
      </c>
      <c r="L134" s="18"/>
      <c r="M134" s="18"/>
      <c r="N134" s="18" t="str" cm="1">
        <f t="array" ref="N134">_xlfn.IFS(A134="","",TRUE,高校選手データ貼り付け!R142&amp;"."&amp;TEXT(高校選手データ貼り付け!T142,"00")&amp;"."&amp;TEXT(高校選手データ貼り付け!V142,"00"))</f>
        <v/>
      </c>
      <c r="O134" s="18" t="str" cm="1">
        <f t="array" ref="O134">_xlfn.IFS(A134="","",TRUE,"JPN")</f>
        <v/>
      </c>
      <c r="P134" s="1" t="e">
        <f t="shared" si="0"/>
        <v>#VALUE!</v>
      </c>
      <c r="Q134" s="1" t="e">
        <f t="shared" si="1"/>
        <v>#VALUE!</v>
      </c>
      <c r="R134" s="1" t="e">
        <f t="shared" si="2"/>
        <v>#VALUE!</v>
      </c>
      <c r="S134" s="1" t="e">
        <f t="shared" si="3"/>
        <v>#VALUE!</v>
      </c>
      <c r="T134" s="1" t="e">
        <f t="shared" si="4"/>
        <v>#VALUE!</v>
      </c>
      <c r="U134" s="1" t="str">
        <f t="shared" si="5"/>
        <v>高</v>
      </c>
    </row>
    <row r="135" spans="1:21" ht="18" customHeight="1">
      <c r="A135" s="13" t="str" cm="1">
        <f t="array" ref="A135">_xlfn.IFS(高校選手データ貼り付け!N143="","",TRUE,高校選手データ貼り付け!N143)</f>
        <v/>
      </c>
      <c r="B135" s="14" t="str" cm="1">
        <f t="array" ref="B135">_xlfn.IFS(A135="","",COUNTIF(高校選手データ貼り付け!P144," ")&gt;0,LEFT(高校選手データ貼り付け!P144,FIND(" ",高校選手データ貼り付け!P144)-1),TRUE,LEFT(高校選手データ貼り付け!P144,FIND("　",高校選手データ貼り付け!P144)-1))</f>
        <v/>
      </c>
      <c r="C135" s="14" t="str" cm="1">
        <f t="array" ref="C135">_xlfn.IFS(A135="","",COUNTIF(高校選手データ貼り付け!P144," ")&gt;0,RIGHT(高校選手データ貼り付け!P144,LEN(高校選手データ貼り付け!P144)-FIND(" ",高校選手データ貼り付け!P144)),TRUE,RIGHT(高校選手データ貼り付け!P144,LEN(高校選手データ貼り付け!P144)-FIND("　",高校選手データ貼り付け!P144)))</f>
        <v/>
      </c>
      <c r="D135" s="15"/>
      <c r="E135" s="16" t="str" cm="1">
        <f t="array" ref="E135">_xlfn.IFS(A135="","",TRUE,高校選手データ貼り付け!$P$4&amp;"高")</f>
        <v/>
      </c>
      <c r="F135" s="17" t="str" cm="1">
        <f t="array" ref="F135">_xlfn.IFS(A135="","",TRUE,高校選手データ貼り付け!W143)</f>
        <v/>
      </c>
      <c r="G135" s="15"/>
      <c r="H135" s="18"/>
      <c r="I135" s="18"/>
      <c r="J135" s="16" t="str" cm="1">
        <f t="array" ref="J135">_xlfn.IFS(A135="","",COUNTIF(高校選手データ貼り付け!P143," ")&gt;0,ASC(LEFT(高校選手データ貼り付け!P143,FIND(" ",高校選手データ貼り付け!P143)-1)),TRUE,ASC(LEFT(高校選手データ貼り付け!P143,FIND("　",高校選手データ貼り付け!P143)-1)))</f>
        <v/>
      </c>
      <c r="K135" s="18" t="str" cm="1">
        <f t="array" ref="K135">_xlfn.IFS(A135="","",COUNTIF(高校選手データ貼り付け!P143," ")&gt;0,ASC(RIGHT(高校選手データ貼り付け!P143,LEN(高校選手データ貼り付け!P143)-FIND(" ",高校選手データ貼り付け!P143))),TRUE,ASC(RIGHT(高校選手データ貼り付け!P143,LEN(高校選手データ貼り付け!P143)-FIND("　",高校選手データ貼り付け!P143))))</f>
        <v/>
      </c>
      <c r="L135" s="18"/>
      <c r="M135" s="18"/>
      <c r="N135" s="18" t="str" cm="1">
        <f t="array" ref="N135">_xlfn.IFS(A135="","",TRUE,高校選手データ貼り付け!R143&amp;"."&amp;TEXT(高校選手データ貼り付け!T143,"00")&amp;"."&amp;TEXT(高校選手データ貼り付け!V143,"00"))</f>
        <v/>
      </c>
      <c r="O135" s="18" t="str" cm="1">
        <f t="array" ref="O135">_xlfn.IFS(A135="","",TRUE,"JPN")</f>
        <v/>
      </c>
      <c r="P135" s="1" t="e">
        <f t="shared" si="0"/>
        <v>#VALUE!</v>
      </c>
      <c r="Q135" s="1" t="e">
        <f t="shared" si="1"/>
        <v>#VALUE!</v>
      </c>
      <c r="R135" s="1" t="e">
        <f t="shared" si="2"/>
        <v>#VALUE!</v>
      </c>
      <c r="S135" s="1" t="e">
        <f t="shared" si="3"/>
        <v>#VALUE!</v>
      </c>
      <c r="T135" s="1" t="e">
        <f t="shared" si="4"/>
        <v>#VALUE!</v>
      </c>
      <c r="U135" s="1" t="str">
        <f t="shared" si="5"/>
        <v>高</v>
      </c>
    </row>
    <row r="136" spans="1:21" ht="18" customHeight="1">
      <c r="A136" s="13" t="str" cm="1">
        <f t="array" ref="A136">_xlfn.IFS(高校選手データ貼り付け!N144="","",TRUE,高校選手データ貼り付け!N144)</f>
        <v/>
      </c>
      <c r="B136" s="14" t="str" cm="1">
        <f t="array" ref="B136">_xlfn.IFS(A136="","",COUNTIF(高校選手データ貼り付け!P145," ")&gt;0,LEFT(高校選手データ貼り付け!P145,FIND(" ",高校選手データ貼り付け!P145)-1),TRUE,LEFT(高校選手データ貼り付け!P145,FIND("　",高校選手データ貼り付け!P145)-1))</f>
        <v/>
      </c>
      <c r="C136" s="14" t="str" cm="1">
        <f t="array" ref="C136">_xlfn.IFS(A136="","",COUNTIF(高校選手データ貼り付け!P145," ")&gt;0,RIGHT(高校選手データ貼り付け!P145,LEN(高校選手データ貼り付け!P145)-FIND(" ",高校選手データ貼り付け!P145)),TRUE,RIGHT(高校選手データ貼り付け!P145,LEN(高校選手データ貼り付け!P145)-FIND("　",高校選手データ貼り付け!P145)))</f>
        <v/>
      </c>
      <c r="D136" s="15"/>
      <c r="E136" s="16" t="str" cm="1">
        <f t="array" ref="E136">_xlfn.IFS(A136="","",TRUE,高校選手データ貼り付け!$P$4&amp;"高")</f>
        <v/>
      </c>
      <c r="F136" s="17" t="str" cm="1">
        <f t="array" ref="F136">_xlfn.IFS(A136="","",TRUE,高校選手データ貼り付け!W144)</f>
        <v/>
      </c>
      <c r="G136" s="15"/>
      <c r="H136" s="18"/>
      <c r="I136" s="18"/>
      <c r="J136" s="16" t="str" cm="1">
        <f t="array" ref="J136">_xlfn.IFS(A136="","",COUNTIF(高校選手データ貼り付け!P144," ")&gt;0,ASC(LEFT(高校選手データ貼り付け!P144,FIND(" ",高校選手データ貼り付け!P144)-1)),TRUE,ASC(LEFT(高校選手データ貼り付け!P144,FIND("　",高校選手データ貼り付け!P144)-1)))</f>
        <v/>
      </c>
      <c r="K136" s="18" t="str" cm="1">
        <f t="array" ref="K136">_xlfn.IFS(A136="","",COUNTIF(高校選手データ貼り付け!P144," ")&gt;0,ASC(RIGHT(高校選手データ貼り付け!P144,LEN(高校選手データ貼り付け!P144)-FIND(" ",高校選手データ貼り付け!P144))),TRUE,ASC(RIGHT(高校選手データ貼り付け!P144,LEN(高校選手データ貼り付け!P144)-FIND("　",高校選手データ貼り付け!P144))))</f>
        <v/>
      </c>
      <c r="L136" s="18"/>
      <c r="M136" s="18"/>
      <c r="N136" s="18" t="str" cm="1">
        <f t="array" ref="N136">_xlfn.IFS(A136="","",TRUE,高校選手データ貼り付け!R144&amp;"."&amp;TEXT(高校選手データ貼り付け!T144,"00")&amp;"."&amp;TEXT(高校選手データ貼り付け!V144,"00"))</f>
        <v/>
      </c>
      <c r="O136" s="18" t="str" cm="1">
        <f t="array" ref="O136">_xlfn.IFS(A136="","",TRUE,"JPN")</f>
        <v/>
      </c>
      <c r="P136" s="1" t="e">
        <f t="shared" si="0"/>
        <v>#VALUE!</v>
      </c>
      <c r="Q136" s="1" t="e">
        <f t="shared" si="1"/>
        <v>#VALUE!</v>
      </c>
      <c r="R136" s="1" t="e">
        <f t="shared" si="2"/>
        <v>#VALUE!</v>
      </c>
      <c r="S136" s="1" t="e">
        <f t="shared" si="3"/>
        <v>#VALUE!</v>
      </c>
      <c r="T136" s="1" t="e">
        <f t="shared" si="4"/>
        <v>#VALUE!</v>
      </c>
      <c r="U136" s="1" t="str">
        <f t="shared" si="5"/>
        <v>高</v>
      </c>
    </row>
    <row r="137" spans="1:21" ht="18" customHeight="1">
      <c r="A137" s="13" t="str" cm="1">
        <f t="array" ref="A137">_xlfn.IFS(高校選手データ貼り付け!N145="","",TRUE,高校選手データ貼り付け!N145)</f>
        <v/>
      </c>
      <c r="B137" s="14" t="str" cm="1">
        <f t="array" ref="B137">_xlfn.IFS(A137="","",COUNTIF(高校選手データ貼り付け!P146," ")&gt;0,LEFT(高校選手データ貼り付け!P146,FIND(" ",高校選手データ貼り付け!P146)-1),TRUE,LEFT(高校選手データ貼り付け!P146,FIND("　",高校選手データ貼り付け!P146)-1))</f>
        <v/>
      </c>
      <c r="C137" s="14" t="str" cm="1">
        <f t="array" ref="C137">_xlfn.IFS(A137="","",COUNTIF(高校選手データ貼り付け!P146," ")&gt;0,RIGHT(高校選手データ貼り付け!P146,LEN(高校選手データ貼り付け!P146)-FIND(" ",高校選手データ貼り付け!P146)),TRUE,RIGHT(高校選手データ貼り付け!P146,LEN(高校選手データ貼り付け!P146)-FIND("　",高校選手データ貼り付け!P146)))</f>
        <v/>
      </c>
      <c r="D137" s="15"/>
      <c r="E137" s="16" t="str" cm="1">
        <f t="array" ref="E137">_xlfn.IFS(A137="","",TRUE,高校選手データ貼り付け!$P$4&amp;"高")</f>
        <v/>
      </c>
      <c r="F137" s="17" t="str" cm="1">
        <f t="array" ref="F137">_xlfn.IFS(A137="","",TRUE,高校選手データ貼り付け!W145)</f>
        <v/>
      </c>
      <c r="G137" s="15"/>
      <c r="H137" s="18"/>
      <c r="I137" s="18"/>
      <c r="J137" s="16" t="str" cm="1">
        <f t="array" ref="J137">_xlfn.IFS(A137="","",COUNTIF(高校選手データ貼り付け!P145," ")&gt;0,ASC(LEFT(高校選手データ貼り付け!P145,FIND(" ",高校選手データ貼り付け!P145)-1)),TRUE,ASC(LEFT(高校選手データ貼り付け!P145,FIND("　",高校選手データ貼り付け!P145)-1)))</f>
        <v/>
      </c>
      <c r="K137" s="18" t="str" cm="1">
        <f t="array" ref="K137">_xlfn.IFS(A137="","",COUNTIF(高校選手データ貼り付け!P145," ")&gt;0,ASC(RIGHT(高校選手データ貼り付け!P145,LEN(高校選手データ貼り付け!P145)-FIND(" ",高校選手データ貼り付け!P145))),TRUE,ASC(RIGHT(高校選手データ貼り付け!P145,LEN(高校選手データ貼り付け!P145)-FIND("　",高校選手データ貼り付け!P145))))</f>
        <v/>
      </c>
      <c r="L137" s="18"/>
      <c r="M137" s="18"/>
      <c r="N137" s="18" t="str" cm="1">
        <f t="array" ref="N137">_xlfn.IFS(A137="","",TRUE,高校選手データ貼り付け!R145&amp;"."&amp;TEXT(高校選手データ貼り付け!T145,"00")&amp;"."&amp;TEXT(高校選手データ貼り付け!V145,"00"))</f>
        <v/>
      </c>
      <c r="O137" s="18" t="str" cm="1">
        <f t="array" ref="O137">_xlfn.IFS(A137="","",TRUE,"JPN")</f>
        <v/>
      </c>
      <c r="P137" s="1" t="e">
        <f t="shared" si="0"/>
        <v>#VALUE!</v>
      </c>
      <c r="Q137" s="1" t="e">
        <f t="shared" si="1"/>
        <v>#VALUE!</v>
      </c>
      <c r="R137" s="1" t="e">
        <f t="shared" si="2"/>
        <v>#VALUE!</v>
      </c>
      <c r="S137" s="1" t="e">
        <f t="shared" si="3"/>
        <v>#VALUE!</v>
      </c>
      <c r="T137" s="1" t="e">
        <f t="shared" si="4"/>
        <v>#VALUE!</v>
      </c>
      <c r="U137" s="1" t="str">
        <f t="shared" si="5"/>
        <v>高</v>
      </c>
    </row>
    <row r="138" spans="1:21" ht="18" customHeight="1">
      <c r="A138" s="13" t="str" cm="1">
        <f t="array" ref="A138">_xlfn.IFS(高校選手データ貼り付け!N146="","",TRUE,高校選手データ貼り付け!N146)</f>
        <v/>
      </c>
      <c r="B138" s="14" t="str" cm="1">
        <f t="array" ref="B138">_xlfn.IFS(A138="","",COUNTIF(高校選手データ貼り付け!P147," ")&gt;0,LEFT(高校選手データ貼り付け!P147,FIND(" ",高校選手データ貼り付け!P147)-1),TRUE,LEFT(高校選手データ貼り付け!P147,FIND("　",高校選手データ貼り付け!P147)-1))</f>
        <v/>
      </c>
      <c r="C138" s="14" t="str" cm="1">
        <f t="array" ref="C138">_xlfn.IFS(A138="","",COUNTIF(高校選手データ貼り付け!P147," ")&gt;0,RIGHT(高校選手データ貼り付け!P147,LEN(高校選手データ貼り付け!P147)-FIND(" ",高校選手データ貼り付け!P147)),TRUE,RIGHT(高校選手データ貼り付け!P147,LEN(高校選手データ貼り付け!P147)-FIND("　",高校選手データ貼り付け!P147)))</f>
        <v/>
      </c>
      <c r="D138" s="15"/>
      <c r="E138" s="16" t="str" cm="1">
        <f t="array" ref="E138">_xlfn.IFS(A138="","",TRUE,高校選手データ貼り付け!$P$4&amp;"高")</f>
        <v/>
      </c>
      <c r="F138" s="17" t="str" cm="1">
        <f t="array" ref="F138">_xlfn.IFS(A138="","",TRUE,高校選手データ貼り付け!W146)</f>
        <v/>
      </c>
      <c r="G138" s="15"/>
      <c r="H138" s="18"/>
      <c r="I138" s="18"/>
      <c r="J138" s="16" t="str" cm="1">
        <f t="array" ref="J138">_xlfn.IFS(A138="","",COUNTIF(高校選手データ貼り付け!P146," ")&gt;0,ASC(LEFT(高校選手データ貼り付け!P146,FIND(" ",高校選手データ貼り付け!P146)-1)),TRUE,ASC(LEFT(高校選手データ貼り付け!P146,FIND("　",高校選手データ貼り付け!P146)-1)))</f>
        <v/>
      </c>
      <c r="K138" s="18" t="str" cm="1">
        <f t="array" ref="K138">_xlfn.IFS(A138="","",COUNTIF(高校選手データ貼り付け!P146," ")&gt;0,ASC(RIGHT(高校選手データ貼り付け!P146,LEN(高校選手データ貼り付け!P146)-FIND(" ",高校選手データ貼り付け!P146))),TRUE,ASC(RIGHT(高校選手データ貼り付け!P146,LEN(高校選手データ貼り付け!P146)-FIND("　",高校選手データ貼り付け!P146))))</f>
        <v/>
      </c>
      <c r="L138" s="18"/>
      <c r="M138" s="18"/>
      <c r="N138" s="18" t="str" cm="1">
        <f t="array" ref="N138">_xlfn.IFS(A138="","",TRUE,高校選手データ貼り付け!R146&amp;"."&amp;TEXT(高校選手データ貼り付け!T146,"00")&amp;"."&amp;TEXT(高校選手データ貼り付け!V146,"00"))</f>
        <v/>
      </c>
      <c r="O138" s="18" t="str" cm="1">
        <f t="array" ref="O138">_xlfn.IFS(A138="","",TRUE,"JPN")</f>
        <v/>
      </c>
      <c r="P138" s="1" t="e">
        <f t="shared" si="0"/>
        <v>#VALUE!</v>
      </c>
      <c r="Q138" s="1" t="e">
        <f t="shared" si="1"/>
        <v>#VALUE!</v>
      </c>
      <c r="R138" s="1" t="e">
        <f t="shared" si="2"/>
        <v>#VALUE!</v>
      </c>
      <c r="S138" s="1" t="e">
        <f t="shared" si="3"/>
        <v>#VALUE!</v>
      </c>
      <c r="T138" s="1" t="e">
        <f t="shared" si="4"/>
        <v>#VALUE!</v>
      </c>
      <c r="U138" s="1" t="str">
        <f t="shared" si="5"/>
        <v>高</v>
      </c>
    </row>
    <row r="139" spans="1:21" ht="18" customHeight="1">
      <c r="A139" s="13" t="str" cm="1">
        <f t="array" ref="A139">_xlfn.IFS(高校選手データ貼り付け!N147="","",TRUE,高校選手データ貼り付け!N147)</f>
        <v/>
      </c>
      <c r="B139" s="14" t="str" cm="1">
        <f t="array" ref="B139">_xlfn.IFS(A139="","",COUNTIF(高校選手データ貼り付け!P148," ")&gt;0,LEFT(高校選手データ貼り付け!P148,FIND(" ",高校選手データ貼り付け!P148)-1),TRUE,LEFT(高校選手データ貼り付け!P148,FIND("　",高校選手データ貼り付け!P148)-1))</f>
        <v/>
      </c>
      <c r="C139" s="14" t="str" cm="1">
        <f t="array" ref="C139">_xlfn.IFS(A139="","",COUNTIF(高校選手データ貼り付け!P148," ")&gt;0,RIGHT(高校選手データ貼り付け!P148,LEN(高校選手データ貼り付け!P148)-FIND(" ",高校選手データ貼り付け!P148)),TRUE,RIGHT(高校選手データ貼り付け!P148,LEN(高校選手データ貼り付け!P148)-FIND("　",高校選手データ貼り付け!P148)))</f>
        <v/>
      </c>
      <c r="D139" s="15"/>
      <c r="E139" s="16" t="str" cm="1">
        <f t="array" ref="E139">_xlfn.IFS(A139="","",TRUE,高校選手データ貼り付け!$P$4&amp;"高")</f>
        <v/>
      </c>
      <c r="F139" s="17" t="str" cm="1">
        <f t="array" ref="F139">_xlfn.IFS(A139="","",TRUE,高校選手データ貼り付け!W147)</f>
        <v/>
      </c>
      <c r="G139" s="15"/>
      <c r="H139" s="18"/>
      <c r="I139" s="18"/>
      <c r="J139" s="16" t="str" cm="1">
        <f t="array" ref="J139">_xlfn.IFS(A139="","",COUNTIF(高校選手データ貼り付け!P147," ")&gt;0,ASC(LEFT(高校選手データ貼り付け!P147,FIND(" ",高校選手データ貼り付け!P147)-1)),TRUE,ASC(LEFT(高校選手データ貼り付け!P147,FIND("　",高校選手データ貼り付け!P147)-1)))</f>
        <v/>
      </c>
      <c r="K139" s="18" t="str" cm="1">
        <f t="array" ref="K139">_xlfn.IFS(A139="","",COUNTIF(高校選手データ貼り付け!P147," ")&gt;0,ASC(RIGHT(高校選手データ貼り付け!P147,LEN(高校選手データ貼り付け!P147)-FIND(" ",高校選手データ貼り付け!P147))),TRUE,ASC(RIGHT(高校選手データ貼り付け!P147,LEN(高校選手データ貼り付け!P147)-FIND("　",高校選手データ貼り付け!P147))))</f>
        <v/>
      </c>
      <c r="L139" s="18"/>
      <c r="M139" s="18"/>
      <c r="N139" s="18" t="str" cm="1">
        <f t="array" ref="N139">_xlfn.IFS(A139="","",TRUE,高校選手データ貼り付け!R147&amp;"."&amp;TEXT(高校選手データ貼り付け!T147,"00")&amp;"."&amp;TEXT(高校選手データ貼り付け!V147,"00"))</f>
        <v/>
      </c>
      <c r="O139" s="18" t="str" cm="1">
        <f t="array" ref="O139">_xlfn.IFS(A139="","",TRUE,"JPN")</f>
        <v/>
      </c>
      <c r="P139" s="1" t="e">
        <f t="shared" si="0"/>
        <v>#VALUE!</v>
      </c>
      <c r="Q139" s="1" t="e">
        <f t="shared" si="1"/>
        <v>#VALUE!</v>
      </c>
      <c r="R139" s="1" t="e">
        <f t="shared" si="2"/>
        <v>#VALUE!</v>
      </c>
      <c r="S139" s="1" t="e">
        <f t="shared" si="3"/>
        <v>#VALUE!</v>
      </c>
      <c r="T139" s="1" t="e">
        <f t="shared" si="4"/>
        <v>#VALUE!</v>
      </c>
      <c r="U139" s="1" t="str">
        <f t="shared" si="5"/>
        <v>高</v>
      </c>
    </row>
    <row r="140" spans="1:21" ht="18" customHeight="1">
      <c r="A140" s="13" t="str" cm="1">
        <f t="array" ref="A140">_xlfn.IFS(高校選手データ貼り付け!N148="","",TRUE,高校選手データ貼り付け!N148)</f>
        <v/>
      </c>
      <c r="B140" s="14" t="str" cm="1">
        <f t="array" ref="B140">_xlfn.IFS(A140="","",COUNTIF(高校選手データ貼り付け!P149," ")&gt;0,LEFT(高校選手データ貼り付け!P149,FIND(" ",高校選手データ貼り付け!P149)-1),TRUE,LEFT(高校選手データ貼り付け!P149,FIND("　",高校選手データ貼り付け!P149)-1))</f>
        <v/>
      </c>
      <c r="C140" s="14" t="str" cm="1">
        <f t="array" ref="C140">_xlfn.IFS(A140="","",COUNTIF(高校選手データ貼り付け!P149," ")&gt;0,RIGHT(高校選手データ貼り付け!P149,LEN(高校選手データ貼り付け!P149)-FIND(" ",高校選手データ貼り付け!P149)),TRUE,RIGHT(高校選手データ貼り付け!P149,LEN(高校選手データ貼り付け!P149)-FIND("　",高校選手データ貼り付け!P149)))</f>
        <v/>
      </c>
      <c r="D140" s="15"/>
      <c r="E140" s="16" t="str" cm="1">
        <f t="array" ref="E140">_xlfn.IFS(A140="","",TRUE,高校選手データ貼り付け!$P$4&amp;"高")</f>
        <v/>
      </c>
      <c r="F140" s="17" t="str" cm="1">
        <f t="array" ref="F140">_xlfn.IFS(A140="","",TRUE,高校選手データ貼り付け!W148)</f>
        <v/>
      </c>
      <c r="G140" s="15"/>
      <c r="H140" s="18"/>
      <c r="I140" s="18"/>
      <c r="J140" s="16" t="str" cm="1">
        <f t="array" ref="J140">_xlfn.IFS(A140="","",COUNTIF(高校選手データ貼り付け!P148," ")&gt;0,ASC(LEFT(高校選手データ貼り付け!P148,FIND(" ",高校選手データ貼り付け!P148)-1)),TRUE,ASC(LEFT(高校選手データ貼り付け!P148,FIND("　",高校選手データ貼り付け!P148)-1)))</f>
        <v/>
      </c>
      <c r="K140" s="18" t="str" cm="1">
        <f t="array" ref="K140">_xlfn.IFS(A140="","",COUNTIF(高校選手データ貼り付け!P148," ")&gt;0,ASC(RIGHT(高校選手データ貼り付け!P148,LEN(高校選手データ貼り付け!P148)-FIND(" ",高校選手データ貼り付け!P148))),TRUE,ASC(RIGHT(高校選手データ貼り付け!P148,LEN(高校選手データ貼り付け!P148)-FIND("　",高校選手データ貼り付け!P148))))</f>
        <v/>
      </c>
      <c r="L140" s="18"/>
      <c r="M140" s="18"/>
      <c r="N140" s="18" t="str" cm="1">
        <f t="array" ref="N140">_xlfn.IFS(A140="","",TRUE,高校選手データ貼り付け!R148&amp;"."&amp;TEXT(高校選手データ貼り付け!T148,"00")&amp;"."&amp;TEXT(高校選手データ貼り付け!V148,"00"))</f>
        <v/>
      </c>
      <c r="O140" s="18" t="str" cm="1">
        <f t="array" ref="O140">_xlfn.IFS(A140="","",TRUE,"JPN")</f>
        <v/>
      </c>
      <c r="P140" s="1" t="e">
        <f t="shared" si="0"/>
        <v>#VALUE!</v>
      </c>
      <c r="Q140" s="1" t="e">
        <f t="shared" si="1"/>
        <v>#VALUE!</v>
      </c>
      <c r="R140" s="1" t="e">
        <f t="shared" si="2"/>
        <v>#VALUE!</v>
      </c>
      <c r="S140" s="1" t="e">
        <f t="shared" si="3"/>
        <v>#VALUE!</v>
      </c>
      <c r="T140" s="1" t="e">
        <f t="shared" si="4"/>
        <v>#VALUE!</v>
      </c>
      <c r="U140" s="1" t="str">
        <f t="shared" si="5"/>
        <v>高</v>
      </c>
    </row>
    <row r="141" spans="1:21" ht="18" customHeight="1">
      <c r="A141" s="13" t="str" cm="1">
        <f t="array" ref="A141">_xlfn.IFS(高校選手データ貼り付け!N149="","",TRUE,高校選手データ貼り付け!N149)</f>
        <v/>
      </c>
      <c r="B141" s="14" t="str" cm="1">
        <f t="array" ref="B141">_xlfn.IFS(A141="","",COUNTIF(高校選手データ貼り付け!P150," ")&gt;0,LEFT(高校選手データ貼り付け!P150,FIND(" ",高校選手データ貼り付け!P150)-1),TRUE,LEFT(高校選手データ貼り付け!P150,FIND("　",高校選手データ貼り付け!P150)-1))</f>
        <v/>
      </c>
      <c r="C141" s="14" t="str" cm="1">
        <f t="array" ref="C141">_xlfn.IFS(A141="","",COUNTIF(高校選手データ貼り付け!P150," ")&gt;0,RIGHT(高校選手データ貼り付け!P150,LEN(高校選手データ貼り付け!P150)-FIND(" ",高校選手データ貼り付け!P150)),TRUE,RIGHT(高校選手データ貼り付け!P150,LEN(高校選手データ貼り付け!P150)-FIND("　",高校選手データ貼り付け!P150)))</f>
        <v/>
      </c>
      <c r="D141" s="15"/>
      <c r="E141" s="16" t="str" cm="1">
        <f t="array" ref="E141">_xlfn.IFS(A141="","",TRUE,高校選手データ貼り付け!$P$4&amp;"高")</f>
        <v/>
      </c>
      <c r="F141" s="17" t="str" cm="1">
        <f t="array" ref="F141">_xlfn.IFS(A141="","",TRUE,高校選手データ貼り付け!W149)</f>
        <v/>
      </c>
      <c r="G141" s="15"/>
      <c r="H141" s="18"/>
      <c r="I141" s="18"/>
      <c r="J141" s="16" t="str" cm="1">
        <f t="array" ref="J141">_xlfn.IFS(A141="","",COUNTIF(高校選手データ貼り付け!P149," ")&gt;0,ASC(LEFT(高校選手データ貼り付け!P149,FIND(" ",高校選手データ貼り付け!P149)-1)),TRUE,ASC(LEFT(高校選手データ貼り付け!P149,FIND("　",高校選手データ貼り付け!P149)-1)))</f>
        <v/>
      </c>
      <c r="K141" s="18" t="str" cm="1">
        <f t="array" ref="K141">_xlfn.IFS(A141="","",COUNTIF(高校選手データ貼り付け!P149," ")&gt;0,ASC(RIGHT(高校選手データ貼り付け!P149,LEN(高校選手データ貼り付け!P149)-FIND(" ",高校選手データ貼り付け!P149))),TRUE,ASC(RIGHT(高校選手データ貼り付け!P149,LEN(高校選手データ貼り付け!P149)-FIND("　",高校選手データ貼り付け!P149))))</f>
        <v/>
      </c>
      <c r="L141" s="18"/>
      <c r="M141" s="18"/>
      <c r="N141" s="18" t="str" cm="1">
        <f t="array" ref="N141">_xlfn.IFS(A141="","",TRUE,高校選手データ貼り付け!R149&amp;"."&amp;TEXT(高校選手データ貼り付け!T149,"00")&amp;"."&amp;TEXT(高校選手データ貼り付け!V149,"00"))</f>
        <v/>
      </c>
      <c r="O141" s="18" t="str" cm="1">
        <f t="array" ref="O141">_xlfn.IFS(A141="","",TRUE,"JPN")</f>
        <v/>
      </c>
      <c r="P141" s="1" t="e">
        <f t="shared" si="0"/>
        <v>#VALUE!</v>
      </c>
      <c r="Q141" s="1" t="e">
        <f t="shared" si="1"/>
        <v>#VALUE!</v>
      </c>
      <c r="R141" s="1" t="e">
        <f t="shared" si="2"/>
        <v>#VALUE!</v>
      </c>
      <c r="S141" s="1" t="e">
        <f t="shared" si="3"/>
        <v>#VALUE!</v>
      </c>
      <c r="T141" s="1" t="e">
        <f t="shared" si="4"/>
        <v>#VALUE!</v>
      </c>
      <c r="U141" s="1" t="str">
        <f t="shared" si="5"/>
        <v>高</v>
      </c>
    </row>
    <row r="142" spans="1:21" ht="18" customHeight="1">
      <c r="A142" s="13" t="str" cm="1">
        <f t="array" ref="A142">_xlfn.IFS(高校選手データ貼り付け!N150="","",TRUE,高校選手データ貼り付け!N150)</f>
        <v/>
      </c>
      <c r="B142" s="14" t="str" cm="1">
        <f t="array" ref="B142">_xlfn.IFS(A142="","",COUNTIF(高校選手データ貼り付け!P151," ")&gt;0,LEFT(高校選手データ貼り付け!P151,FIND(" ",高校選手データ貼り付け!P151)-1),TRUE,LEFT(高校選手データ貼り付け!P151,FIND("　",高校選手データ貼り付け!P151)-1))</f>
        <v/>
      </c>
      <c r="C142" s="14" t="str" cm="1">
        <f t="array" ref="C142">_xlfn.IFS(A142="","",COUNTIF(高校選手データ貼り付け!P151," ")&gt;0,RIGHT(高校選手データ貼り付け!P151,LEN(高校選手データ貼り付け!P151)-FIND(" ",高校選手データ貼り付け!P151)),TRUE,RIGHT(高校選手データ貼り付け!P151,LEN(高校選手データ貼り付け!P151)-FIND("　",高校選手データ貼り付け!P151)))</f>
        <v/>
      </c>
      <c r="D142" s="15"/>
      <c r="E142" s="16" t="str" cm="1">
        <f t="array" ref="E142">_xlfn.IFS(A142="","",TRUE,高校選手データ貼り付け!$P$4&amp;"高")</f>
        <v/>
      </c>
      <c r="F142" s="17" t="str" cm="1">
        <f t="array" ref="F142">_xlfn.IFS(A142="","",TRUE,高校選手データ貼り付け!W150)</f>
        <v/>
      </c>
      <c r="G142" s="15"/>
      <c r="H142" s="18"/>
      <c r="I142" s="18"/>
      <c r="J142" s="16" t="str" cm="1">
        <f t="array" ref="J142">_xlfn.IFS(A142="","",COUNTIF(高校選手データ貼り付け!P150," ")&gt;0,ASC(LEFT(高校選手データ貼り付け!P150,FIND(" ",高校選手データ貼り付け!P150)-1)),TRUE,ASC(LEFT(高校選手データ貼り付け!P150,FIND("　",高校選手データ貼り付け!P150)-1)))</f>
        <v/>
      </c>
      <c r="K142" s="18" t="str" cm="1">
        <f t="array" ref="K142">_xlfn.IFS(A142="","",COUNTIF(高校選手データ貼り付け!P150," ")&gt;0,ASC(RIGHT(高校選手データ貼り付け!P150,LEN(高校選手データ貼り付け!P150)-FIND(" ",高校選手データ貼り付け!P150))),TRUE,ASC(RIGHT(高校選手データ貼り付け!P150,LEN(高校選手データ貼り付け!P150)-FIND("　",高校選手データ貼り付け!P150))))</f>
        <v/>
      </c>
      <c r="L142" s="18"/>
      <c r="M142" s="18"/>
      <c r="N142" s="18" t="str" cm="1">
        <f t="array" ref="N142">_xlfn.IFS(A142="","",TRUE,高校選手データ貼り付け!R150&amp;"."&amp;TEXT(高校選手データ貼り付け!T150,"00")&amp;"."&amp;TEXT(高校選手データ貼り付け!V150,"00"))</f>
        <v/>
      </c>
      <c r="O142" s="18" t="str" cm="1">
        <f t="array" ref="O142">_xlfn.IFS(A142="","",TRUE,"JPN")</f>
        <v/>
      </c>
      <c r="P142" s="1" t="e">
        <f t="shared" si="0"/>
        <v>#VALUE!</v>
      </c>
      <c r="Q142" s="1" t="e">
        <f t="shared" si="1"/>
        <v>#VALUE!</v>
      </c>
      <c r="R142" s="1" t="e">
        <f t="shared" si="2"/>
        <v>#VALUE!</v>
      </c>
      <c r="S142" s="1" t="e">
        <f t="shared" si="3"/>
        <v>#VALUE!</v>
      </c>
      <c r="T142" s="1" t="e">
        <f t="shared" si="4"/>
        <v>#VALUE!</v>
      </c>
      <c r="U142" s="1" t="str">
        <f t="shared" si="5"/>
        <v>高</v>
      </c>
    </row>
    <row r="143" spans="1:21" ht="18" customHeight="1">
      <c r="A143" s="13" t="str" cm="1">
        <f t="array" ref="A143">_xlfn.IFS(高校選手データ貼り付け!N151="","",TRUE,高校選手データ貼り付け!N151)</f>
        <v/>
      </c>
      <c r="B143" s="14" t="str" cm="1">
        <f t="array" ref="B143">_xlfn.IFS(A143="","",COUNTIF(高校選手データ貼り付け!P152," ")&gt;0,LEFT(高校選手データ貼り付け!P152,FIND(" ",高校選手データ貼り付け!P152)-1),TRUE,LEFT(高校選手データ貼り付け!P152,FIND("　",高校選手データ貼り付け!P152)-1))</f>
        <v/>
      </c>
      <c r="C143" s="14" t="str" cm="1">
        <f t="array" ref="C143">_xlfn.IFS(A143="","",COUNTIF(高校選手データ貼り付け!P152," ")&gt;0,RIGHT(高校選手データ貼り付け!P152,LEN(高校選手データ貼り付け!P152)-FIND(" ",高校選手データ貼り付け!P152)),TRUE,RIGHT(高校選手データ貼り付け!P152,LEN(高校選手データ貼り付け!P152)-FIND("　",高校選手データ貼り付け!P152)))</f>
        <v/>
      </c>
      <c r="D143" s="15"/>
      <c r="E143" s="16" t="str" cm="1">
        <f t="array" ref="E143">_xlfn.IFS(A143="","",TRUE,高校選手データ貼り付け!$P$4&amp;"高")</f>
        <v/>
      </c>
      <c r="F143" s="17" t="str" cm="1">
        <f t="array" ref="F143">_xlfn.IFS(A143="","",TRUE,高校選手データ貼り付け!W151)</f>
        <v/>
      </c>
      <c r="G143" s="15"/>
      <c r="H143" s="18"/>
      <c r="I143" s="18"/>
      <c r="J143" s="16" t="str" cm="1">
        <f t="array" ref="J143">_xlfn.IFS(A143="","",COUNTIF(高校選手データ貼り付け!P151," ")&gt;0,ASC(LEFT(高校選手データ貼り付け!P151,FIND(" ",高校選手データ貼り付け!P151)-1)),TRUE,ASC(LEFT(高校選手データ貼り付け!P151,FIND("　",高校選手データ貼り付け!P151)-1)))</f>
        <v/>
      </c>
      <c r="K143" s="18" t="str" cm="1">
        <f t="array" ref="K143">_xlfn.IFS(A143="","",COUNTIF(高校選手データ貼り付け!P151," ")&gt;0,ASC(RIGHT(高校選手データ貼り付け!P151,LEN(高校選手データ貼り付け!P151)-FIND(" ",高校選手データ貼り付け!P151))),TRUE,ASC(RIGHT(高校選手データ貼り付け!P151,LEN(高校選手データ貼り付け!P151)-FIND("　",高校選手データ貼り付け!P151))))</f>
        <v/>
      </c>
      <c r="L143" s="18"/>
      <c r="M143" s="18"/>
      <c r="N143" s="18" t="str" cm="1">
        <f t="array" ref="N143">_xlfn.IFS(A143="","",TRUE,高校選手データ貼り付け!R151&amp;"."&amp;TEXT(高校選手データ貼り付け!T151,"00")&amp;"."&amp;TEXT(高校選手データ貼り付け!V151,"00"))</f>
        <v/>
      </c>
      <c r="O143" s="18" t="str" cm="1">
        <f t="array" ref="O143">_xlfn.IFS(A143="","",TRUE,"JPN")</f>
        <v/>
      </c>
      <c r="P143" s="1" t="e">
        <f t="shared" si="0"/>
        <v>#VALUE!</v>
      </c>
      <c r="Q143" s="1" t="e">
        <f t="shared" si="1"/>
        <v>#VALUE!</v>
      </c>
      <c r="R143" s="1" t="e">
        <f t="shared" si="2"/>
        <v>#VALUE!</v>
      </c>
      <c r="S143" s="1" t="e">
        <f t="shared" si="3"/>
        <v>#VALUE!</v>
      </c>
      <c r="T143" s="1" t="e">
        <f t="shared" si="4"/>
        <v>#VALUE!</v>
      </c>
      <c r="U143" s="1" t="str">
        <f t="shared" si="5"/>
        <v>高</v>
      </c>
    </row>
    <row r="144" spans="1:21" ht="18" customHeight="1">
      <c r="A144" s="13" t="str" cm="1">
        <f t="array" ref="A144">_xlfn.IFS(高校選手データ貼り付け!N152="","",TRUE,高校選手データ貼り付け!N152)</f>
        <v/>
      </c>
      <c r="B144" s="14" t="str" cm="1">
        <f t="array" ref="B144">_xlfn.IFS(A144="","",COUNTIF(高校選手データ貼り付け!P153," ")&gt;0,LEFT(高校選手データ貼り付け!P153,FIND(" ",高校選手データ貼り付け!P153)-1),TRUE,LEFT(高校選手データ貼り付け!P153,FIND("　",高校選手データ貼り付け!P153)-1))</f>
        <v/>
      </c>
      <c r="C144" s="14" t="str" cm="1">
        <f t="array" ref="C144">_xlfn.IFS(A144="","",COUNTIF(高校選手データ貼り付け!P153," ")&gt;0,RIGHT(高校選手データ貼り付け!P153,LEN(高校選手データ貼り付け!P153)-FIND(" ",高校選手データ貼り付け!P153)),TRUE,RIGHT(高校選手データ貼り付け!P153,LEN(高校選手データ貼り付け!P153)-FIND("　",高校選手データ貼り付け!P153)))</f>
        <v/>
      </c>
      <c r="D144" s="15"/>
      <c r="E144" s="16" t="str" cm="1">
        <f t="array" ref="E144">_xlfn.IFS(A144="","",TRUE,高校選手データ貼り付け!$P$4&amp;"高")</f>
        <v/>
      </c>
      <c r="F144" s="17" t="str" cm="1">
        <f t="array" ref="F144">_xlfn.IFS(A144="","",TRUE,高校選手データ貼り付け!W152)</f>
        <v/>
      </c>
      <c r="G144" s="15"/>
      <c r="H144" s="18"/>
      <c r="I144" s="18"/>
      <c r="J144" s="16" t="str" cm="1">
        <f t="array" ref="J144">_xlfn.IFS(A144="","",COUNTIF(高校選手データ貼り付け!P152," ")&gt;0,ASC(LEFT(高校選手データ貼り付け!P152,FIND(" ",高校選手データ貼り付け!P152)-1)),TRUE,ASC(LEFT(高校選手データ貼り付け!P152,FIND("　",高校選手データ貼り付け!P152)-1)))</f>
        <v/>
      </c>
      <c r="K144" s="18" t="str" cm="1">
        <f t="array" ref="K144">_xlfn.IFS(A144="","",COUNTIF(高校選手データ貼り付け!P152," ")&gt;0,ASC(RIGHT(高校選手データ貼り付け!P152,LEN(高校選手データ貼り付け!P152)-FIND(" ",高校選手データ貼り付け!P152))),TRUE,ASC(RIGHT(高校選手データ貼り付け!P152,LEN(高校選手データ貼り付け!P152)-FIND("　",高校選手データ貼り付け!P152))))</f>
        <v/>
      </c>
      <c r="L144" s="18"/>
      <c r="M144" s="18"/>
      <c r="N144" s="18" t="str" cm="1">
        <f t="array" ref="N144">_xlfn.IFS(A144="","",TRUE,高校選手データ貼り付け!R152&amp;"."&amp;TEXT(高校選手データ貼り付け!T152,"00")&amp;"."&amp;TEXT(高校選手データ貼り付け!V152,"00"))</f>
        <v/>
      </c>
      <c r="O144" s="18" t="str" cm="1">
        <f t="array" ref="O144">_xlfn.IFS(A144="","",TRUE,"JPN")</f>
        <v/>
      </c>
      <c r="P144" s="1" t="e">
        <f t="shared" si="0"/>
        <v>#VALUE!</v>
      </c>
      <c r="Q144" s="1" t="e">
        <f t="shared" si="1"/>
        <v>#VALUE!</v>
      </c>
      <c r="R144" s="1" t="e">
        <f t="shared" si="2"/>
        <v>#VALUE!</v>
      </c>
      <c r="S144" s="1" t="e">
        <f t="shared" si="3"/>
        <v>#VALUE!</v>
      </c>
      <c r="T144" s="1" t="e">
        <f t="shared" si="4"/>
        <v>#VALUE!</v>
      </c>
      <c r="U144" s="1" t="str">
        <f t="shared" si="5"/>
        <v>高</v>
      </c>
    </row>
    <row r="145" spans="1:21" ht="18" customHeight="1">
      <c r="A145" s="13" t="str" cm="1">
        <f t="array" ref="A145">_xlfn.IFS(高校選手データ貼り付け!N153="","",TRUE,高校選手データ貼り付け!N153)</f>
        <v/>
      </c>
      <c r="B145" s="14" t="str" cm="1">
        <f t="array" ref="B145">_xlfn.IFS(A145="","",COUNTIF(高校選手データ貼り付け!P154," ")&gt;0,LEFT(高校選手データ貼り付け!P154,FIND(" ",高校選手データ貼り付け!P154)-1),TRUE,LEFT(高校選手データ貼り付け!P154,FIND("　",高校選手データ貼り付け!P154)-1))</f>
        <v/>
      </c>
      <c r="C145" s="14" t="str" cm="1">
        <f t="array" ref="C145">_xlfn.IFS(A145="","",COUNTIF(高校選手データ貼り付け!P154," ")&gt;0,RIGHT(高校選手データ貼り付け!P154,LEN(高校選手データ貼り付け!P154)-FIND(" ",高校選手データ貼り付け!P154)),TRUE,RIGHT(高校選手データ貼り付け!P154,LEN(高校選手データ貼り付け!P154)-FIND("　",高校選手データ貼り付け!P154)))</f>
        <v/>
      </c>
      <c r="D145" s="15"/>
      <c r="E145" s="16" t="str" cm="1">
        <f t="array" ref="E145">_xlfn.IFS(A145="","",TRUE,高校選手データ貼り付け!$P$4&amp;"高")</f>
        <v/>
      </c>
      <c r="F145" s="17" t="str" cm="1">
        <f t="array" ref="F145">_xlfn.IFS(A145="","",TRUE,高校選手データ貼り付け!W153)</f>
        <v/>
      </c>
      <c r="G145" s="15"/>
      <c r="H145" s="18"/>
      <c r="I145" s="18"/>
      <c r="J145" s="16" t="str" cm="1">
        <f t="array" ref="J145">_xlfn.IFS(A145="","",COUNTIF(高校選手データ貼り付け!P153," ")&gt;0,ASC(LEFT(高校選手データ貼り付け!P153,FIND(" ",高校選手データ貼り付け!P153)-1)),TRUE,ASC(LEFT(高校選手データ貼り付け!P153,FIND("　",高校選手データ貼り付け!P153)-1)))</f>
        <v/>
      </c>
      <c r="K145" s="18" t="str" cm="1">
        <f t="array" ref="K145">_xlfn.IFS(A145="","",COUNTIF(高校選手データ貼り付け!P153," ")&gt;0,ASC(RIGHT(高校選手データ貼り付け!P153,LEN(高校選手データ貼り付け!P153)-FIND(" ",高校選手データ貼り付け!P153))),TRUE,ASC(RIGHT(高校選手データ貼り付け!P153,LEN(高校選手データ貼り付け!P153)-FIND("　",高校選手データ貼り付け!P153))))</f>
        <v/>
      </c>
      <c r="L145" s="18"/>
      <c r="M145" s="18"/>
      <c r="N145" s="18" t="str" cm="1">
        <f t="array" ref="N145">_xlfn.IFS(A145="","",TRUE,高校選手データ貼り付け!R153&amp;"."&amp;TEXT(高校選手データ貼り付け!T153,"00")&amp;"."&amp;TEXT(高校選手データ貼り付け!V153,"00"))</f>
        <v/>
      </c>
      <c r="O145" s="18" t="str" cm="1">
        <f t="array" ref="O145">_xlfn.IFS(A145="","",TRUE,"JPN")</f>
        <v/>
      </c>
      <c r="P145" s="1" t="e">
        <f t="shared" si="0"/>
        <v>#VALUE!</v>
      </c>
      <c r="Q145" s="1" t="e">
        <f t="shared" si="1"/>
        <v>#VALUE!</v>
      </c>
      <c r="R145" s="1" t="e">
        <f t="shared" si="2"/>
        <v>#VALUE!</v>
      </c>
      <c r="S145" s="1" t="e">
        <f t="shared" si="3"/>
        <v>#VALUE!</v>
      </c>
      <c r="T145" s="1" t="e">
        <f t="shared" si="4"/>
        <v>#VALUE!</v>
      </c>
      <c r="U145" s="1" t="str">
        <f t="shared" si="5"/>
        <v>高</v>
      </c>
    </row>
    <row r="146" spans="1:21" ht="18" customHeight="1">
      <c r="A146" s="13" t="str" cm="1">
        <f t="array" ref="A146">_xlfn.IFS(高校選手データ貼り付け!N154="","",TRUE,高校選手データ貼り付け!N154)</f>
        <v/>
      </c>
      <c r="B146" s="14" t="str" cm="1">
        <f t="array" ref="B146">_xlfn.IFS(A146="","",COUNTIF(高校選手データ貼り付け!P155," ")&gt;0,LEFT(高校選手データ貼り付け!P155,FIND(" ",高校選手データ貼り付け!P155)-1),TRUE,LEFT(高校選手データ貼り付け!P155,FIND("　",高校選手データ貼り付け!P155)-1))</f>
        <v/>
      </c>
      <c r="C146" s="14" t="str" cm="1">
        <f t="array" ref="C146">_xlfn.IFS(A146="","",COUNTIF(高校選手データ貼り付け!P155," ")&gt;0,RIGHT(高校選手データ貼り付け!P155,LEN(高校選手データ貼り付け!P155)-FIND(" ",高校選手データ貼り付け!P155)),TRUE,RIGHT(高校選手データ貼り付け!P155,LEN(高校選手データ貼り付け!P155)-FIND("　",高校選手データ貼り付け!P155)))</f>
        <v/>
      </c>
      <c r="D146" s="15"/>
      <c r="E146" s="16" t="str" cm="1">
        <f t="array" ref="E146">_xlfn.IFS(A146="","",TRUE,高校選手データ貼り付け!$P$4&amp;"高")</f>
        <v/>
      </c>
      <c r="F146" s="17" t="str" cm="1">
        <f t="array" ref="F146">_xlfn.IFS(A146="","",TRUE,高校選手データ貼り付け!W154)</f>
        <v/>
      </c>
      <c r="G146" s="15"/>
      <c r="H146" s="18"/>
      <c r="I146" s="18"/>
      <c r="J146" s="16" t="str" cm="1">
        <f t="array" ref="J146">_xlfn.IFS(A146="","",COUNTIF(高校選手データ貼り付け!P154," ")&gt;0,ASC(LEFT(高校選手データ貼り付け!P154,FIND(" ",高校選手データ貼り付け!P154)-1)),TRUE,ASC(LEFT(高校選手データ貼り付け!P154,FIND("　",高校選手データ貼り付け!P154)-1)))</f>
        <v/>
      </c>
      <c r="K146" s="18" t="str" cm="1">
        <f t="array" ref="K146">_xlfn.IFS(A146="","",COUNTIF(高校選手データ貼り付け!P154," ")&gt;0,ASC(RIGHT(高校選手データ貼り付け!P154,LEN(高校選手データ貼り付け!P154)-FIND(" ",高校選手データ貼り付け!P154))),TRUE,ASC(RIGHT(高校選手データ貼り付け!P154,LEN(高校選手データ貼り付け!P154)-FIND("　",高校選手データ貼り付け!P154))))</f>
        <v/>
      </c>
      <c r="L146" s="18"/>
      <c r="M146" s="18"/>
      <c r="N146" s="18" t="str" cm="1">
        <f t="array" ref="N146">_xlfn.IFS(A146="","",TRUE,高校選手データ貼り付け!R154&amp;"."&amp;TEXT(高校選手データ貼り付け!T154,"00")&amp;"."&amp;TEXT(高校選手データ貼り付け!V154,"00"))</f>
        <v/>
      </c>
      <c r="O146" s="18" t="str" cm="1">
        <f t="array" ref="O146">_xlfn.IFS(A146="","",TRUE,"JPN")</f>
        <v/>
      </c>
      <c r="P146" s="1" t="e">
        <f t="shared" si="0"/>
        <v>#VALUE!</v>
      </c>
      <c r="Q146" s="1" t="e">
        <f t="shared" si="1"/>
        <v>#VALUE!</v>
      </c>
      <c r="R146" s="1" t="e">
        <f t="shared" si="2"/>
        <v>#VALUE!</v>
      </c>
      <c r="S146" s="1" t="e">
        <f t="shared" si="3"/>
        <v>#VALUE!</v>
      </c>
      <c r="T146" s="1" t="e">
        <f t="shared" si="4"/>
        <v>#VALUE!</v>
      </c>
      <c r="U146" s="1" t="str">
        <f t="shared" si="5"/>
        <v>高</v>
      </c>
    </row>
    <row r="147" spans="1:21" ht="18" customHeight="1">
      <c r="A147" s="13" t="str" cm="1">
        <f t="array" ref="A147">_xlfn.IFS(高校選手データ貼り付け!N155="","",TRUE,高校選手データ貼り付け!N155)</f>
        <v/>
      </c>
      <c r="B147" s="14" t="str" cm="1">
        <f t="array" ref="B147">_xlfn.IFS(A147="","",COUNTIF(高校選手データ貼り付け!P156," ")&gt;0,LEFT(高校選手データ貼り付け!P156,FIND(" ",高校選手データ貼り付け!P156)-1),TRUE,LEFT(高校選手データ貼り付け!P156,FIND("　",高校選手データ貼り付け!P156)-1))</f>
        <v/>
      </c>
      <c r="C147" s="14" t="str" cm="1">
        <f t="array" ref="C147">_xlfn.IFS(A147="","",COUNTIF(高校選手データ貼り付け!P156," ")&gt;0,RIGHT(高校選手データ貼り付け!P156,LEN(高校選手データ貼り付け!P156)-FIND(" ",高校選手データ貼り付け!P156)),TRUE,RIGHT(高校選手データ貼り付け!P156,LEN(高校選手データ貼り付け!P156)-FIND("　",高校選手データ貼り付け!P156)))</f>
        <v/>
      </c>
      <c r="D147" s="15"/>
      <c r="E147" s="16" t="str" cm="1">
        <f t="array" ref="E147">_xlfn.IFS(A147="","",TRUE,高校選手データ貼り付け!$P$4&amp;"高")</f>
        <v/>
      </c>
      <c r="F147" s="17" t="str" cm="1">
        <f t="array" ref="F147">_xlfn.IFS(A147="","",TRUE,高校選手データ貼り付け!W155)</f>
        <v/>
      </c>
      <c r="G147" s="15"/>
      <c r="H147" s="18"/>
      <c r="I147" s="18"/>
      <c r="J147" s="16" t="str" cm="1">
        <f t="array" ref="J147">_xlfn.IFS(A147="","",COUNTIF(高校選手データ貼り付け!P155," ")&gt;0,ASC(LEFT(高校選手データ貼り付け!P155,FIND(" ",高校選手データ貼り付け!P155)-1)),TRUE,ASC(LEFT(高校選手データ貼り付け!P155,FIND("　",高校選手データ貼り付け!P155)-1)))</f>
        <v/>
      </c>
      <c r="K147" s="18" t="str" cm="1">
        <f t="array" ref="K147">_xlfn.IFS(A147="","",COUNTIF(高校選手データ貼り付け!P155," ")&gt;0,ASC(RIGHT(高校選手データ貼り付け!P155,LEN(高校選手データ貼り付け!P155)-FIND(" ",高校選手データ貼り付け!P155))),TRUE,ASC(RIGHT(高校選手データ貼り付け!P155,LEN(高校選手データ貼り付け!P155)-FIND("　",高校選手データ貼り付け!P155))))</f>
        <v/>
      </c>
      <c r="L147" s="18"/>
      <c r="M147" s="18"/>
      <c r="N147" s="18" t="str" cm="1">
        <f t="array" ref="N147">_xlfn.IFS(A147="","",TRUE,高校選手データ貼り付け!R155&amp;"."&amp;TEXT(高校選手データ貼り付け!T155,"00")&amp;"."&amp;TEXT(高校選手データ貼り付け!V155,"00"))</f>
        <v/>
      </c>
      <c r="O147" s="18" t="str" cm="1">
        <f t="array" ref="O147">_xlfn.IFS(A147="","",TRUE,"JPN")</f>
        <v/>
      </c>
      <c r="P147" s="1" t="e">
        <f t="shared" si="0"/>
        <v>#VALUE!</v>
      </c>
      <c r="Q147" s="1" t="e">
        <f t="shared" si="1"/>
        <v>#VALUE!</v>
      </c>
      <c r="R147" s="1" t="e">
        <f t="shared" si="2"/>
        <v>#VALUE!</v>
      </c>
      <c r="S147" s="1" t="e">
        <f t="shared" si="3"/>
        <v>#VALUE!</v>
      </c>
      <c r="T147" s="1" t="e">
        <f t="shared" si="4"/>
        <v>#VALUE!</v>
      </c>
      <c r="U147" s="1" t="str">
        <f t="shared" si="5"/>
        <v>高</v>
      </c>
    </row>
    <row r="148" spans="1:21" ht="18" customHeight="1">
      <c r="A148" s="13" t="str" cm="1">
        <f t="array" ref="A148">_xlfn.IFS(高校選手データ貼り付け!N156="","",TRUE,高校選手データ貼り付け!N156)</f>
        <v/>
      </c>
      <c r="B148" s="14" t="str" cm="1">
        <f t="array" ref="B148">_xlfn.IFS(A148="","",COUNTIF(高校選手データ貼り付け!P157," ")&gt;0,LEFT(高校選手データ貼り付け!P157,FIND(" ",高校選手データ貼り付け!P157)-1),TRUE,LEFT(高校選手データ貼り付け!P157,FIND("　",高校選手データ貼り付け!P157)-1))</f>
        <v/>
      </c>
      <c r="C148" s="14" t="str" cm="1">
        <f t="array" ref="C148">_xlfn.IFS(A148="","",COUNTIF(高校選手データ貼り付け!P157," ")&gt;0,RIGHT(高校選手データ貼り付け!P157,LEN(高校選手データ貼り付け!P157)-FIND(" ",高校選手データ貼り付け!P157)),TRUE,RIGHT(高校選手データ貼り付け!P157,LEN(高校選手データ貼り付け!P157)-FIND("　",高校選手データ貼り付け!P157)))</f>
        <v/>
      </c>
      <c r="D148" s="15"/>
      <c r="E148" s="16" t="str" cm="1">
        <f t="array" ref="E148">_xlfn.IFS(A148="","",TRUE,高校選手データ貼り付け!$P$4&amp;"高")</f>
        <v/>
      </c>
      <c r="F148" s="17" t="str" cm="1">
        <f t="array" ref="F148">_xlfn.IFS(A148="","",TRUE,高校選手データ貼り付け!W156)</f>
        <v/>
      </c>
      <c r="G148" s="15"/>
      <c r="H148" s="18"/>
      <c r="I148" s="18"/>
      <c r="J148" s="16" t="str" cm="1">
        <f t="array" ref="J148">_xlfn.IFS(A148="","",COUNTIF(高校選手データ貼り付け!P156," ")&gt;0,ASC(LEFT(高校選手データ貼り付け!P156,FIND(" ",高校選手データ貼り付け!P156)-1)),TRUE,ASC(LEFT(高校選手データ貼り付け!P156,FIND("　",高校選手データ貼り付け!P156)-1)))</f>
        <v/>
      </c>
      <c r="K148" s="18" t="str" cm="1">
        <f t="array" ref="K148">_xlfn.IFS(A148="","",COUNTIF(高校選手データ貼り付け!P156," ")&gt;0,ASC(RIGHT(高校選手データ貼り付け!P156,LEN(高校選手データ貼り付け!P156)-FIND(" ",高校選手データ貼り付け!P156))),TRUE,ASC(RIGHT(高校選手データ貼り付け!P156,LEN(高校選手データ貼り付け!P156)-FIND("　",高校選手データ貼り付け!P156))))</f>
        <v/>
      </c>
      <c r="L148" s="18"/>
      <c r="M148" s="18"/>
      <c r="N148" s="18" t="str" cm="1">
        <f t="array" ref="N148">_xlfn.IFS(A148="","",TRUE,高校選手データ貼り付け!R156&amp;"."&amp;TEXT(高校選手データ貼り付け!T156,"00")&amp;"."&amp;TEXT(高校選手データ貼り付け!V156,"00"))</f>
        <v/>
      </c>
      <c r="O148" s="18" t="str" cm="1">
        <f t="array" ref="O148">_xlfn.IFS(A148="","",TRUE,"JPN")</f>
        <v/>
      </c>
      <c r="P148" s="1" t="e">
        <f t="shared" si="0"/>
        <v>#VALUE!</v>
      </c>
      <c r="Q148" s="1" t="e">
        <f t="shared" si="1"/>
        <v>#VALUE!</v>
      </c>
      <c r="R148" s="1" t="e">
        <f t="shared" si="2"/>
        <v>#VALUE!</v>
      </c>
      <c r="S148" s="1" t="e">
        <f t="shared" si="3"/>
        <v>#VALUE!</v>
      </c>
      <c r="T148" s="1" t="e">
        <f t="shared" si="4"/>
        <v>#VALUE!</v>
      </c>
      <c r="U148" s="1" t="str">
        <f t="shared" si="5"/>
        <v>高</v>
      </c>
    </row>
    <row r="149" spans="1:21" ht="18" customHeight="1">
      <c r="A149" s="13" t="str" cm="1">
        <f t="array" ref="A149">_xlfn.IFS(高校選手データ貼り付け!N157="","",TRUE,高校選手データ貼り付け!N157)</f>
        <v/>
      </c>
      <c r="B149" s="14" t="str" cm="1">
        <f t="array" ref="B149">_xlfn.IFS(A149="","",COUNTIF(高校選手データ貼り付け!P158," ")&gt;0,LEFT(高校選手データ貼り付け!P158,FIND(" ",高校選手データ貼り付け!P158)-1),TRUE,LEFT(高校選手データ貼り付け!P158,FIND("　",高校選手データ貼り付け!P158)-1))</f>
        <v/>
      </c>
      <c r="C149" s="14" t="str" cm="1">
        <f t="array" ref="C149">_xlfn.IFS(A149="","",COUNTIF(高校選手データ貼り付け!P158," ")&gt;0,RIGHT(高校選手データ貼り付け!P158,LEN(高校選手データ貼り付け!P158)-FIND(" ",高校選手データ貼り付け!P158)),TRUE,RIGHT(高校選手データ貼り付け!P158,LEN(高校選手データ貼り付け!P158)-FIND("　",高校選手データ貼り付け!P158)))</f>
        <v/>
      </c>
      <c r="D149" s="15"/>
      <c r="E149" s="16" t="str" cm="1">
        <f t="array" ref="E149">_xlfn.IFS(A149="","",TRUE,高校選手データ貼り付け!$P$4&amp;"高")</f>
        <v/>
      </c>
      <c r="F149" s="17" t="str" cm="1">
        <f t="array" ref="F149">_xlfn.IFS(A149="","",TRUE,高校選手データ貼り付け!W157)</f>
        <v/>
      </c>
      <c r="G149" s="15"/>
      <c r="H149" s="18"/>
      <c r="I149" s="18"/>
      <c r="J149" s="16" t="str" cm="1">
        <f t="array" ref="J149">_xlfn.IFS(A149="","",COUNTIF(高校選手データ貼り付け!P157," ")&gt;0,ASC(LEFT(高校選手データ貼り付け!P157,FIND(" ",高校選手データ貼り付け!P157)-1)),TRUE,ASC(LEFT(高校選手データ貼り付け!P157,FIND("　",高校選手データ貼り付け!P157)-1)))</f>
        <v/>
      </c>
      <c r="K149" s="18" t="str" cm="1">
        <f t="array" ref="K149">_xlfn.IFS(A149="","",COUNTIF(高校選手データ貼り付け!P157," ")&gt;0,ASC(RIGHT(高校選手データ貼り付け!P157,LEN(高校選手データ貼り付け!P157)-FIND(" ",高校選手データ貼り付け!P157))),TRUE,ASC(RIGHT(高校選手データ貼り付け!P157,LEN(高校選手データ貼り付け!P157)-FIND("　",高校選手データ貼り付け!P157))))</f>
        <v/>
      </c>
      <c r="L149" s="18"/>
      <c r="M149" s="18"/>
      <c r="N149" s="18" t="str" cm="1">
        <f t="array" ref="N149">_xlfn.IFS(A149="","",TRUE,高校選手データ貼り付け!R157&amp;"."&amp;TEXT(高校選手データ貼り付け!T157,"00")&amp;"."&amp;TEXT(高校選手データ貼り付け!V157,"00"))</f>
        <v/>
      </c>
      <c r="O149" s="18" t="str" cm="1">
        <f t="array" ref="O149">_xlfn.IFS(A149="","",TRUE,"JPN")</f>
        <v/>
      </c>
      <c r="P149" s="1" t="e">
        <f t="shared" si="0"/>
        <v>#VALUE!</v>
      </c>
      <c r="Q149" s="1" t="e">
        <f t="shared" si="1"/>
        <v>#VALUE!</v>
      </c>
      <c r="R149" s="1" t="e">
        <f t="shared" si="2"/>
        <v>#VALUE!</v>
      </c>
      <c r="S149" s="1" t="e">
        <f t="shared" si="3"/>
        <v>#VALUE!</v>
      </c>
      <c r="T149" s="1" t="e">
        <f t="shared" si="4"/>
        <v>#VALUE!</v>
      </c>
      <c r="U149" s="1" t="str">
        <f t="shared" si="5"/>
        <v>高</v>
      </c>
    </row>
    <row r="150" spans="1:21" ht="18" customHeight="1">
      <c r="A150" s="13" t="str" cm="1">
        <f t="array" ref="A150">_xlfn.IFS(高校選手データ貼り付け!N158="","",TRUE,高校選手データ貼り付け!N158)</f>
        <v/>
      </c>
      <c r="B150" s="14" t="str" cm="1">
        <f t="array" ref="B150">_xlfn.IFS(A150="","",COUNTIF(高校選手データ貼り付け!P159," ")&gt;0,LEFT(高校選手データ貼り付け!P159,FIND(" ",高校選手データ貼り付け!P159)-1),TRUE,LEFT(高校選手データ貼り付け!P159,FIND("　",高校選手データ貼り付け!P159)-1))</f>
        <v/>
      </c>
      <c r="C150" s="14" t="str" cm="1">
        <f t="array" ref="C150">_xlfn.IFS(A150="","",COUNTIF(高校選手データ貼り付け!P159," ")&gt;0,RIGHT(高校選手データ貼り付け!P159,LEN(高校選手データ貼り付け!P159)-FIND(" ",高校選手データ貼り付け!P159)),TRUE,RIGHT(高校選手データ貼り付け!P159,LEN(高校選手データ貼り付け!P159)-FIND("　",高校選手データ貼り付け!P159)))</f>
        <v/>
      </c>
      <c r="D150" s="15"/>
      <c r="E150" s="16" t="str" cm="1">
        <f t="array" ref="E150">_xlfn.IFS(A150="","",TRUE,高校選手データ貼り付け!$P$4&amp;"高")</f>
        <v/>
      </c>
      <c r="F150" s="17" t="str" cm="1">
        <f t="array" ref="F150">_xlfn.IFS(A150="","",TRUE,高校選手データ貼り付け!W158)</f>
        <v/>
      </c>
      <c r="G150" s="15"/>
      <c r="H150" s="18"/>
      <c r="I150" s="18"/>
      <c r="J150" s="16" t="str" cm="1">
        <f t="array" ref="J150">_xlfn.IFS(A150="","",COUNTIF(高校選手データ貼り付け!P158," ")&gt;0,ASC(LEFT(高校選手データ貼り付け!P158,FIND(" ",高校選手データ貼り付け!P158)-1)),TRUE,ASC(LEFT(高校選手データ貼り付け!P158,FIND("　",高校選手データ貼り付け!P158)-1)))</f>
        <v/>
      </c>
      <c r="K150" s="18" t="str" cm="1">
        <f t="array" ref="K150">_xlfn.IFS(A150="","",COUNTIF(高校選手データ貼り付け!P158," ")&gt;0,ASC(RIGHT(高校選手データ貼り付け!P158,LEN(高校選手データ貼り付け!P158)-FIND(" ",高校選手データ貼り付け!P158))),TRUE,ASC(RIGHT(高校選手データ貼り付け!P158,LEN(高校選手データ貼り付け!P158)-FIND("　",高校選手データ貼り付け!P158))))</f>
        <v/>
      </c>
      <c r="L150" s="18"/>
      <c r="M150" s="18"/>
      <c r="N150" s="18" t="str" cm="1">
        <f t="array" ref="N150">_xlfn.IFS(A150="","",TRUE,高校選手データ貼り付け!R158&amp;"."&amp;TEXT(高校選手データ貼り付け!T158,"00")&amp;"."&amp;TEXT(高校選手データ貼り付け!V158,"00"))</f>
        <v/>
      </c>
      <c r="O150" s="18" t="str" cm="1">
        <f t="array" ref="O150">_xlfn.IFS(A150="","",TRUE,"JPN")</f>
        <v/>
      </c>
      <c r="P150" s="1" t="e">
        <f t="shared" si="0"/>
        <v>#VALUE!</v>
      </c>
      <c r="Q150" s="1" t="e">
        <f t="shared" si="1"/>
        <v>#VALUE!</v>
      </c>
      <c r="R150" s="1" t="e">
        <f t="shared" si="2"/>
        <v>#VALUE!</v>
      </c>
      <c r="S150" s="1" t="e">
        <f t="shared" si="3"/>
        <v>#VALUE!</v>
      </c>
      <c r="T150" s="1" t="e">
        <f t="shared" si="4"/>
        <v>#VALUE!</v>
      </c>
      <c r="U150" s="1" t="str">
        <f t="shared" si="5"/>
        <v>高</v>
      </c>
    </row>
    <row r="151" spans="1:21" ht="18" customHeight="1">
      <c r="A151" s="13" t="str" cm="1">
        <f t="array" ref="A151">_xlfn.IFS(高校選手データ貼り付け!N159="","",TRUE,高校選手データ貼り付け!N159)</f>
        <v/>
      </c>
      <c r="B151" s="14" t="str" cm="1">
        <f t="array" ref="B151">_xlfn.IFS(A151="","",COUNTIF(高校選手データ貼り付け!P160," ")&gt;0,LEFT(高校選手データ貼り付け!P160,FIND(" ",高校選手データ貼り付け!P160)-1),TRUE,LEFT(高校選手データ貼り付け!P160,FIND("　",高校選手データ貼り付け!P160)-1))</f>
        <v/>
      </c>
      <c r="C151" s="14" t="str" cm="1">
        <f t="array" ref="C151">_xlfn.IFS(A151="","",COUNTIF(高校選手データ貼り付け!P160," ")&gt;0,RIGHT(高校選手データ貼り付け!P160,LEN(高校選手データ貼り付け!P160)-FIND(" ",高校選手データ貼り付け!P160)),TRUE,RIGHT(高校選手データ貼り付け!P160,LEN(高校選手データ貼り付け!P160)-FIND("　",高校選手データ貼り付け!P160)))</f>
        <v/>
      </c>
      <c r="D151" s="15"/>
      <c r="E151" s="16" t="str" cm="1">
        <f t="array" ref="E151">_xlfn.IFS(A151="","",TRUE,高校選手データ貼り付け!$P$4&amp;"高")</f>
        <v/>
      </c>
      <c r="F151" s="17" t="str" cm="1">
        <f t="array" ref="F151">_xlfn.IFS(A151="","",TRUE,高校選手データ貼り付け!W159)</f>
        <v/>
      </c>
      <c r="G151" s="15"/>
      <c r="H151" s="18"/>
      <c r="I151" s="18"/>
      <c r="J151" s="16" t="str" cm="1">
        <f t="array" ref="J151">_xlfn.IFS(A151="","",COUNTIF(高校選手データ貼り付け!P159," ")&gt;0,ASC(LEFT(高校選手データ貼り付け!P159,FIND(" ",高校選手データ貼り付け!P159)-1)),TRUE,ASC(LEFT(高校選手データ貼り付け!P159,FIND("　",高校選手データ貼り付け!P159)-1)))</f>
        <v/>
      </c>
      <c r="K151" s="18" t="str" cm="1">
        <f t="array" ref="K151">_xlfn.IFS(A151="","",COUNTIF(高校選手データ貼り付け!P159," ")&gt;0,ASC(RIGHT(高校選手データ貼り付け!P159,LEN(高校選手データ貼り付け!P159)-FIND(" ",高校選手データ貼り付け!P159))),TRUE,ASC(RIGHT(高校選手データ貼り付け!P159,LEN(高校選手データ貼り付け!P159)-FIND("　",高校選手データ貼り付け!P159))))</f>
        <v/>
      </c>
      <c r="L151" s="18"/>
      <c r="M151" s="18"/>
      <c r="N151" s="18" t="str" cm="1">
        <f t="array" ref="N151">_xlfn.IFS(A151="","",TRUE,高校選手データ貼り付け!R159&amp;"."&amp;TEXT(高校選手データ貼り付け!T159,"00")&amp;"."&amp;TEXT(高校選手データ貼り付け!V159,"00"))</f>
        <v/>
      </c>
      <c r="O151" s="18" t="str" cm="1">
        <f t="array" ref="O151">_xlfn.IFS(A151="","",TRUE,"JPN")</f>
        <v/>
      </c>
      <c r="P151" s="1" t="e">
        <f t="shared" si="0"/>
        <v>#VALUE!</v>
      </c>
      <c r="Q151" s="1" t="e">
        <f t="shared" si="1"/>
        <v>#VALUE!</v>
      </c>
      <c r="R151" s="1" t="e">
        <f t="shared" si="2"/>
        <v>#VALUE!</v>
      </c>
      <c r="S151" s="1" t="e">
        <f t="shared" si="3"/>
        <v>#VALUE!</v>
      </c>
      <c r="T151" s="1" t="e">
        <f t="shared" si="4"/>
        <v>#VALUE!</v>
      </c>
      <c r="U151" s="1" t="str">
        <f t="shared" si="5"/>
        <v>高</v>
      </c>
    </row>
    <row r="152" spans="1:21" ht="18" customHeight="1">
      <c r="A152" s="13" t="str" cm="1">
        <f t="array" ref="A152">_xlfn.IFS(高校選手データ貼り付け!N160="","",TRUE,高校選手データ貼り付け!N160)</f>
        <v/>
      </c>
      <c r="B152" s="14" t="str" cm="1">
        <f t="array" ref="B152">_xlfn.IFS(A152="","",COUNTIF(高校選手データ貼り付け!P161," ")&gt;0,LEFT(高校選手データ貼り付け!P161,FIND(" ",高校選手データ貼り付け!P161)-1),TRUE,LEFT(高校選手データ貼り付け!P161,FIND("　",高校選手データ貼り付け!P161)-1))</f>
        <v/>
      </c>
      <c r="C152" s="14" t="str" cm="1">
        <f t="array" ref="C152">_xlfn.IFS(A152="","",COUNTIF(高校選手データ貼り付け!P161," ")&gt;0,RIGHT(高校選手データ貼り付け!P161,LEN(高校選手データ貼り付け!P161)-FIND(" ",高校選手データ貼り付け!P161)),TRUE,RIGHT(高校選手データ貼り付け!P161,LEN(高校選手データ貼り付け!P161)-FIND("　",高校選手データ貼り付け!P161)))</f>
        <v/>
      </c>
      <c r="D152" s="15"/>
      <c r="E152" s="16" t="str" cm="1">
        <f t="array" ref="E152">_xlfn.IFS(A152="","",TRUE,高校選手データ貼り付け!$P$4&amp;"高")</f>
        <v/>
      </c>
      <c r="F152" s="17" t="str" cm="1">
        <f t="array" ref="F152">_xlfn.IFS(A152="","",TRUE,高校選手データ貼り付け!W160)</f>
        <v/>
      </c>
      <c r="G152" s="15"/>
      <c r="H152" s="18"/>
      <c r="I152" s="18"/>
      <c r="J152" s="16" t="str" cm="1">
        <f t="array" ref="J152">_xlfn.IFS(A152="","",COUNTIF(高校選手データ貼り付け!P160," ")&gt;0,ASC(LEFT(高校選手データ貼り付け!P160,FIND(" ",高校選手データ貼り付け!P160)-1)),TRUE,ASC(LEFT(高校選手データ貼り付け!P160,FIND("　",高校選手データ貼り付け!P160)-1)))</f>
        <v/>
      </c>
      <c r="K152" s="18" t="str" cm="1">
        <f t="array" ref="K152">_xlfn.IFS(A152="","",COUNTIF(高校選手データ貼り付け!P160," ")&gt;0,ASC(RIGHT(高校選手データ貼り付け!P160,LEN(高校選手データ貼り付け!P160)-FIND(" ",高校選手データ貼り付け!P160))),TRUE,ASC(RIGHT(高校選手データ貼り付け!P160,LEN(高校選手データ貼り付け!P160)-FIND("　",高校選手データ貼り付け!P160))))</f>
        <v/>
      </c>
      <c r="L152" s="18"/>
      <c r="M152" s="18"/>
      <c r="N152" s="18" t="str" cm="1">
        <f t="array" ref="N152">_xlfn.IFS(A152="","",TRUE,高校選手データ貼り付け!R160&amp;"."&amp;TEXT(高校選手データ貼り付け!T160,"00")&amp;"."&amp;TEXT(高校選手データ貼り付け!V160,"00"))</f>
        <v/>
      </c>
      <c r="O152" s="18" t="str" cm="1">
        <f t="array" ref="O152">_xlfn.IFS(A152="","",TRUE,"JPN")</f>
        <v/>
      </c>
      <c r="P152" s="1" t="e">
        <f t="shared" si="0"/>
        <v>#VALUE!</v>
      </c>
      <c r="Q152" s="1" t="e">
        <f t="shared" si="1"/>
        <v>#VALUE!</v>
      </c>
      <c r="R152" s="1" t="e">
        <f t="shared" si="2"/>
        <v>#VALUE!</v>
      </c>
      <c r="S152" s="1" t="e">
        <f t="shared" si="3"/>
        <v>#VALUE!</v>
      </c>
      <c r="T152" s="1" t="e">
        <f t="shared" si="4"/>
        <v>#VALUE!</v>
      </c>
      <c r="U152" s="1" t="str">
        <f t="shared" si="5"/>
        <v>高</v>
      </c>
    </row>
    <row r="153" spans="1:21" ht="18" customHeight="1">
      <c r="A153" s="13" t="str" cm="1">
        <f t="array" ref="A153">_xlfn.IFS(高校選手データ貼り付け!N161="","",TRUE,高校選手データ貼り付け!N161)</f>
        <v/>
      </c>
      <c r="B153" s="14" t="str" cm="1">
        <f t="array" ref="B153">_xlfn.IFS(A153="","",COUNTIF(高校選手データ貼り付け!P162," ")&gt;0,LEFT(高校選手データ貼り付け!P162,FIND(" ",高校選手データ貼り付け!P162)-1),TRUE,LEFT(高校選手データ貼り付け!P162,FIND("　",高校選手データ貼り付け!P162)-1))</f>
        <v/>
      </c>
      <c r="C153" s="14" t="str" cm="1">
        <f t="array" ref="C153">_xlfn.IFS(A153="","",COUNTIF(高校選手データ貼り付け!P162," ")&gt;0,RIGHT(高校選手データ貼り付け!P162,LEN(高校選手データ貼り付け!P162)-FIND(" ",高校選手データ貼り付け!P162)),TRUE,RIGHT(高校選手データ貼り付け!P162,LEN(高校選手データ貼り付け!P162)-FIND("　",高校選手データ貼り付け!P162)))</f>
        <v/>
      </c>
      <c r="D153" s="15"/>
      <c r="E153" s="16" t="str" cm="1">
        <f t="array" ref="E153">_xlfn.IFS(A153="","",TRUE,高校選手データ貼り付け!$P$4&amp;"高")</f>
        <v/>
      </c>
      <c r="F153" s="17" t="str" cm="1">
        <f t="array" ref="F153">_xlfn.IFS(A153="","",TRUE,高校選手データ貼り付け!W161)</f>
        <v/>
      </c>
      <c r="G153" s="15"/>
      <c r="H153" s="18"/>
      <c r="I153" s="18"/>
      <c r="J153" s="16" t="str" cm="1">
        <f t="array" ref="J153">_xlfn.IFS(A153="","",COUNTIF(高校選手データ貼り付け!P161," ")&gt;0,ASC(LEFT(高校選手データ貼り付け!P161,FIND(" ",高校選手データ貼り付け!P161)-1)),TRUE,ASC(LEFT(高校選手データ貼り付け!P161,FIND("　",高校選手データ貼り付け!P161)-1)))</f>
        <v/>
      </c>
      <c r="K153" s="18" t="str" cm="1">
        <f t="array" ref="K153">_xlfn.IFS(A153="","",COUNTIF(高校選手データ貼り付け!P161," ")&gt;0,ASC(RIGHT(高校選手データ貼り付け!P161,LEN(高校選手データ貼り付け!P161)-FIND(" ",高校選手データ貼り付け!P161))),TRUE,ASC(RIGHT(高校選手データ貼り付け!P161,LEN(高校選手データ貼り付け!P161)-FIND("　",高校選手データ貼り付け!P161))))</f>
        <v/>
      </c>
      <c r="L153" s="18"/>
      <c r="M153" s="18"/>
      <c r="N153" s="18" t="str" cm="1">
        <f t="array" ref="N153">_xlfn.IFS(A153="","",TRUE,高校選手データ貼り付け!R161&amp;"."&amp;TEXT(高校選手データ貼り付け!T161,"00")&amp;"."&amp;TEXT(高校選手データ貼り付け!V161,"00"))</f>
        <v/>
      </c>
      <c r="O153" s="18" t="str" cm="1">
        <f t="array" ref="O153">_xlfn.IFS(A153="","",TRUE,"JPN")</f>
        <v/>
      </c>
      <c r="P153" s="1" t="e">
        <f t="shared" si="0"/>
        <v>#VALUE!</v>
      </c>
      <c r="Q153" s="1" t="e">
        <f t="shared" si="1"/>
        <v>#VALUE!</v>
      </c>
      <c r="R153" s="1" t="e">
        <f t="shared" si="2"/>
        <v>#VALUE!</v>
      </c>
      <c r="S153" s="1" t="e">
        <f t="shared" si="3"/>
        <v>#VALUE!</v>
      </c>
      <c r="T153" s="1" t="e">
        <f t="shared" si="4"/>
        <v>#VALUE!</v>
      </c>
      <c r="U153" s="1" t="str">
        <f t="shared" si="5"/>
        <v>高</v>
      </c>
    </row>
    <row r="154" spans="1:21" ht="18" customHeight="1">
      <c r="A154" s="13" t="str" cm="1">
        <f t="array" ref="A154">_xlfn.IFS(高校選手データ貼り付け!N162="","",TRUE,高校選手データ貼り付け!N162)</f>
        <v/>
      </c>
      <c r="B154" s="14" t="str" cm="1">
        <f t="array" ref="B154">_xlfn.IFS(A154="","",COUNTIF(高校選手データ貼り付け!P163," ")&gt;0,LEFT(高校選手データ貼り付け!P163,FIND(" ",高校選手データ貼り付け!P163)-1),TRUE,LEFT(高校選手データ貼り付け!P163,FIND("　",高校選手データ貼り付け!P163)-1))</f>
        <v/>
      </c>
      <c r="C154" s="14" t="str" cm="1">
        <f t="array" ref="C154">_xlfn.IFS(A154="","",COUNTIF(高校選手データ貼り付け!P163," ")&gt;0,RIGHT(高校選手データ貼り付け!P163,LEN(高校選手データ貼り付け!P163)-FIND(" ",高校選手データ貼り付け!P163)),TRUE,RIGHT(高校選手データ貼り付け!P163,LEN(高校選手データ貼り付け!P163)-FIND("　",高校選手データ貼り付け!P163)))</f>
        <v/>
      </c>
      <c r="D154" s="15"/>
      <c r="E154" s="16" t="str" cm="1">
        <f t="array" ref="E154">_xlfn.IFS(A154="","",TRUE,高校選手データ貼り付け!$P$4&amp;"高")</f>
        <v/>
      </c>
      <c r="F154" s="17" t="str" cm="1">
        <f t="array" ref="F154">_xlfn.IFS(A154="","",TRUE,高校選手データ貼り付け!W162)</f>
        <v/>
      </c>
      <c r="G154" s="15"/>
      <c r="H154" s="18"/>
      <c r="I154" s="18"/>
      <c r="J154" s="16" t="str" cm="1">
        <f t="array" ref="J154">_xlfn.IFS(A154="","",COUNTIF(高校選手データ貼り付け!P162," ")&gt;0,ASC(LEFT(高校選手データ貼り付け!P162,FIND(" ",高校選手データ貼り付け!P162)-1)),TRUE,ASC(LEFT(高校選手データ貼り付け!P162,FIND("　",高校選手データ貼り付け!P162)-1)))</f>
        <v/>
      </c>
      <c r="K154" s="18" t="str" cm="1">
        <f t="array" ref="K154">_xlfn.IFS(A154="","",COUNTIF(高校選手データ貼り付け!P162," ")&gt;0,ASC(RIGHT(高校選手データ貼り付け!P162,LEN(高校選手データ貼り付け!P162)-FIND(" ",高校選手データ貼り付け!P162))),TRUE,ASC(RIGHT(高校選手データ貼り付け!P162,LEN(高校選手データ貼り付け!P162)-FIND("　",高校選手データ貼り付け!P162))))</f>
        <v/>
      </c>
      <c r="L154" s="18"/>
      <c r="M154" s="18"/>
      <c r="N154" s="18" t="str" cm="1">
        <f t="array" ref="N154">_xlfn.IFS(A154="","",TRUE,高校選手データ貼り付け!R162&amp;"."&amp;TEXT(高校選手データ貼り付け!T162,"00")&amp;"."&amp;TEXT(高校選手データ貼り付け!V162,"00"))</f>
        <v/>
      </c>
      <c r="O154" s="18" t="str" cm="1">
        <f t="array" ref="O154">_xlfn.IFS(A154="","",TRUE,"JPN")</f>
        <v/>
      </c>
      <c r="P154" s="1" t="e">
        <f t="shared" si="0"/>
        <v>#VALUE!</v>
      </c>
      <c r="Q154" s="1" t="e">
        <f t="shared" si="1"/>
        <v>#VALUE!</v>
      </c>
      <c r="R154" s="1" t="e">
        <f t="shared" si="2"/>
        <v>#VALUE!</v>
      </c>
      <c r="S154" s="1" t="e">
        <f t="shared" si="3"/>
        <v>#VALUE!</v>
      </c>
      <c r="T154" s="1" t="e">
        <f t="shared" si="4"/>
        <v>#VALUE!</v>
      </c>
      <c r="U154" s="1" t="str">
        <f t="shared" si="5"/>
        <v>高</v>
      </c>
    </row>
    <row r="155" spans="1:21" ht="18" customHeight="1">
      <c r="A155" s="13" t="str" cm="1">
        <f t="array" ref="A155">_xlfn.IFS(高校選手データ貼り付け!N163="","",TRUE,高校選手データ貼り付け!N163)</f>
        <v/>
      </c>
      <c r="B155" s="14" t="str" cm="1">
        <f t="array" ref="B155">_xlfn.IFS(A155="","",COUNTIF(高校選手データ貼り付け!P164," ")&gt;0,LEFT(高校選手データ貼り付け!P164,FIND(" ",高校選手データ貼り付け!P164)-1),TRUE,LEFT(高校選手データ貼り付け!P164,FIND("　",高校選手データ貼り付け!P164)-1))</f>
        <v/>
      </c>
      <c r="C155" s="14" t="str" cm="1">
        <f t="array" ref="C155">_xlfn.IFS(A155="","",COUNTIF(高校選手データ貼り付け!P164," ")&gt;0,RIGHT(高校選手データ貼り付け!P164,LEN(高校選手データ貼り付け!P164)-FIND(" ",高校選手データ貼り付け!P164)),TRUE,RIGHT(高校選手データ貼り付け!P164,LEN(高校選手データ貼り付け!P164)-FIND("　",高校選手データ貼り付け!P164)))</f>
        <v/>
      </c>
      <c r="D155" s="15"/>
      <c r="E155" s="16" t="str" cm="1">
        <f t="array" ref="E155">_xlfn.IFS(A155="","",TRUE,高校選手データ貼り付け!$P$4&amp;"高")</f>
        <v/>
      </c>
      <c r="F155" s="17" t="str" cm="1">
        <f t="array" ref="F155">_xlfn.IFS(A155="","",TRUE,高校選手データ貼り付け!W163)</f>
        <v/>
      </c>
      <c r="G155" s="15"/>
      <c r="H155" s="18"/>
      <c r="I155" s="18"/>
      <c r="J155" s="16" t="str" cm="1">
        <f t="array" ref="J155">_xlfn.IFS(A155="","",COUNTIF(高校選手データ貼り付け!P163," ")&gt;0,ASC(LEFT(高校選手データ貼り付け!P163,FIND(" ",高校選手データ貼り付け!P163)-1)),TRUE,ASC(LEFT(高校選手データ貼り付け!P163,FIND("　",高校選手データ貼り付け!P163)-1)))</f>
        <v/>
      </c>
      <c r="K155" s="18" t="str" cm="1">
        <f t="array" ref="K155">_xlfn.IFS(A155="","",COUNTIF(高校選手データ貼り付け!P163," ")&gt;0,ASC(RIGHT(高校選手データ貼り付け!P163,LEN(高校選手データ貼り付け!P163)-FIND(" ",高校選手データ貼り付け!P163))),TRUE,ASC(RIGHT(高校選手データ貼り付け!P163,LEN(高校選手データ貼り付け!P163)-FIND("　",高校選手データ貼り付け!P163))))</f>
        <v/>
      </c>
      <c r="L155" s="18"/>
      <c r="M155" s="18"/>
      <c r="N155" s="18" t="str" cm="1">
        <f t="array" ref="N155">_xlfn.IFS(A155="","",TRUE,高校選手データ貼り付け!R163&amp;"."&amp;TEXT(高校選手データ貼り付け!T163,"00")&amp;"."&amp;TEXT(高校選手データ貼り付け!V163,"00"))</f>
        <v/>
      </c>
      <c r="O155" s="18" t="str" cm="1">
        <f t="array" ref="O155">_xlfn.IFS(A155="","",TRUE,"JPN")</f>
        <v/>
      </c>
      <c r="P155" s="1" t="e">
        <f t="shared" si="0"/>
        <v>#VALUE!</v>
      </c>
      <c r="Q155" s="1" t="e">
        <f t="shared" si="1"/>
        <v>#VALUE!</v>
      </c>
      <c r="R155" s="1" t="e">
        <f t="shared" si="2"/>
        <v>#VALUE!</v>
      </c>
      <c r="S155" s="1" t="e">
        <f t="shared" si="3"/>
        <v>#VALUE!</v>
      </c>
      <c r="T155" s="1" t="e">
        <f t="shared" si="4"/>
        <v>#VALUE!</v>
      </c>
      <c r="U155" s="1" t="str">
        <f t="shared" si="5"/>
        <v>高</v>
      </c>
    </row>
    <row r="156" spans="1:21" ht="18" customHeight="1">
      <c r="A156" s="13" t="str" cm="1">
        <f t="array" ref="A156">_xlfn.IFS(高校選手データ貼り付け!N164="","",TRUE,高校選手データ貼り付け!N164)</f>
        <v/>
      </c>
      <c r="B156" s="14" t="str" cm="1">
        <f t="array" ref="B156">_xlfn.IFS(A156="","",COUNTIF(高校選手データ貼り付け!P165," ")&gt;0,LEFT(高校選手データ貼り付け!P165,FIND(" ",高校選手データ貼り付け!P165)-1),TRUE,LEFT(高校選手データ貼り付け!P165,FIND("　",高校選手データ貼り付け!P165)-1))</f>
        <v/>
      </c>
      <c r="C156" s="14" t="str" cm="1">
        <f t="array" ref="C156">_xlfn.IFS(A156="","",COUNTIF(高校選手データ貼り付け!P165," ")&gt;0,RIGHT(高校選手データ貼り付け!P165,LEN(高校選手データ貼り付け!P165)-FIND(" ",高校選手データ貼り付け!P165)),TRUE,RIGHT(高校選手データ貼り付け!P165,LEN(高校選手データ貼り付け!P165)-FIND("　",高校選手データ貼り付け!P165)))</f>
        <v/>
      </c>
      <c r="D156" s="15"/>
      <c r="E156" s="16" t="str" cm="1">
        <f t="array" ref="E156">_xlfn.IFS(A156="","",TRUE,高校選手データ貼り付け!$P$4&amp;"高")</f>
        <v/>
      </c>
      <c r="F156" s="17" t="str" cm="1">
        <f t="array" ref="F156">_xlfn.IFS(A156="","",TRUE,高校選手データ貼り付け!W164)</f>
        <v/>
      </c>
      <c r="G156" s="15"/>
      <c r="H156" s="18"/>
      <c r="I156" s="18"/>
      <c r="J156" s="16" t="str" cm="1">
        <f t="array" ref="J156">_xlfn.IFS(A156="","",COUNTIF(高校選手データ貼り付け!P164," ")&gt;0,ASC(LEFT(高校選手データ貼り付け!P164,FIND(" ",高校選手データ貼り付け!P164)-1)),TRUE,ASC(LEFT(高校選手データ貼り付け!P164,FIND("　",高校選手データ貼り付け!P164)-1)))</f>
        <v/>
      </c>
      <c r="K156" s="18" t="str" cm="1">
        <f t="array" ref="K156">_xlfn.IFS(A156="","",COUNTIF(高校選手データ貼り付け!P164," ")&gt;0,ASC(RIGHT(高校選手データ貼り付け!P164,LEN(高校選手データ貼り付け!P164)-FIND(" ",高校選手データ貼り付け!P164))),TRUE,ASC(RIGHT(高校選手データ貼り付け!P164,LEN(高校選手データ貼り付け!P164)-FIND("　",高校選手データ貼り付け!P164))))</f>
        <v/>
      </c>
      <c r="L156" s="18"/>
      <c r="M156" s="18"/>
      <c r="N156" s="18" t="str" cm="1">
        <f t="array" ref="N156">_xlfn.IFS(A156="","",TRUE,高校選手データ貼り付け!R164&amp;"."&amp;TEXT(高校選手データ貼り付け!T164,"00")&amp;"."&amp;TEXT(高校選手データ貼り付け!V164,"00"))</f>
        <v/>
      </c>
      <c r="O156" s="18" t="str" cm="1">
        <f t="array" ref="O156">_xlfn.IFS(A156="","",TRUE,"JPN")</f>
        <v/>
      </c>
      <c r="P156" s="1" t="e">
        <f t="shared" si="0"/>
        <v>#VALUE!</v>
      </c>
      <c r="Q156" s="1" t="e">
        <f t="shared" si="1"/>
        <v>#VALUE!</v>
      </c>
      <c r="R156" s="1" t="e">
        <f t="shared" si="2"/>
        <v>#VALUE!</v>
      </c>
      <c r="S156" s="1" t="e">
        <f t="shared" si="3"/>
        <v>#VALUE!</v>
      </c>
      <c r="T156" s="1" t="e">
        <f t="shared" si="4"/>
        <v>#VALUE!</v>
      </c>
      <c r="U156" s="1" t="str">
        <f t="shared" si="5"/>
        <v>高</v>
      </c>
    </row>
    <row r="157" spans="1:21" ht="18" customHeight="1">
      <c r="A157" s="13" t="str" cm="1">
        <f t="array" ref="A157">_xlfn.IFS(高校選手データ貼り付け!N165="","",TRUE,高校選手データ貼り付け!N165)</f>
        <v/>
      </c>
      <c r="B157" s="14" t="str" cm="1">
        <f t="array" ref="B157">_xlfn.IFS(A157="","",COUNTIF(高校選手データ貼り付け!P166," ")&gt;0,LEFT(高校選手データ貼り付け!P166,FIND(" ",高校選手データ貼り付け!P166)-1),TRUE,LEFT(高校選手データ貼り付け!P166,FIND("　",高校選手データ貼り付け!P166)-1))</f>
        <v/>
      </c>
      <c r="C157" s="14" t="str" cm="1">
        <f t="array" ref="C157">_xlfn.IFS(A157="","",COUNTIF(高校選手データ貼り付け!P166," ")&gt;0,RIGHT(高校選手データ貼り付け!P166,LEN(高校選手データ貼り付け!P166)-FIND(" ",高校選手データ貼り付け!P166)),TRUE,RIGHT(高校選手データ貼り付け!P166,LEN(高校選手データ貼り付け!P166)-FIND("　",高校選手データ貼り付け!P166)))</f>
        <v/>
      </c>
      <c r="D157" s="15"/>
      <c r="E157" s="16" t="str" cm="1">
        <f t="array" ref="E157">_xlfn.IFS(A157="","",TRUE,高校選手データ貼り付け!$P$4&amp;"高")</f>
        <v/>
      </c>
      <c r="F157" s="17" t="str" cm="1">
        <f t="array" ref="F157">_xlfn.IFS(A157="","",TRUE,高校選手データ貼り付け!W165)</f>
        <v/>
      </c>
      <c r="G157" s="15"/>
      <c r="H157" s="18"/>
      <c r="I157" s="18"/>
      <c r="J157" s="16" t="str" cm="1">
        <f t="array" ref="J157">_xlfn.IFS(A157="","",COUNTIF(高校選手データ貼り付け!P165," ")&gt;0,ASC(LEFT(高校選手データ貼り付け!P165,FIND(" ",高校選手データ貼り付け!P165)-1)),TRUE,ASC(LEFT(高校選手データ貼り付け!P165,FIND("　",高校選手データ貼り付け!P165)-1)))</f>
        <v/>
      </c>
      <c r="K157" s="18" t="str" cm="1">
        <f t="array" ref="K157">_xlfn.IFS(A157="","",COUNTIF(高校選手データ貼り付け!P165," ")&gt;0,ASC(RIGHT(高校選手データ貼り付け!P165,LEN(高校選手データ貼り付け!P165)-FIND(" ",高校選手データ貼り付け!P165))),TRUE,ASC(RIGHT(高校選手データ貼り付け!P165,LEN(高校選手データ貼り付け!P165)-FIND("　",高校選手データ貼り付け!P165))))</f>
        <v/>
      </c>
      <c r="L157" s="18"/>
      <c r="M157" s="18"/>
      <c r="N157" s="18" t="str" cm="1">
        <f t="array" ref="N157">_xlfn.IFS(A157="","",TRUE,高校選手データ貼り付け!R165&amp;"."&amp;TEXT(高校選手データ貼り付け!T165,"00")&amp;"."&amp;TEXT(高校選手データ貼り付け!V165,"00"))</f>
        <v/>
      </c>
      <c r="O157" s="18" t="str" cm="1">
        <f t="array" ref="O157">_xlfn.IFS(A157="","",TRUE,"JPN")</f>
        <v/>
      </c>
      <c r="P157" s="1" t="e">
        <f t="shared" si="0"/>
        <v>#VALUE!</v>
      </c>
      <c r="Q157" s="1" t="e">
        <f t="shared" si="1"/>
        <v>#VALUE!</v>
      </c>
      <c r="R157" s="1" t="e">
        <f t="shared" si="2"/>
        <v>#VALUE!</v>
      </c>
      <c r="S157" s="1" t="e">
        <f t="shared" si="3"/>
        <v>#VALUE!</v>
      </c>
      <c r="T157" s="1" t="e">
        <f t="shared" si="4"/>
        <v>#VALUE!</v>
      </c>
      <c r="U157" s="1" t="str">
        <f t="shared" si="5"/>
        <v>高</v>
      </c>
    </row>
    <row r="158" spans="1:21" ht="18" customHeight="1">
      <c r="A158" s="13" t="str" cm="1">
        <f t="array" ref="A158">_xlfn.IFS(高校選手データ貼り付け!N166="","",TRUE,高校選手データ貼り付け!N166)</f>
        <v/>
      </c>
      <c r="B158" s="14" t="str" cm="1">
        <f t="array" ref="B158">_xlfn.IFS(A158="","",COUNTIF(高校選手データ貼り付け!P167," ")&gt;0,LEFT(高校選手データ貼り付け!P167,FIND(" ",高校選手データ貼り付け!P167)-1),TRUE,LEFT(高校選手データ貼り付け!P167,FIND("　",高校選手データ貼り付け!P167)-1))</f>
        <v/>
      </c>
      <c r="C158" s="14" t="str" cm="1">
        <f t="array" ref="C158">_xlfn.IFS(A158="","",COUNTIF(高校選手データ貼り付け!P167," ")&gt;0,RIGHT(高校選手データ貼り付け!P167,LEN(高校選手データ貼り付け!P167)-FIND(" ",高校選手データ貼り付け!P167)),TRUE,RIGHT(高校選手データ貼り付け!P167,LEN(高校選手データ貼り付け!P167)-FIND("　",高校選手データ貼り付け!P167)))</f>
        <v/>
      </c>
      <c r="D158" s="15"/>
      <c r="E158" s="16" t="str" cm="1">
        <f t="array" ref="E158">_xlfn.IFS(A158="","",TRUE,高校選手データ貼り付け!$P$4&amp;"高")</f>
        <v/>
      </c>
      <c r="F158" s="17" t="str" cm="1">
        <f t="array" ref="F158">_xlfn.IFS(A158="","",TRUE,高校選手データ貼り付け!W166)</f>
        <v/>
      </c>
      <c r="G158" s="15"/>
      <c r="H158" s="18"/>
      <c r="I158" s="18"/>
      <c r="J158" s="16" t="str" cm="1">
        <f t="array" ref="J158">_xlfn.IFS(A158="","",COUNTIF(高校選手データ貼り付け!P166," ")&gt;0,ASC(LEFT(高校選手データ貼り付け!P166,FIND(" ",高校選手データ貼り付け!P166)-1)),TRUE,ASC(LEFT(高校選手データ貼り付け!P166,FIND("　",高校選手データ貼り付け!P166)-1)))</f>
        <v/>
      </c>
      <c r="K158" s="18" t="str" cm="1">
        <f t="array" ref="K158">_xlfn.IFS(A158="","",COUNTIF(高校選手データ貼り付け!P166," ")&gt;0,ASC(RIGHT(高校選手データ貼り付け!P166,LEN(高校選手データ貼り付け!P166)-FIND(" ",高校選手データ貼り付け!P166))),TRUE,ASC(RIGHT(高校選手データ貼り付け!P166,LEN(高校選手データ貼り付け!P166)-FIND("　",高校選手データ貼り付け!P166))))</f>
        <v/>
      </c>
      <c r="L158" s="18"/>
      <c r="M158" s="18"/>
      <c r="N158" s="18" t="str" cm="1">
        <f t="array" ref="N158">_xlfn.IFS(A158="","",TRUE,高校選手データ貼り付け!R166&amp;"."&amp;TEXT(高校選手データ貼り付け!T166,"00")&amp;"."&amp;TEXT(高校選手データ貼り付け!V166,"00"))</f>
        <v/>
      </c>
      <c r="O158" s="18" t="str" cm="1">
        <f t="array" ref="O158">_xlfn.IFS(A158="","",TRUE,"JPN")</f>
        <v/>
      </c>
      <c r="P158" s="1" t="e">
        <f t="shared" si="0"/>
        <v>#VALUE!</v>
      </c>
      <c r="Q158" s="1" t="e">
        <f t="shared" si="1"/>
        <v>#VALUE!</v>
      </c>
      <c r="R158" s="1" t="e">
        <f t="shared" si="2"/>
        <v>#VALUE!</v>
      </c>
      <c r="S158" s="1" t="e">
        <f t="shared" si="3"/>
        <v>#VALUE!</v>
      </c>
      <c r="T158" s="1" t="e">
        <f t="shared" si="4"/>
        <v>#VALUE!</v>
      </c>
      <c r="U158" s="1" t="str">
        <f t="shared" si="5"/>
        <v>高</v>
      </c>
    </row>
    <row r="159" spans="1:21" ht="18" customHeight="1">
      <c r="A159" s="13" t="str" cm="1">
        <f t="array" ref="A159">_xlfn.IFS(高校選手データ貼り付け!N167="","",TRUE,高校選手データ貼り付け!N167)</f>
        <v/>
      </c>
      <c r="B159" s="14" t="str" cm="1">
        <f t="array" ref="B159">_xlfn.IFS(A159="","",COUNTIF(高校選手データ貼り付け!P168," ")&gt;0,LEFT(高校選手データ貼り付け!P168,FIND(" ",高校選手データ貼り付け!P168)-1),TRUE,LEFT(高校選手データ貼り付け!P168,FIND("　",高校選手データ貼り付け!P168)-1))</f>
        <v/>
      </c>
      <c r="C159" s="14" t="str" cm="1">
        <f t="array" ref="C159">_xlfn.IFS(A159="","",COUNTIF(高校選手データ貼り付け!P168," ")&gt;0,RIGHT(高校選手データ貼り付け!P168,LEN(高校選手データ貼り付け!P168)-FIND(" ",高校選手データ貼り付け!P168)),TRUE,RIGHT(高校選手データ貼り付け!P168,LEN(高校選手データ貼り付け!P168)-FIND("　",高校選手データ貼り付け!P168)))</f>
        <v/>
      </c>
      <c r="D159" s="15"/>
      <c r="E159" s="16" t="str" cm="1">
        <f t="array" ref="E159">_xlfn.IFS(A159="","",TRUE,高校選手データ貼り付け!$P$4&amp;"高")</f>
        <v/>
      </c>
      <c r="F159" s="17" t="str" cm="1">
        <f t="array" ref="F159">_xlfn.IFS(A159="","",TRUE,高校選手データ貼り付け!W167)</f>
        <v/>
      </c>
      <c r="G159" s="15"/>
      <c r="H159" s="18"/>
      <c r="I159" s="18"/>
      <c r="J159" s="16" t="str" cm="1">
        <f t="array" ref="J159">_xlfn.IFS(A159="","",COUNTIF(高校選手データ貼り付け!P167," ")&gt;0,ASC(LEFT(高校選手データ貼り付け!P167,FIND(" ",高校選手データ貼り付け!P167)-1)),TRUE,ASC(LEFT(高校選手データ貼り付け!P167,FIND("　",高校選手データ貼り付け!P167)-1)))</f>
        <v/>
      </c>
      <c r="K159" s="18" t="str" cm="1">
        <f t="array" ref="K159">_xlfn.IFS(A159="","",COUNTIF(高校選手データ貼り付け!P167," ")&gt;0,ASC(RIGHT(高校選手データ貼り付け!P167,LEN(高校選手データ貼り付け!P167)-FIND(" ",高校選手データ貼り付け!P167))),TRUE,ASC(RIGHT(高校選手データ貼り付け!P167,LEN(高校選手データ貼り付け!P167)-FIND("　",高校選手データ貼り付け!P167))))</f>
        <v/>
      </c>
      <c r="L159" s="18"/>
      <c r="M159" s="18"/>
      <c r="N159" s="18" t="str" cm="1">
        <f t="array" ref="N159">_xlfn.IFS(A159="","",TRUE,高校選手データ貼り付け!R167&amp;"."&amp;TEXT(高校選手データ貼り付け!T167,"00")&amp;"."&amp;TEXT(高校選手データ貼り付け!V167,"00"))</f>
        <v/>
      </c>
      <c r="O159" s="18" t="str" cm="1">
        <f t="array" ref="O159">_xlfn.IFS(A159="","",TRUE,"JPN")</f>
        <v/>
      </c>
      <c r="P159" s="1" t="e">
        <f t="shared" si="0"/>
        <v>#VALUE!</v>
      </c>
      <c r="Q159" s="1" t="e">
        <f t="shared" si="1"/>
        <v>#VALUE!</v>
      </c>
      <c r="R159" s="1" t="e">
        <f t="shared" si="2"/>
        <v>#VALUE!</v>
      </c>
      <c r="S159" s="1" t="e">
        <f t="shared" si="3"/>
        <v>#VALUE!</v>
      </c>
      <c r="T159" s="1" t="e">
        <f t="shared" si="4"/>
        <v>#VALUE!</v>
      </c>
      <c r="U159" s="1" t="str">
        <f t="shared" si="5"/>
        <v>高</v>
      </c>
    </row>
    <row r="160" spans="1:21" ht="18" customHeight="1">
      <c r="A160" s="13" t="str" cm="1">
        <f t="array" ref="A160">_xlfn.IFS(高校選手データ貼り付け!N168="","",TRUE,高校選手データ貼り付け!N168)</f>
        <v/>
      </c>
      <c r="B160" s="14" t="str" cm="1">
        <f t="array" ref="B160">_xlfn.IFS(A160="","",COUNTIF(高校選手データ貼り付け!P169," ")&gt;0,LEFT(高校選手データ貼り付け!P169,FIND(" ",高校選手データ貼り付け!P169)-1),TRUE,LEFT(高校選手データ貼り付け!P169,FIND("　",高校選手データ貼り付け!P169)-1))</f>
        <v/>
      </c>
      <c r="C160" s="14" t="str" cm="1">
        <f t="array" ref="C160">_xlfn.IFS(A160="","",COUNTIF(高校選手データ貼り付け!P169," ")&gt;0,RIGHT(高校選手データ貼り付け!P169,LEN(高校選手データ貼り付け!P169)-FIND(" ",高校選手データ貼り付け!P169)),TRUE,RIGHT(高校選手データ貼り付け!P169,LEN(高校選手データ貼り付け!P169)-FIND("　",高校選手データ貼り付け!P169)))</f>
        <v/>
      </c>
      <c r="D160" s="15"/>
      <c r="E160" s="16" t="str" cm="1">
        <f t="array" ref="E160">_xlfn.IFS(A160="","",TRUE,高校選手データ貼り付け!$P$4&amp;"高")</f>
        <v/>
      </c>
      <c r="F160" s="17" t="str" cm="1">
        <f t="array" ref="F160">_xlfn.IFS(A160="","",TRUE,高校選手データ貼り付け!W168)</f>
        <v/>
      </c>
      <c r="G160" s="15"/>
      <c r="H160" s="18"/>
      <c r="I160" s="18"/>
      <c r="J160" s="16" t="str" cm="1">
        <f t="array" ref="J160">_xlfn.IFS(A160="","",COUNTIF(高校選手データ貼り付け!P168," ")&gt;0,ASC(LEFT(高校選手データ貼り付け!P168,FIND(" ",高校選手データ貼り付け!P168)-1)),TRUE,ASC(LEFT(高校選手データ貼り付け!P168,FIND("　",高校選手データ貼り付け!P168)-1)))</f>
        <v/>
      </c>
      <c r="K160" s="18" t="str" cm="1">
        <f t="array" ref="K160">_xlfn.IFS(A160="","",COUNTIF(高校選手データ貼り付け!P168," ")&gt;0,ASC(RIGHT(高校選手データ貼り付け!P168,LEN(高校選手データ貼り付け!P168)-FIND(" ",高校選手データ貼り付け!P168))),TRUE,ASC(RIGHT(高校選手データ貼り付け!P168,LEN(高校選手データ貼り付け!P168)-FIND("　",高校選手データ貼り付け!P168))))</f>
        <v/>
      </c>
      <c r="L160" s="18"/>
      <c r="M160" s="18"/>
      <c r="N160" s="18" t="str" cm="1">
        <f t="array" ref="N160">_xlfn.IFS(A160="","",TRUE,高校選手データ貼り付け!R168&amp;"."&amp;TEXT(高校選手データ貼り付け!T168,"00")&amp;"."&amp;TEXT(高校選手データ貼り付け!V168,"00"))</f>
        <v/>
      </c>
      <c r="O160" s="18" t="str" cm="1">
        <f t="array" ref="O160">_xlfn.IFS(A160="","",TRUE,"JPN")</f>
        <v/>
      </c>
      <c r="P160" s="1" t="e">
        <f t="shared" si="0"/>
        <v>#VALUE!</v>
      </c>
      <c r="Q160" s="1" t="e">
        <f t="shared" si="1"/>
        <v>#VALUE!</v>
      </c>
      <c r="R160" s="1" t="e">
        <f t="shared" si="2"/>
        <v>#VALUE!</v>
      </c>
      <c r="S160" s="1" t="e">
        <f t="shared" si="3"/>
        <v>#VALUE!</v>
      </c>
      <c r="T160" s="1" t="e">
        <f t="shared" si="4"/>
        <v>#VALUE!</v>
      </c>
      <c r="U160" s="1" t="str">
        <f t="shared" si="5"/>
        <v>高</v>
      </c>
    </row>
    <row r="161" spans="1:21" ht="18" customHeight="1">
      <c r="A161" s="13" t="str" cm="1">
        <f t="array" ref="A161">_xlfn.IFS(高校選手データ貼り付け!N169="","",TRUE,高校選手データ貼り付け!N169)</f>
        <v/>
      </c>
      <c r="B161" s="14" t="str" cm="1">
        <f t="array" ref="B161">_xlfn.IFS(A161="","",COUNTIF(高校選手データ貼り付け!P170," ")&gt;0,LEFT(高校選手データ貼り付け!P170,FIND(" ",高校選手データ貼り付け!P170)-1),TRUE,LEFT(高校選手データ貼り付け!P170,FIND("　",高校選手データ貼り付け!P170)-1))</f>
        <v/>
      </c>
      <c r="C161" s="14" t="str" cm="1">
        <f t="array" ref="C161">_xlfn.IFS(A161="","",COUNTIF(高校選手データ貼り付け!P170," ")&gt;0,RIGHT(高校選手データ貼り付け!P170,LEN(高校選手データ貼り付け!P170)-FIND(" ",高校選手データ貼り付け!P170)),TRUE,RIGHT(高校選手データ貼り付け!P170,LEN(高校選手データ貼り付け!P170)-FIND("　",高校選手データ貼り付け!P170)))</f>
        <v/>
      </c>
      <c r="D161" s="15"/>
      <c r="E161" s="16" t="str" cm="1">
        <f t="array" ref="E161">_xlfn.IFS(A161="","",TRUE,高校選手データ貼り付け!$P$4&amp;"高")</f>
        <v/>
      </c>
      <c r="F161" s="17" t="str" cm="1">
        <f t="array" ref="F161">_xlfn.IFS(A161="","",TRUE,高校選手データ貼り付け!W169)</f>
        <v/>
      </c>
      <c r="G161" s="15"/>
      <c r="H161" s="18"/>
      <c r="I161" s="18"/>
      <c r="J161" s="16" t="str" cm="1">
        <f t="array" ref="J161">_xlfn.IFS(A161="","",COUNTIF(高校選手データ貼り付け!P169," ")&gt;0,ASC(LEFT(高校選手データ貼り付け!P169,FIND(" ",高校選手データ貼り付け!P169)-1)),TRUE,ASC(LEFT(高校選手データ貼り付け!P169,FIND("　",高校選手データ貼り付け!P169)-1)))</f>
        <v/>
      </c>
      <c r="K161" s="18" t="str" cm="1">
        <f t="array" ref="K161">_xlfn.IFS(A161="","",COUNTIF(高校選手データ貼り付け!P169," ")&gt;0,ASC(RIGHT(高校選手データ貼り付け!P169,LEN(高校選手データ貼り付け!P169)-FIND(" ",高校選手データ貼り付け!P169))),TRUE,ASC(RIGHT(高校選手データ貼り付け!P169,LEN(高校選手データ貼り付け!P169)-FIND("　",高校選手データ貼り付け!P169))))</f>
        <v/>
      </c>
      <c r="L161" s="18"/>
      <c r="M161" s="18"/>
      <c r="N161" s="18" t="str" cm="1">
        <f t="array" ref="N161">_xlfn.IFS(A161="","",TRUE,高校選手データ貼り付け!R169&amp;"."&amp;TEXT(高校選手データ貼り付け!T169,"00")&amp;"."&amp;TEXT(高校選手データ貼り付け!V169,"00"))</f>
        <v/>
      </c>
      <c r="O161" s="18" t="str" cm="1">
        <f t="array" ref="O161">_xlfn.IFS(A161="","",TRUE,"JPN")</f>
        <v/>
      </c>
      <c r="P161" s="1" t="e">
        <f t="shared" si="0"/>
        <v>#VALUE!</v>
      </c>
      <c r="Q161" s="1" t="e">
        <f t="shared" si="1"/>
        <v>#VALUE!</v>
      </c>
      <c r="R161" s="1" t="e">
        <f t="shared" si="2"/>
        <v>#VALUE!</v>
      </c>
      <c r="S161" s="1" t="e">
        <f t="shared" si="3"/>
        <v>#VALUE!</v>
      </c>
      <c r="T161" s="1" t="e">
        <f t="shared" si="4"/>
        <v>#VALUE!</v>
      </c>
      <c r="U161" s="1" t="str">
        <f t="shared" si="5"/>
        <v>高</v>
      </c>
    </row>
    <row r="162" spans="1:21" ht="18" customHeight="1">
      <c r="A162" s="13" t="str" cm="1">
        <f t="array" ref="A162">_xlfn.IFS(高校選手データ貼り付け!N170="","",TRUE,高校選手データ貼り付け!N170)</f>
        <v/>
      </c>
      <c r="B162" s="14" t="str" cm="1">
        <f t="array" ref="B162">_xlfn.IFS(A162="","",COUNTIF(高校選手データ貼り付け!P171," ")&gt;0,LEFT(高校選手データ貼り付け!P171,FIND(" ",高校選手データ貼り付け!P171)-1),TRUE,LEFT(高校選手データ貼り付け!P171,FIND("　",高校選手データ貼り付け!P171)-1))</f>
        <v/>
      </c>
      <c r="C162" s="14" t="str" cm="1">
        <f t="array" ref="C162">_xlfn.IFS(A162="","",COUNTIF(高校選手データ貼り付け!P171," ")&gt;0,RIGHT(高校選手データ貼り付け!P171,LEN(高校選手データ貼り付け!P171)-FIND(" ",高校選手データ貼り付け!P171)),TRUE,RIGHT(高校選手データ貼り付け!P171,LEN(高校選手データ貼り付け!P171)-FIND("　",高校選手データ貼り付け!P171)))</f>
        <v/>
      </c>
      <c r="D162" s="15"/>
      <c r="E162" s="16" t="str" cm="1">
        <f t="array" ref="E162">_xlfn.IFS(A162="","",TRUE,高校選手データ貼り付け!$P$4&amp;"高")</f>
        <v/>
      </c>
      <c r="F162" s="17" t="str" cm="1">
        <f t="array" ref="F162">_xlfn.IFS(A162="","",TRUE,高校選手データ貼り付け!W170)</f>
        <v/>
      </c>
      <c r="G162" s="15"/>
      <c r="H162" s="18"/>
      <c r="I162" s="18"/>
      <c r="J162" s="16" t="str" cm="1">
        <f t="array" ref="J162">_xlfn.IFS(A162="","",COUNTIF(高校選手データ貼り付け!P170," ")&gt;0,ASC(LEFT(高校選手データ貼り付け!P170,FIND(" ",高校選手データ貼り付け!P170)-1)),TRUE,ASC(LEFT(高校選手データ貼り付け!P170,FIND("　",高校選手データ貼り付け!P170)-1)))</f>
        <v/>
      </c>
      <c r="K162" s="18" t="str" cm="1">
        <f t="array" ref="K162">_xlfn.IFS(A162="","",COUNTIF(高校選手データ貼り付け!P170," ")&gt;0,ASC(RIGHT(高校選手データ貼り付け!P170,LEN(高校選手データ貼り付け!P170)-FIND(" ",高校選手データ貼り付け!P170))),TRUE,ASC(RIGHT(高校選手データ貼り付け!P170,LEN(高校選手データ貼り付け!P170)-FIND("　",高校選手データ貼り付け!P170))))</f>
        <v/>
      </c>
      <c r="L162" s="18"/>
      <c r="M162" s="18"/>
      <c r="N162" s="18" t="str" cm="1">
        <f t="array" ref="N162">_xlfn.IFS(A162="","",TRUE,高校選手データ貼り付け!R170&amp;"."&amp;TEXT(高校選手データ貼り付け!T170,"00")&amp;"."&amp;TEXT(高校選手データ貼り付け!V170,"00"))</f>
        <v/>
      </c>
      <c r="O162" s="18" t="str" cm="1">
        <f t="array" ref="O162">_xlfn.IFS(A162="","",TRUE,"JPN")</f>
        <v/>
      </c>
      <c r="P162" s="1" t="e">
        <f t="shared" si="0"/>
        <v>#VALUE!</v>
      </c>
      <c r="Q162" s="1" t="e">
        <f t="shared" si="1"/>
        <v>#VALUE!</v>
      </c>
      <c r="R162" s="1" t="e">
        <f t="shared" si="2"/>
        <v>#VALUE!</v>
      </c>
      <c r="S162" s="1" t="e">
        <f t="shared" si="3"/>
        <v>#VALUE!</v>
      </c>
      <c r="T162" s="1" t="e">
        <f t="shared" si="4"/>
        <v>#VALUE!</v>
      </c>
      <c r="U162" s="1" t="str">
        <f t="shared" si="5"/>
        <v>高</v>
      </c>
    </row>
    <row r="163" spans="1:21" ht="18" customHeight="1">
      <c r="A163" s="13" t="str" cm="1">
        <f t="array" ref="A163">_xlfn.IFS(高校選手データ貼り付け!N171="","",TRUE,高校選手データ貼り付け!N171)</f>
        <v/>
      </c>
      <c r="B163" s="14" t="str" cm="1">
        <f t="array" ref="B163">_xlfn.IFS(A163="","",COUNTIF(高校選手データ貼り付け!P172," ")&gt;0,LEFT(高校選手データ貼り付け!P172,FIND(" ",高校選手データ貼り付け!P172)-1),TRUE,LEFT(高校選手データ貼り付け!P172,FIND("　",高校選手データ貼り付け!P172)-1))</f>
        <v/>
      </c>
      <c r="C163" s="14" t="str" cm="1">
        <f t="array" ref="C163">_xlfn.IFS(A163="","",COUNTIF(高校選手データ貼り付け!P172," ")&gt;0,RIGHT(高校選手データ貼り付け!P172,LEN(高校選手データ貼り付け!P172)-FIND(" ",高校選手データ貼り付け!P172)),TRUE,RIGHT(高校選手データ貼り付け!P172,LEN(高校選手データ貼り付け!P172)-FIND("　",高校選手データ貼り付け!P172)))</f>
        <v/>
      </c>
      <c r="D163" s="15"/>
      <c r="E163" s="16" t="str" cm="1">
        <f t="array" ref="E163">_xlfn.IFS(A163="","",TRUE,高校選手データ貼り付け!$P$4&amp;"高")</f>
        <v/>
      </c>
      <c r="F163" s="17" t="str" cm="1">
        <f t="array" ref="F163">_xlfn.IFS(A163="","",TRUE,高校選手データ貼り付け!W171)</f>
        <v/>
      </c>
      <c r="G163" s="15"/>
      <c r="H163" s="18"/>
      <c r="I163" s="18"/>
      <c r="J163" s="16" t="str" cm="1">
        <f t="array" ref="J163">_xlfn.IFS(A163="","",COUNTIF(高校選手データ貼り付け!P171," ")&gt;0,ASC(LEFT(高校選手データ貼り付け!P171,FIND(" ",高校選手データ貼り付け!P171)-1)),TRUE,ASC(LEFT(高校選手データ貼り付け!P171,FIND("　",高校選手データ貼り付け!P171)-1)))</f>
        <v/>
      </c>
      <c r="K163" s="18" t="str" cm="1">
        <f t="array" ref="K163">_xlfn.IFS(A163="","",COUNTIF(高校選手データ貼り付け!P171," ")&gt;0,ASC(RIGHT(高校選手データ貼り付け!P171,LEN(高校選手データ貼り付け!P171)-FIND(" ",高校選手データ貼り付け!P171))),TRUE,ASC(RIGHT(高校選手データ貼り付け!P171,LEN(高校選手データ貼り付け!P171)-FIND("　",高校選手データ貼り付け!P171))))</f>
        <v/>
      </c>
      <c r="L163" s="18"/>
      <c r="M163" s="18"/>
      <c r="N163" s="18" t="str" cm="1">
        <f t="array" ref="N163">_xlfn.IFS(A163="","",TRUE,高校選手データ貼り付け!R171&amp;"."&amp;TEXT(高校選手データ貼り付け!T171,"00")&amp;"."&amp;TEXT(高校選手データ貼り付け!V171,"00"))</f>
        <v/>
      </c>
      <c r="O163" s="18" t="str" cm="1">
        <f t="array" ref="O163">_xlfn.IFS(A163="","",TRUE,"JPN")</f>
        <v/>
      </c>
      <c r="P163" s="1" t="e">
        <f t="shared" si="0"/>
        <v>#VALUE!</v>
      </c>
      <c r="Q163" s="1" t="e">
        <f t="shared" si="1"/>
        <v>#VALUE!</v>
      </c>
      <c r="R163" s="1" t="e">
        <f t="shared" si="2"/>
        <v>#VALUE!</v>
      </c>
      <c r="S163" s="1" t="e">
        <f t="shared" si="3"/>
        <v>#VALUE!</v>
      </c>
      <c r="T163" s="1" t="e">
        <f t="shared" si="4"/>
        <v>#VALUE!</v>
      </c>
      <c r="U163" s="1" t="str">
        <f t="shared" si="5"/>
        <v>高</v>
      </c>
    </row>
    <row r="164" spans="1:21" ht="18" customHeight="1">
      <c r="A164" s="13" t="str" cm="1">
        <f t="array" ref="A164">_xlfn.IFS(高校選手データ貼り付け!N172="","",TRUE,高校選手データ貼り付け!N172)</f>
        <v/>
      </c>
      <c r="B164" s="14" t="str" cm="1">
        <f t="array" ref="B164">_xlfn.IFS(A164="","",COUNTIF(高校選手データ貼り付け!P173," ")&gt;0,LEFT(高校選手データ貼り付け!P173,FIND(" ",高校選手データ貼り付け!P173)-1),TRUE,LEFT(高校選手データ貼り付け!P173,FIND("　",高校選手データ貼り付け!P173)-1))</f>
        <v/>
      </c>
      <c r="C164" s="14" t="str" cm="1">
        <f t="array" ref="C164">_xlfn.IFS(A164="","",COUNTIF(高校選手データ貼り付け!P173," ")&gt;0,RIGHT(高校選手データ貼り付け!P173,LEN(高校選手データ貼り付け!P173)-FIND(" ",高校選手データ貼り付け!P173)),TRUE,RIGHT(高校選手データ貼り付け!P173,LEN(高校選手データ貼り付け!P173)-FIND("　",高校選手データ貼り付け!P173)))</f>
        <v/>
      </c>
      <c r="D164" s="15"/>
      <c r="E164" s="16" t="str" cm="1">
        <f t="array" ref="E164">_xlfn.IFS(A164="","",TRUE,高校選手データ貼り付け!$P$4&amp;"高")</f>
        <v/>
      </c>
      <c r="F164" s="17" t="str" cm="1">
        <f t="array" ref="F164">_xlfn.IFS(A164="","",TRUE,高校選手データ貼り付け!W172)</f>
        <v/>
      </c>
      <c r="G164" s="15"/>
      <c r="H164" s="18"/>
      <c r="I164" s="18"/>
      <c r="J164" s="16" t="str" cm="1">
        <f t="array" ref="J164">_xlfn.IFS(A164="","",COUNTIF(高校選手データ貼り付け!P172," ")&gt;0,ASC(LEFT(高校選手データ貼り付け!P172,FIND(" ",高校選手データ貼り付け!P172)-1)),TRUE,ASC(LEFT(高校選手データ貼り付け!P172,FIND("　",高校選手データ貼り付け!P172)-1)))</f>
        <v/>
      </c>
      <c r="K164" s="18" t="str" cm="1">
        <f t="array" ref="K164">_xlfn.IFS(A164="","",COUNTIF(高校選手データ貼り付け!P172," ")&gt;0,ASC(RIGHT(高校選手データ貼り付け!P172,LEN(高校選手データ貼り付け!P172)-FIND(" ",高校選手データ貼り付け!P172))),TRUE,ASC(RIGHT(高校選手データ貼り付け!P172,LEN(高校選手データ貼り付け!P172)-FIND("　",高校選手データ貼り付け!P172))))</f>
        <v/>
      </c>
      <c r="L164" s="18"/>
      <c r="M164" s="18"/>
      <c r="N164" s="18" t="str" cm="1">
        <f t="array" ref="N164">_xlfn.IFS(A164="","",TRUE,高校選手データ貼り付け!R172&amp;"."&amp;TEXT(高校選手データ貼り付け!T172,"00")&amp;"."&amp;TEXT(高校選手データ貼り付け!V172,"00"))</f>
        <v/>
      </c>
      <c r="O164" s="18" t="str" cm="1">
        <f t="array" ref="O164">_xlfn.IFS(A164="","",TRUE,"JPN")</f>
        <v/>
      </c>
      <c r="P164" s="1" t="e">
        <f t="shared" si="0"/>
        <v>#VALUE!</v>
      </c>
      <c r="Q164" s="1" t="e">
        <f t="shared" si="1"/>
        <v>#VALUE!</v>
      </c>
      <c r="R164" s="1" t="e">
        <f t="shared" si="2"/>
        <v>#VALUE!</v>
      </c>
      <c r="S164" s="1" t="e">
        <f t="shared" si="3"/>
        <v>#VALUE!</v>
      </c>
      <c r="T164" s="1" t="e">
        <f t="shared" si="4"/>
        <v>#VALUE!</v>
      </c>
      <c r="U164" s="1" t="str">
        <f t="shared" si="5"/>
        <v>高</v>
      </c>
    </row>
    <row r="165" spans="1:21" ht="18" customHeight="1">
      <c r="A165" s="13" t="str" cm="1">
        <f t="array" ref="A165">_xlfn.IFS(高校選手データ貼り付け!N173="","",TRUE,高校選手データ貼り付け!N173)</f>
        <v/>
      </c>
      <c r="B165" s="14" t="str" cm="1">
        <f t="array" ref="B165">_xlfn.IFS(A165="","",COUNTIF(高校選手データ貼り付け!P174," ")&gt;0,LEFT(高校選手データ貼り付け!P174,FIND(" ",高校選手データ貼り付け!P174)-1),TRUE,LEFT(高校選手データ貼り付け!P174,FIND("　",高校選手データ貼り付け!P174)-1))</f>
        <v/>
      </c>
      <c r="C165" s="14" t="str" cm="1">
        <f t="array" ref="C165">_xlfn.IFS(A165="","",COUNTIF(高校選手データ貼り付け!P174," ")&gt;0,RIGHT(高校選手データ貼り付け!P174,LEN(高校選手データ貼り付け!P174)-FIND(" ",高校選手データ貼り付け!P174)),TRUE,RIGHT(高校選手データ貼り付け!P174,LEN(高校選手データ貼り付け!P174)-FIND("　",高校選手データ貼り付け!P174)))</f>
        <v/>
      </c>
      <c r="D165" s="15"/>
      <c r="E165" s="16" t="str" cm="1">
        <f t="array" ref="E165">_xlfn.IFS(A165="","",TRUE,高校選手データ貼り付け!$P$4&amp;"高")</f>
        <v/>
      </c>
      <c r="F165" s="17" t="str" cm="1">
        <f t="array" ref="F165">_xlfn.IFS(A165="","",TRUE,高校選手データ貼り付け!W173)</f>
        <v/>
      </c>
      <c r="G165" s="15"/>
      <c r="H165" s="18"/>
      <c r="I165" s="18"/>
      <c r="J165" s="16" t="str" cm="1">
        <f t="array" ref="J165">_xlfn.IFS(A165="","",COUNTIF(高校選手データ貼り付け!P173," ")&gt;0,ASC(LEFT(高校選手データ貼り付け!P173,FIND(" ",高校選手データ貼り付け!P173)-1)),TRUE,ASC(LEFT(高校選手データ貼り付け!P173,FIND("　",高校選手データ貼り付け!P173)-1)))</f>
        <v/>
      </c>
      <c r="K165" s="18" t="str" cm="1">
        <f t="array" ref="K165">_xlfn.IFS(A165="","",COUNTIF(高校選手データ貼り付け!P173," ")&gt;0,ASC(RIGHT(高校選手データ貼り付け!P173,LEN(高校選手データ貼り付け!P173)-FIND(" ",高校選手データ貼り付け!P173))),TRUE,ASC(RIGHT(高校選手データ貼り付け!P173,LEN(高校選手データ貼り付け!P173)-FIND("　",高校選手データ貼り付け!P173))))</f>
        <v/>
      </c>
      <c r="L165" s="18"/>
      <c r="M165" s="18"/>
      <c r="N165" s="18" t="str" cm="1">
        <f t="array" ref="N165">_xlfn.IFS(A165="","",TRUE,高校選手データ貼り付け!R173&amp;"."&amp;TEXT(高校選手データ貼り付け!T173,"00")&amp;"."&amp;TEXT(高校選手データ貼り付け!V173,"00"))</f>
        <v/>
      </c>
      <c r="O165" s="18" t="str" cm="1">
        <f t="array" ref="O165">_xlfn.IFS(A165="","",TRUE,"JPN")</f>
        <v/>
      </c>
      <c r="P165" s="1" t="e">
        <f t="shared" si="0"/>
        <v>#VALUE!</v>
      </c>
      <c r="Q165" s="1" t="e">
        <f t="shared" si="1"/>
        <v>#VALUE!</v>
      </c>
      <c r="R165" s="1" t="e">
        <f t="shared" si="2"/>
        <v>#VALUE!</v>
      </c>
      <c r="S165" s="1" t="e">
        <f t="shared" si="3"/>
        <v>#VALUE!</v>
      </c>
      <c r="T165" s="1" t="e">
        <f t="shared" si="4"/>
        <v>#VALUE!</v>
      </c>
      <c r="U165" s="1" t="str">
        <f t="shared" si="5"/>
        <v>高</v>
      </c>
    </row>
    <row r="166" spans="1:21" ht="18" customHeight="1">
      <c r="A166" s="13" t="str" cm="1">
        <f t="array" ref="A166">_xlfn.IFS(高校選手データ貼り付け!N174="","",TRUE,高校選手データ貼り付け!N174)</f>
        <v/>
      </c>
      <c r="B166" s="14" t="str" cm="1">
        <f t="array" ref="B166">_xlfn.IFS(A166="","",COUNTIF(高校選手データ貼り付け!P175," ")&gt;0,LEFT(高校選手データ貼り付け!P175,FIND(" ",高校選手データ貼り付け!P175)-1),TRUE,LEFT(高校選手データ貼り付け!P175,FIND("　",高校選手データ貼り付け!P175)-1))</f>
        <v/>
      </c>
      <c r="C166" s="14" t="str" cm="1">
        <f t="array" ref="C166">_xlfn.IFS(A166="","",COUNTIF(高校選手データ貼り付け!P175," ")&gt;0,RIGHT(高校選手データ貼り付け!P175,LEN(高校選手データ貼り付け!P175)-FIND(" ",高校選手データ貼り付け!P175)),TRUE,RIGHT(高校選手データ貼り付け!P175,LEN(高校選手データ貼り付け!P175)-FIND("　",高校選手データ貼り付け!P175)))</f>
        <v/>
      </c>
      <c r="D166" s="15"/>
      <c r="E166" s="16" t="str" cm="1">
        <f t="array" ref="E166">_xlfn.IFS(A166="","",TRUE,高校選手データ貼り付け!$P$4&amp;"高")</f>
        <v/>
      </c>
      <c r="F166" s="17" t="str" cm="1">
        <f t="array" ref="F166">_xlfn.IFS(A166="","",TRUE,高校選手データ貼り付け!W174)</f>
        <v/>
      </c>
      <c r="G166" s="15"/>
      <c r="H166" s="18"/>
      <c r="I166" s="18"/>
      <c r="J166" s="16" t="str" cm="1">
        <f t="array" ref="J166">_xlfn.IFS(A166="","",COUNTIF(高校選手データ貼り付け!P174," ")&gt;0,ASC(LEFT(高校選手データ貼り付け!P174,FIND(" ",高校選手データ貼り付け!P174)-1)),TRUE,ASC(LEFT(高校選手データ貼り付け!P174,FIND("　",高校選手データ貼り付け!P174)-1)))</f>
        <v/>
      </c>
      <c r="K166" s="18" t="str" cm="1">
        <f t="array" ref="K166">_xlfn.IFS(A166="","",COUNTIF(高校選手データ貼り付け!P174," ")&gt;0,ASC(RIGHT(高校選手データ貼り付け!P174,LEN(高校選手データ貼り付け!P174)-FIND(" ",高校選手データ貼り付け!P174))),TRUE,ASC(RIGHT(高校選手データ貼り付け!P174,LEN(高校選手データ貼り付け!P174)-FIND("　",高校選手データ貼り付け!P174))))</f>
        <v/>
      </c>
      <c r="L166" s="18"/>
      <c r="M166" s="18"/>
      <c r="N166" s="18" t="str" cm="1">
        <f t="array" ref="N166">_xlfn.IFS(A166="","",TRUE,高校選手データ貼り付け!R174&amp;"."&amp;TEXT(高校選手データ貼り付け!T174,"00")&amp;"."&amp;TEXT(高校選手データ貼り付け!V174,"00"))</f>
        <v/>
      </c>
      <c r="O166" s="18" t="str" cm="1">
        <f t="array" ref="O166">_xlfn.IFS(A166="","",TRUE,"JPN")</f>
        <v/>
      </c>
      <c r="P166" s="1" t="e">
        <f t="shared" si="0"/>
        <v>#VALUE!</v>
      </c>
      <c r="Q166" s="1" t="e">
        <f t="shared" si="1"/>
        <v>#VALUE!</v>
      </c>
      <c r="R166" s="1" t="e">
        <f t="shared" si="2"/>
        <v>#VALUE!</v>
      </c>
      <c r="S166" s="1" t="e">
        <f t="shared" si="3"/>
        <v>#VALUE!</v>
      </c>
      <c r="T166" s="1" t="e">
        <f t="shared" si="4"/>
        <v>#VALUE!</v>
      </c>
      <c r="U166" s="1" t="str">
        <f t="shared" si="5"/>
        <v>高</v>
      </c>
    </row>
    <row r="167" spans="1:21" ht="18" customHeight="1">
      <c r="A167" s="13" t="str" cm="1">
        <f t="array" ref="A167">_xlfn.IFS(高校選手データ貼り付け!N175="","",TRUE,高校選手データ貼り付け!N175)</f>
        <v/>
      </c>
      <c r="B167" s="14" t="str" cm="1">
        <f t="array" ref="B167">_xlfn.IFS(A167="","",COUNTIF(高校選手データ貼り付け!P176," ")&gt;0,LEFT(高校選手データ貼り付け!P176,FIND(" ",高校選手データ貼り付け!P176)-1),TRUE,LEFT(高校選手データ貼り付け!P176,FIND("　",高校選手データ貼り付け!P176)-1))</f>
        <v/>
      </c>
      <c r="C167" s="14" t="str" cm="1">
        <f t="array" ref="C167">_xlfn.IFS(A167="","",COUNTIF(高校選手データ貼り付け!P176," ")&gt;0,RIGHT(高校選手データ貼り付け!P176,LEN(高校選手データ貼り付け!P176)-FIND(" ",高校選手データ貼り付け!P176)),TRUE,RIGHT(高校選手データ貼り付け!P176,LEN(高校選手データ貼り付け!P176)-FIND("　",高校選手データ貼り付け!P176)))</f>
        <v/>
      </c>
      <c r="D167" s="15"/>
      <c r="E167" s="16" t="str" cm="1">
        <f t="array" ref="E167">_xlfn.IFS(A167="","",TRUE,高校選手データ貼り付け!$P$4&amp;"高")</f>
        <v/>
      </c>
      <c r="F167" s="17" t="str" cm="1">
        <f t="array" ref="F167">_xlfn.IFS(A167="","",TRUE,高校選手データ貼り付け!W175)</f>
        <v/>
      </c>
      <c r="G167" s="15"/>
      <c r="H167" s="18"/>
      <c r="I167" s="18"/>
      <c r="J167" s="16" t="str" cm="1">
        <f t="array" ref="J167">_xlfn.IFS(A167="","",COUNTIF(高校選手データ貼り付け!P175," ")&gt;0,ASC(LEFT(高校選手データ貼り付け!P175,FIND(" ",高校選手データ貼り付け!P175)-1)),TRUE,ASC(LEFT(高校選手データ貼り付け!P175,FIND("　",高校選手データ貼り付け!P175)-1)))</f>
        <v/>
      </c>
      <c r="K167" s="18" t="str" cm="1">
        <f t="array" ref="K167">_xlfn.IFS(A167="","",COUNTIF(高校選手データ貼り付け!P175," ")&gt;0,ASC(RIGHT(高校選手データ貼り付け!P175,LEN(高校選手データ貼り付け!P175)-FIND(" ",高校選手データ貼り付け!P175))),TRUE,ASC(RIGHT(高校選手データ貼り付け!P175,LEN(高校選手データ貼り付け!P175)-FIND("　",高校選手データ貼り付け!P175))))</f>
        <v/>
      </c>
      <c r="L167" s="18"/>
      <c r="M167" s="18"/>
      <c r="N167" s="18" t="str" cm="1">
        <f t="array" ref="N167">_xlfn.IFS(A167="","",TRUE,高校選手データ貼り付け!R175&amp;"."&amp;TEXT(高校選手データ貼り付け!T175,"00")&amp;"."&amp;TEXT(高校選手データ貼り付け!V175,"00"))</f>
        <v/>
      </c>
      <c r="O167" s="18" t="str" cm="1">
        <f t="array" ref="O167">_xlfn.IFS(A167="","",TRUE,"JPN")</f>
        <v/>
      </c>
      <c r="P167" s="1" t="e">
        <f t="shared" si="0"/>
        <v>#VALUE!</v>
      </c>
      <c r="Q167" s="1" t="e">
        <f t="shared" si="1"/>
        <v>#VALUE!</v>
      </c>
      <c r="R167" s="1" t="e">
        <f t="shared" si="2"/>
        <v>#VALUE!</v>
      </c>
      <c r="S167" s="1" t="e">
        <f t="shared" si="3"/>
        <v>#VALUE!</v>
      </c>
      <c r="T167" s="1" t="e">
        <f t="shared" si="4"/>
        <v>#VALUE!</v>
      </c>
      <c r="U167" s="1" t="str">
        <f t="shared" si="5"/>
        <v>高</v>
      </c>
    </row>
    <row r="168" spans="1:21" ht="18" customHeight="1">
      <c r="A168" s="13" t="str" cm="1">
        <f t="array" ref="A168">_xlfn.IFS(高校選手データ貼り付け!N176="","",TRUE,高校選手データ貼り付け!N176)</f>
        <v/>
      </c>
      <c r="B168" s="14" t="str" cm="1">
        <f t="array" ref="B168">_xlfn.IFS(A168="","",COUNTIF(高校選手データ貼り付け!P177," ")&gt;0,LEFT(高校選手データ貼り付け!P177,FIND(" ",高校選手データ貼り付け!P177)-1),TRUE,LEFT(高校選手データ貼り付け!P177,FIND("　",高校選手データ貼り付け!P177)-1))</f>
        <v/>
      </c>
      <c r="C168" s="14" t="str" cm="1">
        <f t="array" ref="C168">_xlfn.IFS(A168="","",COUNTIF(高校選手データ貼り付け!P177," ")&gt;0,RIGHT(高校選手データ貼り付け!P177,LEN(高校選手データ貼り付け!P177)-FIND(" ",高校選手データ貼り付け!P177)),TRUE,RIGHT(高校選手データ貼り付け!P177,LEN(高校選手データ貼り付け!P177)-FIND("　",高校選手データ貼り付け!P177)))</f>
        <v/>
      </c>
      <c r="D168" s="15"/>
      <c r="E168" s="16" t="str" cm="1">
        <f t="array" ref="E168">_xlfn.IFS(A168="","",TRUE,高校選手データ貼り付け!$P$4&amp;"高")</f>
        <v/>
      </c>
      <c r="F168" s="17" t="str" cm="1">
        <f t="array" ref="F168">_xlfn.IFS(A168="","",TRUE,高校選手データ貼り付け!W176)</f>
        <v/>
      </c>
      <c r="G168" s="15"/>
      <c r="H168" s="18"/>
      <c r="I168" s="18"/>
      <c r="J168" s="16" t="str" cm="1">
        <f t="array" ref="J168">_xlfn.IFS(A168="","",COUNTIF(高校選手データ貼り付け!P176," ")&gt;0,ASC(LEFT(高校選手データ貼り付け!P176,FIND(" ",高校選手データ貼り付け!P176)-1)),TRUE,ASC(LEFT(高校選手データ貼り付け!P176,FIND("　",高校選手データ貼り付け!P176)-1)))</f>
        <v/>
      </c>
      <c r="K168" s="18" t="str" cm="1">
        <f t="array" ref="K168">_xlfn.IFS(A168="","",COUNTIF(高校選手データ貼り付け!P176," ")&gt;0,ASC(RIGHT(高校選手データ貼り付け!P176,LEN(高校選手データ貼り付け!P176)-FIND(" ",高校選手データ貼り付け!P176))),TRUE,ASC(RIGHT(高校選手データ貼り付け!P176,LEN(高校選手データ貼り付け!P176)-FIND("　",高校選手データ貼り付け!P176))))</f>
        <v/>
      </c>
      <c r="L168" s="18"/>
      <c r="M168" s="18"/>
      <c r="N168" s="18" t="str" cm="1">
        <f t="array" ref="N168">_xlfn.IFS(A168="","",TRUE,高校選手データ貼り付け!R176&amp;"."&amp;TEXT(高校選手データ貼り付け!T176,"00")&amp;"."&amp;TEXT(高校選手データ貼り付け!V176,"00"))</f>
        <v/>
      </c>
      <c r="O168" s="18" t="str" cm="1">
        <f t="array" ref="O168">_xlfn.IFS(A168="","",TRUE,"JPN")</f>
        <v/>
      </c>
      <c r="P168" s="1" t="e">
        <f t="shared" si="0"/>
        <v>#VALUE!</v>
      </c>
      <c r="Q168" s="1" t="e">
        <f t="shared" si="1"/>
        <v>#VALUE!</v>
      </c>
      <c r="R168" s="1" t="e">
        <f t="shared" si="2"/>
        <v>#VALUE!</v>
      </c>
      <c r="S168" s="1" t="e">
        <f t="shared" si="3"/>
        <v>#VALUE!</v>
      </c>
      <c r="T168" s="1" t="e">
        <f t="shared" si="4"/>
        <v>#VALUE!</v>
      </c>
      <c r="U168" s="1" t="str">
        <f t="shared" si="5"/>
        <v>高</v>
      </c>
    </row>
    <row r="169" spans="1:21" ht="18" customHeight="1">
      <c r="A169" s="13" t="str" cm="1">
        <f t="array" ref="A169">_xlfn.IFS(高校選手データ貼り付け!N177="","",TRUE,高校選手データ貼り付け!N177)</f>
        <v/>
      </c>
      <c r="B169" s="14" t="str" cm="1">
        <f t="array" ref="B169">_xlfn.IFS(A169="","",COUNTIF(高校選手データ貼り付け!P178," ")&gt;0,LEFT(高校選手データ貼り付け!P178,FIND(" ",高校選手データ貼り付け!P178)-1),TRUE,LEFT(高校選手データ貼り付け!P178,FIND("　",高校選手データ貼り付け!P178)-1))</f>
        <v/>
      </c>
      <c r="C169" s="14" t="str" cm="1">
        <f t="array" ref="C169">_xlfn.IFS(A169="","",COUNTIF(高校選手データ貼り付け!P178," ")&gt;0,RIGHT(高校選手データ貼り付け!P178,LEN(高校選手データ貼り付け!P178)-FIND(" ",高校選手データ貼り付け!P178)),TRUE,RIGHT(高校選手データ貼り付け!P178,LEN(高校選手データ貼り付け!P178)-FIND("　",高校選手データ貼り付け!P178)))</f>
        <v/>
      </c>
      <c r="D169" s="15"/>
      <c r="E169" s="16" t="str" cm="1">
        <f t="array" ref="E169">_xlfn.IFS(A169="","",TRUE,高校選手データ貼り付け!$P$4&amp;"高")</f>
        <v/>
      </c>
      <c r="F169" s="17" t="str" cm="1">
        <f t="array" ref="F169">_xlfn.IFS(A169="","",TRUE,高校選手データ貼り付け!W177)</f>
        <v/>
      </c>
      <c r="G169" s="15"/>
      <c r="H169" s="18"/>
      <c r="I169" s="18"/>
      <c r="J169" s="16" t="str" cm="1">
        <f t="array" ref="J169">_xlfn.IFS(A169="","",COUNTIF(高校選手データ貼り付け!P177," ")&gt;0,ASC(LEFT(高校選手データ貼り付け!P177,FIND(" ",高校選手データ貼り付け!P177)-1)),TRUE,ASC(LEFT(高校選手データ貼り付け!P177,FIND("　",高校選手データ貼り付け!P177)-1)))</f>
        <v/>
      </c>
      <c r="K169" s="18" t="str" cm="1">
        <f t="array" ref="K169">_xlfn.IFS(A169="","",COUNTIF(高校選手データ貼り付け!P177," ")&gt;0,ASC(RIGHT(高校選手データ貼り付け!P177,LEN(高校選手データ貼り付け!P177)-FIND(" ",高校選手データ貼り付け!P177))),TRUE,ASC(RIGHT(高校選手データ貼り付け!P177,LEN(高校選手データ貼り付け!P177)-FIND("　",高校選手データ貼り付け!P177))))</f>
        <v/>
      </c>
      <c r="L169" s="18"/>
      <c r="M169" s="18"/>
      <c r="N169" s="18" t="str" cm="1">
        <f t="array" ref="N169">_xlfn.IFS(A169="","",TRUE,高校選手データ貼り付け!R177&amp;"."&amp;TEXT(高校選手データ貼り付け!T177,"00")&amp;"."&amp;TEXT(高校選手データ貼り付け!V177,"00"))</f>
        <v/>
      </c>
      <c r="O169" s="18" t="str" cm="1">
        <f t="array" ref="O169">_xlfn.IFS(A169="","",TRUE,"JPN")</f>
        <v/>
      </c>
      <c r="P169" s="1" t="e">
        <f t="shared" si="0"/>
        <v>#VALUE!</v>
      </c>
      <c r="Q169" s="1" t="e">
        <f t="shared" si="1"/>
        <v>#VALUE!</v>
      </c>
      <c r="R169" s="1" t="e">
        <f t="shared" si="2"/>
        <v>#VALUE!</v>
      </c>
      <c r="S169" s="1" t="e">
        <f t="shared" si="3"/>
        <v>#VALUE!</v>
      </c>
      <c r="T169" s="1" t="e">
        <f t="shared" si="4"/>
        <v>#VALUE!</v>
      </c>
      <c r="U169" s="1" t="str">
        <f t="shared" si="5"/>
        <v>高</v>
      </c>
    </row>
    <row r="170" spans="1:21" ht="18" customHeight="1">
      <c r="A170" s="13" t="str" cm="1">
        <f t="array" ref="A170">_xlfn.IFS(高校選手データ貼り付け!N178="","",TRUE,高校選手データ貼り付け!N178)</f>
        <v/>
      </c>
      <c r="B170" s="14" t="str" cm="1">
        <f t="array" ref="B170">_xlfn.IFS(A170="","",COUNTIF(高校選手データ貼り付け!P179," ")&gt;0,LEFT(高校選手データ貼り付け!P179,FIND(" ",高校選手データ貼り付け!P179)-1),TRUE,LEFT(高校選手データ貼り付け!P179,FIND("　",高校選手データ貼り付け!P179)-1))</f>
        <v/>
      </c>
      <c r="C170" s="14" t="str" cm="1">
        <f t="array" ref="C170">_xlfn.IFS(A170="","",COUNTIF(高校選手データ貼り付け!P179," ")&gt;0,RIGHT(高校選手データ貼り付け!P179,LEN(高校選手データ貼り付け!P179)-FIND(" ",高校選手データ貼り付け!P179)),TRUE,RIGHT(高校選手データ貼り付け!P179,LEN(高校選手データ貼り付け!P179)-FIND("　",高校選手データ貼り付け!P179)))</f>
        <v/>
      </c>
      <c r="D170" s="15"/>
      <c r="E170" s="16" t="str" cm="1">
        <f t="array" ref="E170">_xlfn.IFS(A170="","",TRUE,高校選手データ貼り付け!$P$4&amp;"高")</f>
        <v/>
      </c>
      <c r="F170" s="17" t="str" cm="1">
        <f t="array" ref="F170">_xlfn.IFS(A170="","",TRUE,高校選手データ貼り付け!W178)</f>
        <v/>
      </c>
      <c r="G170" s="15"/>
      <c r="H170" s="18"/>
      <c r="I170" s="18"/>
      <c r="J170" s="16" t="str" cm="1">
        <f t="array" ref="J170">_xlfn.IFS(A170="","",COUNTIF(高校選手データ貼り付け!P178," ")&gt;0,ASC(LEFT(高校選手データ貼り付け!P178,FIND(" ",高校選手データ貼り付け!P178)-1)),TRUE,ASC(LEFT(高校選手データ貼り付け!P178,FIND("　",高校選手データ貼り付け!P178)-1)))</f>
        <v/>
      </c>
      <c r="K170" s="18" t="str" cm="1">
        <f t="array" ref="K170">_xlfn.IFS(A170="","",COUNTIF(高校選手データ貼り付け!P178," ")&gt;0,ASC(RIGHT(高校選手データ貼り付け!P178,LEN(高校選手データ貼り付け!P178)-FIND(" ",高校選手データ貼り付け!P178))),TRUE,ASC(RIGHT(高校選手データ貼り付け!P178,LEN(高校選手データ貼り付け!P178)-FIND("　",高校選手データ貼り付け!P178))))</f>
        <v/>
      </c>
      <c r="L170" s="18"/>
      <c r="M170" s="18"/>
      <c r="N170" s="18" t="str" cm="1">
        <f t="array" ref="N170">_xlfn.IFS(A170="","",TRUE,高校選手データ貼り付け!R178&amp;"."&amp;TEXT(高校選手データ貼り付け!T178,"00")&amp;"."&amp;TEXT(高校選手データ貼り付け!V178,"00"))</f>
        <v/>
      </c>
      <c r="O170" s="18" t="str" cm="1">
        <f t="array" ref="O170">_xlfn.IFS(A170="","",TRUE,"JPN")</f>
        <v/>
      </c>
      <c r="P170" s="1" t="e">
        <f t="shared" si="0"/>
        <v>#VALUE!</v>
      </c>
      <c r="Q170" s="1" t="e">
        <f t="shared" si="1"/>
        <v>#VALUE!</v>
      </c>
      <c r="R170" s="1" t="e">
        <f t="shared" si="2"/>
        <v>#VALUE!</v>
      </c>
      <c r="S170" s="1" t="e">
        <f t="shared" si="3"/>
        <v>#VALUE!</v>
      </c>
      <c r="T170" s="1" t="e">
        <f t="shared" si="4"/>
        <v>#VALUE!</v>
      </c>
      <c r="U170" s="1" t="str">
        <f t="shared" si="5"/>
        <v>高</v>
      </c>
    </row>
    <row r="171" spans="1:21" ht="18" customHeight="1">
      <c r="A171" s="13" t="str" cm="1">
        <f t="array" ref="A171">_xlfn.IFS(高校選手データ貼り付け!N179="","",TRUE,高校選手データ貼り付け!N179)</f>
        <v/>
      </c>
      <c r="B171" s="14" t="str" cm="1">
        <f t="array" ref="B171">_xlfn.IFS(A171="","",COUNTIF(高校選手データ貼り付け!P180," ")&gt;0,LEFT(高校選手データ貼り付け!P180,FIND(" ",高校選手データ貼り付け!P180)-1),TRUE,LEFT(高校選手データ貼り付け!P180,FIND("　",高校選手データ貼り付け!P180)-1))</f>
        <v/>
      </c>
      <c r="C171" s="14" t="str" cm="1">
        <f t="array" ref="C171">_xlfn.IFS(A171="","",COUNTIF(高校選手データ貼り付け!P180," ")&gt;0,RIGHT(高校選手データ貼り付け!P180,LEN(高校選手データ貼り付け!P180)-FIND(" ",高校選手データ貼り付け!P180)),TRUE,RIGHT(高校選手データ貼り付け!P180,LEN(高校選手データ貼り付け!P180)-FIND("　",高校選手データ貼り付け!P180)))</f>
        <v/>
      </c>
      <c r="D171" s="15"/>
      <c r="E171" s="16" t="str" cm="1">
        <f t="array" ref="E171">_xlfn.IFS(A171="","",TRUE,高校選手データ貼り付け!$P$4&amp;"高")</f>
        <v/>
      </c>
      <c r="F171" s="17" t="str" cm="1">
        <f t="array" ref="F171">_xlfn.IFS(A171="","",TRUE,高校選手データ貼り付け!W179)</f>
        <v/>
      </c>
      <c r="G171" s="15"/>
      <c r="H171" s="18"/>
      <c r="I171" s="18"/>
      <c r="J171" s="16" t="str" cm="1">
        <f t="array" ref="J171">_xlfn.IFS(A171="","",COUNTIF(高校選手データ貼り付け!P179," ")&gt;0,ASC(LEFT(高校選手データ貼り付け!P179,FIND(" ",高校選手データ貼り付け!P179)-1)),TRUE,ASC(LEFT(高校選手データ貼り付け!P179,FIND("　",高校選手データ貼り付け!P179)-1)))</f>
        <v/>
      </c>
      <c r="K171" s="18" t="str" cm="1">
        <f t="array" ref="K171">_xlfn.IFS(A171="","",COUNTIF(高校選手データ貼り付け!P179," ")&gt;0,ASC(RIGHT(高校選手データ貼り付け!P179,LEN(高校選手データ貼り付け!P179)-FIND(" ",高校選手データ貼り付け!P179))),TRUE,ASC(RIGHT(高校選手データ貼り付け!P179,LEN(高校選手データ貼り付け!P179)-FIND("　",高校選手データ貼り付け!P179))))</f>
        <v/>
      </c>
      <c r="L171" s="18"/>
      <c r="M171" s="18"/>
      <c r="N171" s="18" t="str" cm="1">
        <f t="array" ref="N171">_xlfn.IFS(A171="","",TRUE,高校選手データ貼り付け!R179&amp;"."&amp;TEXT(高校選手データ貼り付け!T179,"00")&amp;"."&amp;TEXT(高校選手データ貼り付け!V179,"00"))</f>
        <v/>
      </c>
      <c r="O171" s="18" t="str" cm="1">
        <f t="array" ref="O171">_xlfn.IFS(A171="","",TRUE,"JPN")</f>
        <v/>
      </c>
      <c r="P171" s="1" t="e">
        <f t="shared" si="0"/>
        <v>#VALUE!</v>
      </c>
      <c r="Q171" s="1" t="e">
        <f t="shared" si="1"/>
        <v>#VALUE!</v>
      </c>
      <c r="R171" s="1" t="e">
        <f t="shared" si="2"/>
        <v>#VALUE!</v>
      </c>
      <c r="S171" s="1" t="e">
        <f t="shared" si="3"/>
        <v>#VALUE!</v>
      </c>
      <c r="T171" s="1" t="e">
        <f t="shared" si="4"/>
        <v>#VALUE!</v>
      </c>
      <c r="U171" s="1" t="str">
        <f t="shared" si="5"/>
        <v>高</v>
      </c>
    </row>
    <row r="172" spans="1:21" ht="18" customHeight="1">
      <c r="A172" s="13" t="str" cm="1">
        <f t="array" ref="A172">_xlfn.IFS(高校選手データ貼り付け!N180="","",TRUE,高校選手データ貼り付け!N180)</f>
        <v/>
      </c>
      <c r="B172" s="14" t="str" cm="1">
        <f t="array" ref="B172">_xlfn.IFS(A172="","",COUNTIF(高校選手データ貼り付け!P181," ")&gt;0,LEFT(高校選手データ貼り付け!P181,FIND(" ",高校選手データ貼り付け!P181)-1),TRUE,LEFT(高校選手データ貼り付け!P181,FIND("　",高校選手データ貼り付け!P181)-1))</f>
        <v/>
      </c>
      <c r="C172" s="14" t="str" cm="1">
        <f t="array" ref="C172">_xlfn.IFS(A172="","",COUNTIF(高校選手データ貼り付け!P181," ")&gt;0,RIGHT(高校選手データ貼り付け!P181,LEN(高校選手データ貼り付け!P181)-FIND(" ",高校選手データ貼り付け!P181)),TRUE,RIGHT(高校選手データ貼り付け!P181,LEN(高校選手データ貼り付け!P181)-FIND("　",高校選手データ貼り付け!P181)))</f>
        <v/>
      </c>
      <c r="D172" s="15"/>
      <c r="E172" s="16" t="str" cm="1">
        <f t="array" ref="E172">_xlfn.IFS(A172="","",TRUE,高校選手データ貼り付け!$P$4&amp;"高")</f>
        <v/>
      </c>
      <c r="F172" s="17" t="str" cm="1">
        <f t="array" ref="F172">_xlfn.IFS(A172="","",TRUE,高校選手データ貼り付け!W180)</f>
        <v/>
      </c>
      <c r="G172" s="15"/>
      <c r="H172" s="18"/>
      <c r="I172" s="18"/>
      <c r="J172" s="16" t="str" cm="1">
        <f t="array" ref="J172">_xlfn.IFS(A172="","",COUNTIF(高校選手データ貼り付け!P180," ")&gt;0,ASC(LEFT(高校選手データ貼り付け!P180,FIND(" ",高校選手データ貼り付け!P180)-1)),TRUE,ASC(LEFT(高校選手データ貼り付け!P180,FIND("　",高校選手データ貼り付け!P180)-1)))</f>
        <v/>
      </c>
      <c r="K172" s="18" t="str" cm="1">
        <f t="array" ref="K172">_xlfn.IFS(A172="","",COUNTIF(高校選手データ貼り付け!P180," ")&gt;0,ASC(RIGHT(高校選手データ貼り付け!P180,LEN(高校選手データ貼り付け!P180)-FIND(" ",高校選手データ貼り付け!P180))),TRUE,ASC(RIGHT(高校選手データ貼り付け!P180,LEN(高校選手データ貼り付け!P180)-FIND("　",高校選手データ貼り付け!P180))))</f>
        <v/>
      </c>
      <c r="L172" s="18"/>
      <c r="M172" s="18"/>
      <c r="N172" s="18" t="str" cm="1">
        <f t="array" ref="N172">_xlfn.IFS(A172="","",TRUE,高校選手データ貼り付け!R180&amp;"."&amp;TEXT(高校選手データ貼り付け!T180,"00")&amp;"."&amp;TEXT(高校選手データ貼り付け!V180,"00"))</f>
        <v/>
      </c>
      <c r="O172" s="18" t="str" cm="1">
        <f t="array" ref="O172">_xlfn.IFS(A172="","",TRUE,"JPN")</f>
        <v/>
      </c>
      <c r="P172" s="1" t="e">
        <f t="shared" si="0"/>
        <v>#VALUE!</v>
      </c>
      <c r="Q172" s="1" t="e">
        <f t="shared" si="1"/>
        <v>#VALUE!</v>
      </c>
      <c r="R172" s="1" t="e">
        <f t="shared" si="2"/>
        <v>#VALUE!</v>
      </c>
      <c r="S172" s="1" t="e">
        <f t="shared" si="3"/>
        <v>#VALUE!</v>
      </c>
      <c r="T172" s="1" t="e">
        <f t="shared" si="4"/>
        <v>#VALUE!</v>
      </c>
      <c r="U172" s="1" t="str">
        <f t="shared" si="5"/>
        <v>高</v>
      </c>
    </row>
    <row r="173" spans="1:21" ht="18" customHeight="1">
      <c r="A173" s="13" t="str" cm="1">
        <f t="array" ref="A173">_xlfn.IFS(高校選手データ貼り付け!N181="","",TRUE,高校選手データ貼り付け!N181)</f>
        <v/>
      </c>
      <c r="B173" s="14" t="str" cm="1">
        <f t="array" ref="B173">_xlfn.IFS(A173="","",COUNTIF(高校選手データ貼り付け!P182," ")&gt;0,LEFT(高校選手データ貼り付け!P182,FIND(" ",高校選手データ貼り付け!P182)-1),TRUE,LEFT(高校選手データ貼り付け!P182,FIND("　",高校選手データ貼り付け!P182)-1))</f>
        <v/>
      </c>
      <c r="C173" s="14" t="str" cm="1">
        <f t="array" ref="C173">_xlfn.IFS(A173="","",COUNTIF(高校選手データ貼り付け!P182," ")&gt;0,RIGHT(高校選手データ貼り付け!P182,LEN(高校選手データ貼り付け!P182)-FIND(" ",高校選手データ貼り付け!P182)),TRUE,RIGHT(高校選手データ貼り付け!P182,LEN(高校選手データ貼り付け!P182)-FIND("　",高校選手データ貼り付け!P182)))</f>
        <v/>
      </c>
      <c r="D173" s="15"/>
      <c r="E173" s="16" t="str" cm="1">
        <f t="array" ref="E173">_xlfn.IFS(A173="","",TRUE,高校選手データ貼り付け!$P$4&amp;"高")</f>
        <v/>
      </c>
      <c r="F173" s="17" t="str" cm="1">
        <f t="array" ref="F173">_xlfn.IFS(A173="","",TRUE,高校選手データ貼り付け!W181)</f>
        <v/>
      </c>
      <c r="G173" s="15"/>
      <c r="H173" s="18"/>
      <c r="I173" s="18"/>
      <c r="J173" s="16" t="str" cm="1">
        <f t="array" ref="J173">_xlfn.IFS(A173="","",COUNTIF(高校選手データ貼り付け!P181," ")&gt;0,ASC(LEFT(高校選手データ貼り付け!P181,FIND(" ",高校選手データ貼り付け!P181)-1)),TRUE,ASC(LEFT(高校選手データ貼り付け!P181,FIND("　",高校選手データ貼り付け!P181)-1)))</f>
        <v/>
      </c>
      <c r="K173" s="18" t="str" cm="1">
        <f t="array" ref="K173">_xlfn.IFS(A173="","",COUNTIF(高校選手データ貼り付け!P181," ")&gt;0,ASC(RIGHT(高校選手データ貼り付け!P181,LEN(高校選手データ貼り付け!P181)-FIND(" ",高校選手データ貼り付け!P181))),TRUE,ASC(RIGHT(高校選手データ貼り付け!P181,LEN(高校選手データ貼り付け!P181)-FIND("　",高校選手データ貼り付け!P181))))</f>
        <v/>
      </c>
      <c r="L173" s="18"/>
      <c r="M173" s="18"/>
      <c r="N173" s="18" t="str" cm="1">
        <f t="array" ref="N173">_xlfn.IFS(A173="","",TRUE,高校選手データ貼り付け!R181&amp;"."&amp;TEXT(高校選手データ貼り付け!T181,"00")&amp;"."&amp;TEXT(高校選手データ貼り付け!V181,"00"))</f>
        <v/>
      </c>
      <c r="O173" s="18" t="str" cm="1">
        <f t="array" ref="O173">_xlfn.IFS(A173="","",TRUE,"JPN")</f>
        <v/>
      </c>
      <c r="P173" s="1" t="e">
        <f t="shared" si="0"/>
        <v>#VALUE!</v>
      </c>
      <c r="Q173" s="1" t="e">
        <f t="shared" si="1"/>
        <v>#VALUE!</v>
      </c>
      <c r="R173" s="1" t="e">
        <f t="shared" si="2"/>
        <v>#VALUE!</v>
      </c>
      <c r="S173" s="1" t="e">
        <f t="shared" si="3"/>
        <v>#VALUE!</v>
      </c>
      <c r="T173" s="1" t="e">
        <f t="shared" si="4"/>
        <v>#VALUE!</v>
      </c>
      <c r="U173" s="1" t="str">
        <f t="shared" si="5"/>
        <v>高</v>
      </c>
    </row>
    <row r="174" spans="1:21" ht="18" customHeight="1">
      <c r="A174" s="13" t="str" cm="1">
        <f t="array" ref="A174">_xlfn.IFS(高校選手データ貼り付け!N182="","",TRUE,高校選手データ貼り付け!N182)</f>
        <v/>
      </c>
      <c r="B174" s="14" t="str" cm="1">
        <f t="array" ref="B174">_xlfn.IFS(A174="","",COUNTIF(高校選手データ貼り付け!P183," ")&gt;0,LEFT(高校選手データ貼り付け!P183,FIND(" ",高校選手データ貼り付け!P183)-1),TRUE,LEFT(高校選手データ貼り付け!P183,FIND("　",高校選手データ貼り付け!P183)-1))</f>
        <v/>
      </c>
      <c r="C174" s="14" t="str" cm="1">
        <f t="array" ref="C174">_xlfn.IFS(A174="","",COUNTIF(高校選手データ貼り付け!P183," ")&gt;0,RIGHT(高校選手データ貼り付け!P183,LEN(高校選手データ貼り付け!P183)-FIND(" ",高校選手データ貼り付け!P183)),TRUE,RIGHT(高校選手データ貼り付け!P183,LEN(高校選手データ貼り付け!P183)-FIND("　",高校選手データ貼り付け!P183)))</f>
        <v/>
      </c>
      <c r="D174" s="15"/>
      <c r="E174" s="16" t="str" cm="1">
        <f t="array" ref="E174">_xlfn.IFS(A174="","",TRUE,高校選手データ貼り付け!$P$4&amp;"高")</f>
        <v/>
      </c>
      <c r="F174" s="17" t="str" cm="1">
        <f t="array" ref="F174">_xlfn.IFS(A174="","",TRUE,高校選手データ貼り付け!W182)</f>
        <v/>
      </c>
      <c r="G174" s="15"/>
      <c r="H174" s="18"/>
      <c r="I174" s="18"/>
      <c r="J174" s="16" t="str" cm="1">
        <f t="array" ref="J174">_xlfn.IFS(A174="","",COUNTIF(高校選手データ貼り付け!P182," ")&gt;0,ASC(LEFT(高校選手データ貼り付け!P182,FIND(" ",高校選手データ貼り付け!P182)-1)),TRUE,ASC(LEFT(高校選手データ貼り付け!P182,FIND("　",高校選手データ貼り付け!P182)-1)))</f>
        <v/>
      </c>
      <c r="K174" s="18" t="str" cm="1">
        <f t="array" ref="K174">_xlfn.IFS(A174="","",COUNTIF(高校選手データ貼り付け!P182," ")&gt;0,ASC(RIGHT(高校選手データ貼り付け!P182,LEN(高校選手データ貼り付け!P182)-FIND(" ",高校選手データ貼り付け!P182))),TRUE,ASC(RIGHT(高校選手データ貼り付け!P182,LEN(高校選手データ貼り付け!P182)-FIND("　",高校選手データ貼り付け!P182))))</f>
        <v/>
      </c>
      <c r="L174" s="18"/>
      <c r="M174" s="18"/>
      <c r="N174" s="18" t="str" cm="1">
        <f t="array" ref="N174">_xlfn.IFS(A174="","",TRUE,高校選手データ貼り付け!R182&amp;"."&amp;TEXT(高校選手データ貼り付け!T182,"00")&amp;"."&amp;TEXT(高校選手データ貼り付け!V182,"00"))</f>
        <v/>
      </c>
      <c r="O174" s="18" t="str" cm="1">
        <f t="array" ref="O174">_xlfn.IFS(A174="","",TRUE,"JPN")</f>
        <v/>
      </c>
      <c r="P174" s="1" t="e">
        <f t="shared" si="0"/>
        <v>#VALUE!</v>
      </c>
      <c r="Q174" s="1" t="e">
        <f t="shared" si="1"/>
        <v>#VALUE!</v>
      </c>
      <c r="R174" s="1" t="e">
        <f t="shared" si="2"/>
        <v>#VALUE!</v>
      </c>
      <c r="S174" s="1" t="e">
        <f t="shared" si="3"/>
        <v>#VALUE!</v>
      </c>
      <c r="T174" s="1" t="e">
        <f t="shared" si="4"/>
        <v>#VALUE!</v>
      </c>
      <c r="U174" s="1" t="str">
        <f t="shared" si="5"/>
        <v>高</v>
      </c>
    </row>
    <row r="175" spans="1:21" ht="18" customHeight="1">
      <c r="A175" s="13" t="str" cm="1">
        <f t="array" ref="A175">_xlfn.IFS(高校選手データ貼り付け!N183="","",TRUE,高校選手データ貼り付け!N183)</f>
        <v/>
      </c>
      <c r="B175" s="14" t="str" cm="1">
        <f t="array" ref="B175">_xlfn.IFS(A175="","",COUNTIF(高校選手データ貼り付け!P184," ")&gt;0,LEFT(高校選手データ貼り付け!P184,FIND(" ",高校選手データ貼り付け!P184)-1),TRUE,LEFT(高校選手データ貼り付け!P184,FIND("　",高校選手データ貼り付け!P184)-1))</f>
        <v/>
      </c>
      <c r="C175" s="14" t="str" cm="1">
        <f t="array" ref="C175">_xlfn.IFS(A175="","",COUNTIF(高校選手データ貼り付け!P184," ")&gt;0,RIGHT(高校選手データ貼り付け!P184,LEN(高校選手データ貼り付け!P184)-FIND(" ",高校選手データ貼り付け!P184)),TRUE,RIGHT(高校選手データ貼り付け!P184,LEN(高校選手データ貼り付け!P184)-FIND("　",高校選手データ貼り付け!P184)))</f>
        <v/>
      </c>
      <c r="D175" s="15"/>
      <c r="E175" s="16" t="str" cm="1">
        <f t="array" ref="E175">_xlfn.IFS(A175="","",TRUE,高校選手データ貼り付け!$P$4&amp;"高")</f>
        <v/>
      </c>
      <c r="F175" s="17" t="str" cm="1">
        <f t="array" ref="F175">_xlfn.IFS(A175="","",TRUE,高校選手データ貼り付け!W183)</f>
        <v/>
      </c>
      <c r="G175" s="15"/>
      <c r="H175" s="18"/>
      <c r="I175" s="18"/>
      <c r="J175" s="16" t="str" cm="1">
        <f t="array" ref="J175">_xlfn.IFS(A175="","",COUNTIF(高校選手データ貼り付け!P183," ")&gt;0,ASC(LEFT(高校選手データ貼り付け!P183,FIND(" ",高校選手データ貼り付け!P183)-1)),TRUE,ASC(LEFT(高校選手データ貼り付け!P183,FIND("　",高校選手データ貼り付け!P183)-1)))</f>
        <v/>
      </c>
      <c r="K175" s="18" t="str" cm="1">
        <f t="array" ref="K175">_xlfn.IFS(A175="","",COUNTIF(高校選手データ貼り付け!P183," ")&gt;0,ASC(RIGHT(高校選手データ貼り付け!P183,LEN(高校選手データ貼り付け!P183)-FIND(" ",高校選手データ貼り付け!P183))),TRUE,ASC(RIGHT(高校選手データ貼り付け!P183,LEN(高校選手データ貼り付け!P183)-FIND("　",高校選手データ貼り付け!P183))))</f>
        <v/>
      </c>
      <c r="L175" s="18"/>
      <c r="M175" s="18"/>
      <c r="N175" s="18" t="str" cm="1">
        <f t="array" ref="N175">_xlfn.IFS(A175="","",TRUE,高校選手データ貼り付け!R183&amp;"."&amp;TEXT(高校選手データ貼り付け!T183,"00")&amp;"."&amp;TEXT(高校選手データ貼り付け!V183,"00"))</f>
        <v/>
      </c>
      <c r="O175" s="18" t="str" cm="1">
        <f t="array" ref="O175">_xlfn.IFS(A175="","",TRUE,"JPN")</f>
        <v/>
      </c>
      <c r="P175" s="1" t="e">
        <f t="shared" si="0"/>
        <v>#VALUE!</v>
      </c>
      <c r="Q175" s="1" t="e">
        <f t="shared" si="1"/>
        <v>#VALUE!</v>
      </c>
      <c r="R175" s="1" t="e">
        <f t="shared" si="2"/>
        <v>#VALUE!</v>
      </c>
      <c r="S175" s="1" t="e">
        <f t="shared" si="3"/>
        <v>#VALUE!</v>
      </c>
      <c r="T175" s="1" t="e">
        <f t="shared" si="4"/>
        <v>#VALUE!</v>
      </c>
      <c r="U175" s="1" t="str">
        <f t="shared" si="5"/>
        <v>高</v>
      </c>
    </row>
    <row r="176" spans="1:21" ht="18" customHeight="1">
      <c r="A176" s="13" t="str" cm="1">
        <f t="array" ref="A176">_xlfn.IFS(高校選手データ貼り付け!N184="","",TRUE,高校選手データ貼り付け!N184)</f>
        <v/>
      </c>
      <c r="B176" s="14" t="str" cm="1">
        <f t="array" ref="B176">_xlfn.IFS(A176="","",COUNTIF(高校選手データ貼り付け!P185," ")&gt;0,LEFT(高校選手データ貼り付け!P185,FIND(" ",高校選手データ貼り付け!P185)-1),TRUE,LEFT(高校選手データ貼り付け!P185,FIND("　",高校選手データ貼り付け!P185)-1))</f>
        <v/>
      </c>
      <c r="C176" s="14" t="str" cm="1">
        <f t="array" ref="C176">_xlfn.IFS(A176="","",COUNTIF(高校選手データ貼り付け!P185," ")&gt;0,RIGHT(高校選手データ貼り付け!P185,LEN(高校選手データ貼り付け!P185)-FIND(" ",高校選手データ貼り付け!P185)),TRUE,RIGHT(高校選手データ貼り付け!P185,LEN(高校選手データ貼り付け!P185)-FIND("　",高校選手データ貼り付け!P185)))</f>
        <v/>
      </c>
      <c r="D176" s="15"/>
      <c r="E176" s="16" t="str" cm="1">
        <f t="array" ref="E176">_xlfn.IFS(A176="","",TRUE,高校選手データ貼り付け!$P$4&amp;"高")</f>
        <v/>
      </c>
      <c r="F176" s="17" t="str" cm="1">
        <f t="array" ref="F176">_xlfn.IFS(A176="","",TRUE,高校選手データ貼り付け!W184)</f>
        <v/>
      </c>
      <c r="G176" s="15"/>
      <c r="H176" s="18"/>
      <c r="I176" s="18"/>
      <c r="J176" s="16" t="str" cm="1">
        <f t="array" ref="J176">_xlfn.IFS(A176="","",COUNTIF(高校選手データ貼り付け!P184," ")&gt;0,ASC(LEFT(高校選手データ貼り付け!P184,FIND(" ",高校選手データ貼り付け!P184)-1)),TRUE,ASC(LEFT(高校選手データ貼り付け!P184,FIND("　",高校選手データ貼り付け!P184)-1)))</f>
        <v/>
      </c>
      <c r="K176" s="18" t="str" cm="1">
        <f t="array" ref="K176">_xlfn.IFS(A176="","",COUNTIF(高校選手データ貼り付け!P184," ")&gt;0,ASC(RIGHT(高校選手データ貼り付け!P184,LEN(高校選手データ貼り付け!P184)-FIND(" ",高校選手データ貼り付け!P184))),TRUE,ASC(RIGHT(高校選手データ貼り付け!P184,LEN(高校選手データ貼り付け!P184)-FIND("　",高校選手データ貼り付け!P184))))</f>
        <v/>
      </c>
      <c r="L176" s="18"/>
      <c r="M176" s="18"/>
      <c r="N176" s="18" t="str" cm="1">
        <f t="array" ref="N176">_xlfn.IFS(A176="","",TRUE,高校選手データ貼り付け!R184&amp;"."&amp;TEXT(高校選手データ貼り付け!T184,"00")&amp;"."&amp;TEXT(高校選手データ貼り付け!V184,"00"))</f>
        <v/>
      </c>
      <c r="O176" s="18" t="str" cm="1">
        <f t="array" ref="O176">_xlfn.IFS(A176="","",TRUE,"JPN")</f>
        <v/>
      </c>
      <c r="P176" s="1" t="e">
        <f t="shared" si="0"/>
        <v>#VALUE!</v>
      </c>
      <c r="Q176" s="1" t="e">
        <f t="shared" si="1"/>
        <v>#VALUE!</v>
      </c>
      <c r="R176" s="1" t="e">
        <f t="shared" si="2"/>
        <v>#VALUE!</v>
      </c>
      <c r="S176" s="1" t="e">
        <f t="shared" si="3"/>
        <v>#VALUE!</v>
      </c>
      <c r="T176" s="1" t="e">
        <f t="shared" si="4"/>
        <v>#VALUE!</v>
      </c>
      <c r="U176" s="1" t="str">
        <f t="shared" si="5"/>
        <v>高</v>
      </c>
    </row>
    <row r="177" spans="1:21" ht="18" customHeight="1">
      <c r="A177" s="13" t="str" cm="1">
        <f t="array" ref="A177">_xlfn.IFS(高校選手データ貼り付け!N185="","",TRUE,高校選手データ貼り付け!N185)</f>
        <v/>
      </c>
      <c r="B177" s="14" t="str" cm="1">
        <f t="array" ref="B177">_xlfn.IFS(A177="","",COUNTIF(高校選手データ貼り付け!P186," ")&gt;0,LEFT(高校選手データ貼り付け!P186,FIND(" ",高校選手データ貼り付け!P186)-1),TRUE,LEFT(高校選手データ貼り付け!P186,FIND("　",高校選手データ貼り付け!P186)-1))</f>
        <v/>
      </c>
      <c r="C177" s="14" t="str" cm="1">
        <f t="array" ref="C177">_xlfn.IFS(A177="","",COUNTIF(高校選手データ貼り付け!P186," ")&gt;0,RIGHT(高校選手データ貼り付け!P186,LEN(高校選手データ貼り付け!P186)-FIND(" ",高校選手データ貼り付け!P186)),TRUE,RIGHT(高校選手データ貼り付け!P186,LEN(高校選手データ貼り付け!P186)-FIND("　",高校選手データ貼り付け!P186)))</f>
        <v/>
      </c>
      <c r="D177" s="15"/>
      <c r="E177" s="16" t="str" cm="1">
        <f t="array" ref="E177">_xlfn.IFS(A177="","",TRUE,高校選手データ貼り付け!$P$4&amp;"高")</f>
        <v/>
      </c>
      <c r="F177" s="17" t="str" cm="1">
        <f t="array" ref="F177">_xlfn.IFS(A177="","",TRUE,高校選手データ貼り付け!W185)</f>
        <v/>
      </c>
      <c r="G177" s="15"/>
      <c r="H177" s="18"/>
      <c r="I177" s="18"/>
      <c r="J177" s="16" t="str" cm="1">
        <f t="array" ref="J177">_xlfn.IFS(A177="","",COUNTIF(高校選手データ貼り付け!P185," ")&gt;0,ASC(LEFT(高校選手データ貼り付け!P185,FIND(" ",高校選手データ貼り付け!P185)-1)),TRUE,ASC(LEFT(高校選手データ貼り付け!P185,FIND("　",高校選手データ貼り付け!P185)-1)))</f>
        <v/>
      </c>
      <c r="K177" s="18" t="str" cm="1">
        <f t="array" ref="K177">_xlfn.IFS(A177="","",COUNTIF(高校選手データ貼り付け!P185," ")&gt;0,ASC(RIGHT(高校選手データ貼り付け!P185,LEN(高校選手データ貼り付け!P185)-FIND(" ",高校選手データ貼り付け!P185))),TRUE,ASC(RIGHT(高校選手データ貼り付け!P185,LEN(高校選手データ貼り付け!P185)-FIND("　",高校選手データ貼り付け!P185))))</f>
        <v/>
      </c>
      <c r="L177" s="18"/>
      <c r="M177" s="18"/>
      <c r="N177" s="18" t="str" cm="1">
        <f t="array" ref="N177">_xlfn.IFS(A177="","",TRUE,高校選手データ貼り付け!R185&amp;"."&amp;TEXT(高校選手データ貼り付け!T185,"00")&amp;"."&amp;TEXT(高校選手データ貼り付け!V185,"00"))</f>
        <v/>
      </c>
      <c r="O177" s="18" t="str" cm="1">
        <f t="array" ref="O177">_xlfn.IFS(A177="","",TRUE,"JPN")</f>
        <v/>
      </c>
      <c r="P177" s="1" t="e">
        <f t="shared" si="0"/>
        <v>#VALUE!</v>
      </c>
      <c r="Q177" s="1" t="e">
        <f t="shared" si="1"/>
        <v>#VALUE!</v>
      </c>
      <c r="R177" s="1" t="e">
        <f t="shared" si="2"/>
        <v>#VALUE!</v>
      </c>
      <c r="S177" s="1" t="e">
        <f t="shared" si="3"/>
        <v>#VALUE!</v>
      </c>
      <c r="T177" s="1" t="e">
        <f t="shared" si="4"/>
        <v>#VALUE!</v>
      </c>
      <c r="U177" s="1" t="str">
        <f t="shared" si="5"/>
        <v>高</v>
      </c>
    </row>
    <row r="178" spans="1:21" ht="18" customHeight="1">
      <c r="A178" s="13"/>
      <c r="B178" s="14"/>
      <c r="C178" s="14"/>
      <c r="D178" s="15"/>
      <c r="E178" s="28"/>
      <c r="F178" s="15"/>
      <c r="G178" s="15"/>
      <c r="H178" s="15"/>
      <c r="I178" s="15"/>
      <c r="J178" s="16"/>
      <c r="K178" s="16"/>
      <c r="L178" s="18"/>
      <c r="M178" s="18"/>
      <c r="N178" s="18"/>
      <c r="O178" s="18"/>
    </row>
    <row r="179" spans="1:21" ht="18" customHeight="1">
      <c r="A179" s="13"/>
      <c r="B179" s="14"/>
      <c r="C179" s="14"/>
      <c r="D179" s="15"/>
      <c r="E179" s="28"/>
      <c r="F179" s="15"/>
      <c r="G179" s="15"/>
      <c r="H179" s="15"/>
      <c r="I179" s="15"/>
      <c r="J179" s="16"/>
      <c r="K179" s="16"/>
      <c r="L179" s="18"/>
      <c r="M179" s="18"/>
      <c r="N179" s="18"/>
      <c r="O179" s="18"/>
    </row>
    <row r="180" spans="1:21" ht="18" customHeight="1">
      <c r="A180" s="13"/>
      <c r="B180" s="14"/>
      <c r="C180" s="14"/>
      <c r="D180" s="15"/>
      <c r="E180" s="28"/>
      <c r="F180" s="15"/>
      <c r="G180" s="15"/>
      <c r="H180" s="15"/>
      <c r="I180" s="15"/>
      <c r="J180" s="16"/>
      <c r="K180" s="16"/>
      <c r="L180" s="18"/>
      <c r="M180" s="18"/>
      <c r="N180" s="18"/>
      <c r="O180" s="18"/>
    </row>
    <row r="181" spans="1:21" ht="18" customHeight="1">
      <c r="A181" s="13"/>
      <c r="B181" s="14"/>
      <c r="C181" s="14"/>
      <c r="D181" s="15"/>
      <c r="E181" s="28"/>
      <c r="F181" s="15"/>
      <c r="G181" s="15"/>
      <c r="H181" s="15"/>
      <c r="I181" s="15"/>
      <c r="J181" s="16"/>
      <c r="K181" s="16"/>
      <c r="L181" s="18"/>
      <c r="M181" s="18"/>
      <c r="N181" s="18"/>
      <c r="O181" s="18"/>
    </row>
    <row r="182" spans="1:21" ht="18" customHeight="1">
      <c r="A182" s="13"/>
      <c r="B182" s="14"/>
      <c r="C182" s="14"/>
      <c r="D182" s="15"/>
      <c r="E182" s="28"/>
      <c r="F182" s="15"/>
      <c r="G182" s="15"/>
      <c r="H182" s="15"/>
      <c r="I182" s="15"/>
      <c r="J182" s="16"/>
      <c r="K182" s="16"/>
      <c r="L182" s="18"/>
      <c r="M182" s="18"/>
      <c r="N182" s="18"/>
      <c r="O182" s="18"/>
    </row>
    <row r="183" spans="1:21" ht="18" customHeight="1">
      <c r="A183" s="13"/>
      <c r="B183" s="14"/>
      <c r="C183" s="14"/>
      <c r="D183" s="15"/>
      <c r="E183" s="28"/>
      <c r="F183" s="15"/>
      <c r="G183" s="15"/>
      <c r="H183" s="15"/>
      <c r="I183" s="15"/>
      <c r="J183" s="16"/>
      <c r="K183" s="16"/>
      <c r="L183" s="18"/>
      <c r="M183" s="18"/>
      <c r="N183" s="18"/>
      <c r="O183" s="18"/>
    </row>
    <row r="184" spans="1:21" ht="18" customHeight="1">
      <c r="A184" s="13"/>
      <c r="B184" s="14"/>
      <c r="C184" s="14"/>
      <c r="D184" s="15"/>
      <c r="E184" s="28"/>
      <c r="F184" s="15"/>
      <c r="G184" s="15"/>
      <c r="H184" s="15"/>
      <c r="I184" s="15"/>
      <c r="J184" s="16"/>
      <c r="K184" s="16"/>
      <c r="L184" s="18"/>
      <c r="M184" s="18"/>
      <c r="N184" s="18"/>
      <c r="O184" s="18"/>
    </row>
    <row r="185" spans="1:21" ht="18" customHeight="1">
      <c r="A185" s="13"/>
      <c r="B185" s="14"/>
      <c r="C185" s="14"/>
      <c r="D185" s="15"/>
      <c r="E185" s="28"/>
      <c r="F185" s="15"/>
      <c r="G185" s="15"/>
      <c r="H185" s="15"/>
      <c r="I185" s="15"/>
      <c r="J185" s="16"/>
      <c r="K185" s="16"/>
      <c r="L185" s="18"/>
      <c r="M185" s="18"/>
      <c r="N185" s="18"/>
      <c r="O185" s="18"/>
    </row>
    <row r="186" spans="1:21" ht="18" customHeight="1">
      <c r="A186" s="13"/>
      <c r="B186" s="14"/>
      <c r="C186" s="14"/>
      <c r="D186" s="15"/>
      <c r="E186" s="28"/>
      <c r="F186" s="15"/>
      <c r="G186" s="15"/>
      <c r="H186" s="15"/>
      <c r="I186" s="15"/>
      <c r="J186" s="16"/>
      <c r="K186" s="16"/>
      <c r="L186" s="18"/>
      <c r="M186" s="18"/>
      <c r="N186" s="18"/>
      <c r="O186" s="18"/>
    </row>
    <row r="187" spans="1:21" ht="18" customHeight="1">
      <c r="A187" s="13"/>
      <c r="B187" s="14"/>
      <c r="C187" s="14"/>
      <c r="D187" s="15"/>
      <c r="E187" s="28"/>
      <c r="F187" s="15"/>
      <c r="G187" s="15"/>
      <c r="H187" s="15"/>
      <c r="I187" s="15"/>
      <c r="J187" s="16"/>
      <c r="K187" s="16"/>
      <c r="L187" s="18"/>
      <c r="M187" s="18"/>
      <c r="N187" s="18"/>
      <c r="O187" s="18"/>
    </row>
    <row r="188" spans="1:21" ht="18" customHeight="1">
      <c r="A188" s="13"/>
      <c r="B188" s="14"/>
      <c r="C188" s="14"/>
      <c r="D188" s="15"/>
      <c r="E188" s="28"/>
      <c r="F188" s="15"/>
      <c r="G188" s="15"/>
      <c r="H188" s="15"/>
      <c r="I188" s="15"/>
      <c r="J188" s="16"/>
      <c r="K188" s="16"/>
      <c r="L188" s="18"/>
      <c r="M188" s="18"/>
      <c r="N188" s="18"/>
      <c r="O188" s="18"/>
    </row>
    <row r="189" spans="1:21" ht="18" customHeight="1">
      <c r="A189" s="13"/>
      <c r="B189" s="14"/>
      <c r="C189" s="14"/>
      <c r="D189" s="15"/>
      <c r="E189" s="28"/>
      <c r="F189" s="15"/>
      <c r="G189" s="15"/>
      <c r="H189" s="15"/>
      <c r="I189" s="15"/>
      <c r="J189" s="16"/>
      <c r="K189" s="16"/>
      <c r="L189" s="18"/>
      <c r="M189" s="18"/>
      <c r="N189" s="18"/>
      <c r="O189" s="18"/>
    </row>
    <row r="190" spans="1:21" ht="18" customHeight="1">
      <c r="A190" s="13"/>
      <c r="B190" s="14"/>
      <c r="C190" s="14"/>
      <c r="D190" s="15"/>
      <c r="E190" s="28"/>
      <c r="F190" s="15"/>
      <c r="G190" s="15"/>
      <c r="H190" s="15"/>
      <c r="I190" s="15"/>
      <c r="J190" s="16"/>
      <c r="K190" s="16"/>
      <c r="L190" s="18"/>
      <c r="M190" s="18"/>
      <c r="N190" s="18"/>
      <c r="O190" s="18"/>
    </row>
    <row r="191" spans="1:21" ht="18" customHeight="1">
      <c r="A191" s="13"/>
      <c r="B191" s="14"/>
      <c r="C191" s="14"/>
      <c r="D191" s="15"/>
      <c r="E191" s="28"/>
      <c r="F191" s="15"/>
      <c r="G191" s="15"/>
      <c r="H191" s="15"/>
      <c r="I191" s="15"/>
      <c r="J191" s="16"/>
      <c r="K191" s="16"/>
      <c r="L191" s="18"/>
      <c r="M191" s="18"/>
      <c r="N191" s="18"/>
      <c r="O191" s="18"/>
    </row>
    <row r="192" spans="1:21" ht="18" customHeight="1">
      <c r="A192" s="13"/>
      <c r="B192" s="14"/>
      <c r="C192" s="14"/>
      <c r="D192" s="15"/>
      <c r="E192" s="28"/>
      <c r="F192" s="15"/>
      <c r="G192" s="15"/>
      <c r="H192" s="15"/>
      <c r="I192" s="15"/>
      <c r="J192" s="16"/>
      <c r="K192" s="16"/>
      <c r="L192" s="18"/>
      <c r="M192" s="18"/>
      <c r="N192" s="18"/>
      <c r="O192" s="18"/>
    </row>
    <row r="193" spans="1:15" ht="18" customHeight="1">
      <c r="A193" s="13"/>
      <c r="B193" s="14"/>
      <c r="C193" s="14"/>
      <c r="D193" s="15"/>
      <c r="E193" s="28"/>
      <c r="F193" s="15"/>
      <c r="G193" s="15"/>
      <c r="H193" s="15"/>
      <c r="I193" s="15"/>
      <c r="J193" s="16"/>
      <c r="K193" s="16"/>
      <c r="L193" s="18"/>
      <c r="M193" s="18"/>
      <c r="N193" s="18"/>
      <c r="O193" s="18"/>
    </row>
    <row r="194" spans="1:15" ht="18" customHeight="1">
      <c r="A194" s="13"/>
      <c r="B194" s="14"/>
      <c r="C194" s="14"/>
      <c r="D194" s="15"/>
      <c r="E194" s="28"/>
      <c r="F194" s="15"/>
      <c r="G194" s="15"/>
      <c r="H194" s="15"/>
      <c r="I194" s="15"/>
      <c r="J194" s="16"/>
      <c r="K194" s="16"/>
      <c r="L194" s="18"/>
      <c r="M194" s="18"/>
      <c r="N194" s="18"/>
      <c r="O194" s="18"/>
    </row>
    <row r="195" spans="1:15" ht="18" customHeight="1">
      <c r="A195" s="13"/>
      <c r="B195" s="14"/>
      <c r="C195" s="14"/>
      <c r="D195" s="15"/>
      <c r="E195" s="28"/>
      <c r="F195" s="15"/>
      <c r="G195" s="15"/>
      <c r="H195" s="15"/>
      <c r="I195" s="15"/>
      <c r="J195" s="16"/>
      <c r="K195" s="16"/>
      <c r="L195" s="18"/>
      <c r="M195" s="18"/>
      <c r="N195" s="18"/>
      <c r="O195" s="18"/>
    </row>
    <row r="196" spans="1:15" ht="18" customHeight="1">
      <c r="A196" s="13"/>
      <c r="B196" s="14"/>
      <c r="C196" s="14"/>
      <c r="D196" s="15"/>
      <c r="E196" s="28"/>
      <c r="F196" s="15"/>
      <c r="G196" s="15"/>
      <c r="H196" s="15"/>
      <c r="I196" s="15"/>
      <c r="J196" s="16"/>
      <c r="K196" s="16"/>
      <c r="L196" s="18"/>
      <c r="M196" s="18"/>
      <c r="N196" s="18"/>
      <c r="O196" s="18"/>
    </row>
    <row r="197" spans="1:15" ht="18" customHeight="1">
      <c r="A197" s="13"/>
      <c r="B197" s="14"/>
      <c r="C197" s="14"/>
      <c r="D197" s="15"/>
      <c r="E197" s="28"/>
      <c r="F197" s="15"/>
      <c r="G197" s="15"/>
      <c r="H197" s="15"/>
      <c r="I197" s="15"/>
      <c r="J197" s="24"/>
      <c r="K197" s="16"/>
      <c r="L197" s="18"/>
      <c r="M197" s="18"/>
      <c r="N197" s="18"/>
      <c r="O197" s="18"/>
    </row>
    <row r="198" spans="1:15" ht="18" customHeight="1">
      <c r="A198" s="13"/>
      <c r="B198" s="14"/>
      <c r="C198" s="14"/>
      <c r="D198" s="15"/>
      <c r="E198" s="28"/>
      <c r="F198" s="15"/>
      <c r="G198" s="15"/>
      <c r="H198" s="15"/>
      <c r="I198" s="15"/>
      <c r="J198" s="24"/>
      <c r="K198" s="16"/>
      <c r="L198" s="18"/>
      <c r="M198" s="18"/>
      <c r="N198" s="18"/>
      <c r="O198" s="18"/>
    </row>
    <row r="199" spans="1:15" ht="18" customHeight="1">
      <c r="A199" s="13"/>
      <c r="B199" s="14"/>
      <c r="C199" s="14"/>
      <c r="D199" s="15"/>
      <c r="E199" s="28"/>
      <c r="F199" s="15"/>
      <c r="G199" s="15"/>
      <c r="H199" s="15"/>
      <c r="I199" s="15"/>
      <c r="J199" s="24"/>
      <c r="K199" s="16"/>
      <c r="L199" s="18"/>
      <c r="M199" s="18"/>
      <c r="N199" s="18"/>
      <c r="O199" s="18"/>
    </row>
    <row r="200" spans="1:15" ht="18" customHeight="1">
      <c r="A200" s="13"/>
      <c r="B200" s="14"/>
      <c r="C200" s="14"/>
      <c r="D200" s="15"/>
      <c r="E200" s="28"/>
      <c r="F200" s="15"/>
      <c r="G200" s="15"/>
      <c r="H200" s="15"/>
      <c r="I200" s="15"/>
      <c r="J200" s="24"/>
      <c r="K200" s="16"/>
      <c r="L200" s="18"/>
      <c r="M200" s="18"/>
      <c r="N200" s="18"/>
      <c r="O200" s="18"/>
    </row>
    <row r="201" spans="1:15" ht="18" customHeight="1">
      <c r="A201" s="13"/>
      <c r="B201" s="14"/>
      <c r="C201" s="14"/>
      <c r="D201" s="15"/>
      <c r="E201" s="28"/>
      <c r="F201" s="15"/>
      <c r="G201" s="15"/>
      <c r="H201" s="15"/>
      <c r="I201" s="15"/>
      <c r="J201" s="24"/>
      <c r="K201" s="16"/>
      <c r="L201" s="18"/>
      <c r="M201" s="18"/>
      <c r="N201" s="18"/>
      <c r="O201" s="18"/>
    </row>
    <row r="202" spans="1:15" ht="18" customHeight="1">
      <c r="A202" s="13"/>
      <c r="B202" s="14"/>
      <c r="C202" s="14"/>
      <c r="D202" s="15"/>
      <c r="E202" s="28"/>
      <c r="F202" s="15"/>
      <c r="G202" s="15"/>
      <c r="H202" s="15"/>
      <c r="I202" s="15"/>
      <c r="J202" s="24"/>
      <c r="K202" s="16"/>
      <c r="L202" s="18"/>
      <c r="M202" s="18"/>
      <c r="N202" s="18"/>
      <c r="O202" s="18"/>
    </row>
    <row r="203" spans="1:15" ht="18" customHeight="1">
      <c r="A203" s="13"/>
      <c r="B203" s="14"/>
      <c r="C203" s="14"/>
      <c r="D203" s="15"/>
      <c r="E203" s="28"/>
      <c r="F203" s="15"/>
      <c r="G203" s="15"/>
      <c r="H203" s="15"/>
      <c r="I203" s="15"/>
      <c r="J203" s="24"/>
      <c r="K203" s="16"/>
      <c r="L203" s="18"/>
      <c r="M203" s="18"/>
      <c r="N203" s="18"/>
      <c r="O203" s="18"/>
    </row>
    <row r="204" spans="1:15" ht="18" customHeight="1">
      <c r="A204" s="13"/>
      <c r="B204" s="14"/>
      <c r="C204" s="14"/>
      <c r="D204" s="15"/>
      <c r="E204" s="28"/>
      <c r="F204" s="15"/>
      <c r="G204" s="15"/>
      <c r="H204" s="15"/>
      <c r="I204" s="15"/>
      <c r="J204" s="16"/>
      <c r="K204" s="16"/>
      <c r="L204" s="18"/>
      <c r="M204" s="18"/>
      <c r="N204" s="18"/>
      <c r="O204" s="18"/>
    </row>
    <row r="205" spans="1:15" ht="18" customHeight="1">
      <c r="A205" s="13"/>
      <c r="B205" s="14"/>
      <c r="C205" s="14"/>
      <c r="D205" s="15"/>
      <c r="E205" s="28"/>
      <c r="F205" s="15"/>
      <c r="G205" s="15"/>
      <c r="H205" s="15"/>
      <c r="I205" s="15"/>
      <c r="J205" s="16"/>
      <c r="K205" s="16"/>
      <c r="L205" s="18"/>
      <c r="M205" s="18"/>
      <c r="N205" s="18"/>
      <c r="O205" s="18"/>
    </row>
    <row r="206" spans="1:15" ht="18" customHeight="1">
      <c r="A206" s="13"/>
      <c r="B206" s="14"/>
      <c r="C206" s="14"/>
      <c r="D206" s="15"/>
      <c r="E206" s="28"/>
      <c r="F206" s="15"/>
      <c r="G206" s="15"/>
      <c r="H206" s="15"/>
      <c r="I206" s="15"/>
      <c r="J206" s="16"/>
      <c r="K206" s="16"/>
      <c r="L206" s="18"/>
      <c r="M206" s="18"/>
      <c r="N206" s="18"/>
      <c r="O206" s="18"/>
    </row>
    <row r="207" spans="1:15" ht="18" customHeight="1">
      <c r="A207" s="13"/>
      <c r="B207" s="14"/>
      <c r="C207" s="14"/>
      <c r="D207" s="15"/>
      <c r="E207" s="28"/>
      <c r="F207" s="15"/>
      <c r="G207" s="15"/>
      <c r="H207" s="15"/>
      <c r="I207" s="15"/>
      <c r="J207" s="16"/>
      <c r="K207" s="16"/>
      <c r="L207" s="18"/>
      <c r="M207" s="18"/>
      <c r="N207" s="18"/>
      <c r="O207" s="18"/>
    </row>
    <row r="208" spans="1:15" ht="18" customHeight="1">
      <c r="A208" s="13"/>
      <c r="B208" s="14"/>
      <c r="C208" s="14"/>
      <c r="D208" s="15"/>
      <c r="E208" s="28"/>
      <c r="F208" s="15"/>
      <c r="G208" s="15"/>
      <c r="H208" s="15"/>
      <c r="I208" s="15"/>
      <c r="J208" s="16"/>
      <c r="K208" s="16"/>
      <c r="L208" s="18"/>
      <c r="M208" s="18"/>
      <c r="N208" s="18"/>
      <c r="O208" s="18"/>
    </row>
    <row r="209" spans="1:15" ht="18" customHeight="1">
      <c r="A209" s="13"/>
      <c r="B209" s="14"/>
      <c r="C209" s="14"/>
      <c r="D209" s="15"/>
      <c r="E209" s="28"/>
      <c r="F209" s="15"/>
      <c r="G209" s="15"/>
      <c r="H209" s="15"/>
      <c r="I209" s="20"/>
      <c r="J209" s="16"/>
      <c r="K209" s="16"/>
      <c r="L209" s="18"/>
      <c r="M209" s="18"/>
      <c r="N209" s="18"/>
      <c r="O209" s="18"/>
    </row>
    <row r="210" spans="1:15" ht="18" customHeight="1">
      <c r="A210" s="13"/>
      <c r="B210" s="22"/>
      <c r="C210" s="22"/>
      <c r="D210" s="15"/>
      <c r="E210" s="30"/>
      <c r="F210" s="23"/>
      <c r="G210" s="15"/>
      <c r="H210" s="15"/>
      <c r="I210" s="23"/>
      <c r="J210" s="21"/>
      <c r="K210" s="21"/>
      <c r="L210" s="18"/>
      <c r="M210" s="18"/>
      <c r="N210" s="18"/>
      <c r="O210" s="18"/>
    </row>
    <row r="211" spans="1:15" ht="18" customHeight="1">
      <c r="A211" s="13"/>
      <c r="B211" s="22"/>
      <c r="C211" s="22"/>
      <c r="D211" s="15"/>
      <c r="E211" s="30"/>
      <c r="F211" s="23"/>
      <c r="G211" s="15"/>
      <c r="H211" s="15"/>
      <c r="I211" s="23"/>
      <c r="J211" s="21"/>
      <c r="K211" s="21"/>
      <c r="L211" s="18"/>
      <c r="M211" s="18"/>
      <c r="N211" s="18"/>
      <c r="O211" s="18"/>
    </row>
    <row r="212" spans="1:15" ht="18" customHeight="1">
      <c r="A212" s="13"/>
      <c r="B212" s="22"/>
      <c r="C212" s="22"/>
      <c r="D212" s="15"/>
      <c r="E212" s="30"/>
      <c r="F212" s="23"/>
      <c r="G212" s="31"/>
      <c r="H212" s="23"/>
      <c r="I212" s="23"/>
      <c r="J212" s="21"/>
      <c r="K212" s="21"/>
      <c r="L212" s="18"/>
      <c r="M212" s="18"/>
      <c r="N212" s="18"/>
      <c r="O212" s="18"/>
    </row>
    <row r="213" spans="1:15" ht="18" customHeight="1">
      <c r="A213" s="13"/>
      <c r="B213" s="22"/>
      <c r="C213" s="22"/>
      <c r="D213" s="15"/>
      <c r="E213" s="30"/>
      <c r="F213" s="23"/>
      <c r="G213" s="31"/>
      <c r="H213" s="23"/>
      <c r="I213" s="23"/>
      <c r="J213" s="21"/>
      <c r="K213" s="21"/>
      <c r="L213" s="18"/>
      <c r="M213" s="18"/>
      <c r="N213" s="18"/>
      <c r="O213" s="18"/>
    </row>
    <row r="214" spans="1:15" ht="18" customHeight="1">
      <c r="A214" s="13"/>
      <c r="B214" s="22"/>
      <c r="C214" s="22"/>
      <c r="D214" s="15"/>
      <c r="E214" s="30"/>
      <c r="F214" s="23"/>
      <c r="G214" s="31"/>
      <c r="H214" s="23"/>
      <c r="I214" s="23"/>
      <c r="J214" s="21"/>
      <c r="K214" s="21"/>
      <c r="L214" s="18"/>
      <c r="M214" s="18"/>
      <c r="N214" s="18"/>
      <c r="O214" s="18"/>
    </row>
    <row r="215" spans="1:15" ht="18" customHeight="1">
      <c r="A215" s="13"/>
      <c r="B215" s="22"/>
      <c r="C215" s="22"/>
      <c r="D215" s="15"/>
      <c r="E215" s="30"/>
      <c r="F215" s="23"/>
      <c r="G215" s="31"/>
      <c r="H215" s="23"/>
      <c r="I215" s="23"/>
      <c r="J215" s="21"/>
      <c r="K215" s="21"/>
      <c r="L215" s="18"/>
      <c r="M215" s="18"/>
      <c r="N215" s="18"/>
      <c r="O215" s="18"/>
    </row>
    <row r="216" spans="1:15" ht="18" customHeight="1">
      <c r="A216" s="13"/>
      <c r="B216" s="22"/>
      <c r="C216" s="22"/>
      <c r="D216" s="15"/>
      <c r="E216" s="30"/>
      <c r="F216" s="23"/>
      <c r="G216" s="31"/>
      <c r="H216" s="23"/>
      <c r="I216" s="23"/>
      <c r="J216" s="21"/>
      <c r="K216" s="21"/>
      <c r="L216" s="18"/>
      <c r="M216" s="18"/>
      <c r="N216" s="18"/>
      <c r="O216" s="18"/>
    </row>
    <row r="217" spans="1:15" ht="18" customHeight="1">
      <c r="A217" s="13"/>
      <c r="B217" s="22"/>
      <c r="C217" s="22"/>
      <c r="D217" s="15"/>
      <c r="E217" s="30"/>
      <c r="F217" s="23"/>
      <c r="G217" s="15"/>
      <c r="H217" s="15"/>
      <c r="I217" s="23"/>
      <c r="J217" s="21"/>
      <c r="K217" s="21"/>
      <c r="L217" s="18"/>
      <c r="M217" s="18"/>
      <c r="N217" s="18"/>
      <c r="O217" s="18"/>
    </row>
    <row r="218" spans="1:15" ht="18" customHeight="1">
      <c r="A218" s="13"/>
      <c r="B218" s="14"/>
      <c r="C218" s="14"/>
      <c r="D218" s="15"/>
      <c r="E218" s="28"/>
      <c r="F218" s="15"/>
      <c r="G218" s="15"/>
      <c r="H218" s="15"/>
      <c r="I218" s="15"/>
      <c r="J218" s="16"/>
      <c r="K218" s="16"/>
      <c r="L218" s="18"/>
      <c r="M218" s="18"/>
      <c r="N218" s="18"/>
      <c r="O218" s="18"/>
    </row>
    <row r="219" spans="1:15" ht="18" customHeight="1">
      <c r="A219" s="13"/>
      <c r="B219" s="14"/>
      <c r="C219" s="14"/>
      <c r="D219" s="15"/>
      <c r="E219" s="28"/>
      <c r="F219" s="15"/>
      <c r="G219" s="15"/>
      <c r="H219" s="15"/>
      <c r="I219" s="15"/>
      <c r="J219" s="16"/>
      <c r="K219" s="16"/>
      <c r="L219" s="18"/>
      <c r="M219" s="18"/>
      <c r="N219" s="18"/>
      <c r="O219" s="18"/>
    </row>
    <row r="220" spans="1:15" ht="18" customHeight="1">
      <c r="A220" s="13"/>
      <c r="B220" s="14"/>
      <c r="C220" s="14"/>
      <c r="D220" s="15"/>
      <c r="E220" s="28"/>
      <c r="F220" s="15"/>
      <c r="G220" s="15"/>
      <c r="H220" s="15"/>
      <c r="I220" s="15"/>
      <c r="J220" s="16"/>
      <c r="K220" s="16"/>
      <c r="L220" s="18"/>
      <c r="M220" s="18"/>
      <c r="N220" s="18"/>
      <c r="O220" s="18"/>
    </row>
    <row r="221" spans="1:15" ht="18" customHeight="1">
      <c r="A221" s="13"/>
      <c r="B221" s="14"/>
      <c r="C221" s="14"/>
      <c r="D221" s="15"/>
      <c r="E221" s="28"/>
      <c r="F221" s="15"/>
      <c r="G221" s="15"/>
      <c r="H221" s="15"/>
      <c r="I221" s="15"/>
      <c r="J221" s="16"/>
      <c r="K221" s="16"/>
      <c r="L221" s="18"/>
      <c r="M221" s="18"/>
      <c r="N221" s="18"/>
      <c r="O221" s="18"/>
    </row>
    <row r="222" spans="1:15" ht="18" customHeight="1">
      <c r="A222" s="13"/>
      <c r="B222" s="14"/>
      <c r="C222" s="14"/>
      <c r="D222" s="15"/>
      <c r="E222" s="28"/>
      <c r="F222" s="15"/>
      <c r="G222" s="15"/>
      <c r="H222" s="15"/>
      <c r="I222" s="15"/>
      <c r="J222" s="16"/>
      <c r="K222" s="16"/>
      <c r="L222" s="18"/>
      <c r="M222" s="18"/>
      <c r="N222" s="18"/>
      <c r="O222" s="18"/>
    </row>
    <row r="223" spans="1:15" ht="18" customHeight="1">
      <c r="A223" s="13"/>
      <c r="B223" s="14"/>
      <c r="C223" s="14"/>
      <c r="D223" s="15"/>
      <c r="E223" s="28"/>
      <c r="F223" s="15"/>
      <c r="G223" s="15"/>
      <c r="H223" s="15"/>
      <c r="I223" s="15"/>
      <c r="J223" s="16"/>
      <c r="K223" s="16"/>
      <c r="L223" s="18"/>
      <c r="M223" s="18"/>
      <c r="N223" s="18"/>
      <c r="O223" s="18"/>
    </row>
    <row r="224" spans="1:15" ht="18" customHeight="1">
      <c r="A224" s="13"/>
      <c r="B224" s="14"/>
      <c r="C224" s="14"/>
      <c r="D224" s="15"/>
      <c r="E224" s="28"/>
      <c r="F224" s="15"/>
      <c r="G224" s="15"/>
      <c r="H224" s="15"/>
      <c r="I224" s="15"/>
      <c r="J224" s="16"/>
      <c r="K224" s="16"/>
      <c r="L224" s="18"/>
      <c r="M224" s="18"/>
      <c r="N224" s="18"/>
      <c r="O224" s="18"/>
    </row>
    <row r="225" spans="1:15" ht="18" customHeight="1">
      <c r="A225" s="13"/>
      <c r="B225" s="14"/>
      <c r="C225" s="14"/>
      <c r="D225" s="15"/>
      <c r="E225" s="28"/>
      <c r="F225" s="15"/>
      <c r="G225" s="15"/>
      <c r="H225" s="15"/>
      <c r="I225" s="15"/>
      <c r="J225" s="16"/>
      <c r="K225" s="16"/>
      <c r="L225" s="18"/>
      <c r="M225" s="18"/>
      <c r="N225" s="18"/>
      <c r="O225" s="18"/>
    </row>
    <row r="226" spans="1:15" ht="18" customHeight="1">
      <c r="A226" s="13"/>
      <c r="B226" s="14"/>
      <c r="C226" s="14"/>
      <c r="D226" s="15"/>
      <c r="E226" s="28"/>
      <c r="F226" s="15"/>
      <c r="G226" s="15"/>
      <c r="H226" s="15"/>
      <c r="I226" s="15"/>
      <c r="J226" s="16"/>
      <c r="K226" s="16"/>
      <c r="L226" s="18"/>
      <c r="M226" s="18"/>
      <c r="N226" s="18"/>
      <c r="O226" s="18"/>
    </row>
    <row r="227" spans="1:15" ht="18" customHeight="1">
      <c r="A227" s="13"/>
      <c r="B227" s="14"/>
      <c r="C227" s="14"/>
      <c r="D227" s="15"/>
      <c r="E227" s="28"/>
      <c r="F227" s="15"/>
      <c r="G227" s="15"/>
      <c r="H227" s="15"/>
      <c r="I227" s="15"/>
      <c r="J227" s="16"/>
      <c r="K227" s="16"/>
      <c r="L227" s="18"/>
      <c r="M227" s="18"/>
      <c r="N227" s="18"/>
      <c r="O227" s="18"/>
    </row>
    <row r="228" spans="1:15" ht="18" customHeight="1">
      <c r="A228" s="13"/>
      <c r="B228" s="14"/>
      <c r="C228" s="14"/>
      <c r="D228" s="15"/>
      <c r="E228" s="28"/>
      <c r="F228" s="15"/>
      <c r="G228" s="15"/>
      <c r="H228" s="15"/>
      <c r="I228" s="15"/>
      <c r="J228" s="16"/>
      <c r="K228" s="16"/>
      <c r="L228" s="18"/>
      <c r="M228" s="18"/>
      <c r="N228" s="18"/>
      <c r="O228" s="18"/>
    </row>
    <row r="229" spans="1:15" ht="18" customHeight="1">
      <c r="A229" s="13"/>
      <c r="B229" s="14"/>
      <c r="C229" s="14"/>
      <c r="D229" s="15"/>
      <c r="E229" s="28"/>
      <c r="F229" s="15"/>
      <c r="G229" s="15"/>
      <c r="H229" s="15"/>
      <c r="I229" s="15"/>
      <c r="J229" s="16"/>
      <c r="K229" s="16"/>
      <c r="L229" s="18"/>
      <c r="M229" s="18"/>
      <c r="N229" s="18"/>
      <c r="O229" s="18"/>
    </row>
    <row r="230" spans="1:15" ht="18" customHeight="1">
      <c r="A230" s="13"/>
      <c r="B230" s="14"/>
      <c r="C230" s="14"/>
      <c r="D230" s="15"/>
      <c r="E230" s="28"/>
      <c r="F230" s="15"/>
      <c r="G230" s="15"/>
      <c r="H230" s="15"/>
      <c r="I230" s="15"/>
      <c r="J230" s="16"/>
      <c r="K230" s="16"/>
      <c r="L230" s="18"/>
      <c r="M230" s="18"/>
      <c r="N230" s="18"/>
      <c r="O230" s="18"/>
    </row>
    <row r="231" spans="1:15" ht="18" customHeight="1">
      <c r="A231" s="13"/>
      <c r="B231" s="14"/>
      <c r="C231" s="14"/>
      <c r="D231" s="15"/>
      <c r="E231" s="28"/>
      <c r="F231" s="15"/>
      <c r="G231" s="15"/>
      <c r="H231" s="15"/>
      <c r="I231" s="15"/>
      <c r="J231" s="16"/>
      <c r="K231" s="16"/>
      <c r="L231" s="18"/>
      <c r="M231" s="18"/>
      <c r="N231" s="18"/>
      <c r="O231" s="18"/>
    </row>
    <row r="232" spans="1:15" ht="18" customHeight="1">
      <c r="A232" s="13"/>
      <c r="B232" s="14"/>
      <c r="C232" s="14"/>
      <c r="D232" s="15"/>
      <c r="E232" s="28"/>
      <c r="F232" s="15"/>
      <c r="G232" s="15"/>
      <c r="H232" s="15"/>
      <c r="I232" s="15"/>
      <c r="J232" s="16"/>
      <c r="K232" s="16"/>
      <c r="L232" s="18"/>
      <c r="M232" s="18"/>
      <c r="N232" s="18"/>
      <c r="O232" s="18"/>
    </row>
    <row r="233" spans="1:15" ht="18" customHeight="1">
      <c r="A233" s="13"/>
      <c r="B233" s="14"/>
      <c r="C233" s="14"/>
      <c r="D233" s="15"/>
      <c r="E233" s="28"/>
      <c r="F233" s="15"/>
      <c r="G233" s="15"/>
      <c r="H233" s="15"/>
      <c r="I233" s="15"/>
      <c r="J233" s="16"/>
      <c r="K233" s="16"/>
      <c r="L233" s="18"/>
      <c r="M233" s="18"/>
      <c r="N233" s="18"/>
      <c r="O233" s="18"/>
    </row>
    <row r="234" spans="1:15" ht="18" customHeight="1">
      <c r="A234" s="13"/>
      <c r="B234" s="14"/>
      <c r="C234" s="14"/>
      <c r="D234" s="15"/>
      <c r="E234" s="28"/>
      <c r="F234" s="15"/>
      <c r="G234" s="15"/>
      <c r="H234" s="15"/>
      <c r="I234" s="15"/>
      <c r="J234" s="16"/>
      <c r="K234" s="16"/>
      <c r="L234" s="18"/>
      <c r="M234" s="18"/>
      <c r="N234" s="18"/>
      <c r="O234" s="18"/>
    </row>
    <row r="235" spans="1:15" ht="18" customHeight="1">
      <c r="A235" s="13"/>
      <c r="B235" s="14"/>
      <c r="C235" s="14"/>
      <c r="D235" s="15"/>
      <c r="E235" s="28"/>
      <c r="F235" s="15"/>
      <c r="G235" s="15"/>
      <c r="H235" s="15"/>
      <c r="I235" s="15"/>
      <c r="J235" s="16"/>
      <c r="K235" s="16"/>
      <c r="L235" s="18"/>
      <c r="M235" s="18"/>
      <c r="N235" s="18"/>
      <c r="O235" s="18"/>
    </row>
    <row r="236" spans="1:15" ht="18" customHeight="1">
      <c r="A236" s="13"/>
      <c r="B236" s="14"/>
      <c r="C236" s="14"/>
      <c r="D236" s="15"/>
      <c r="E236" s="28"/>
      <c r="F236" s="15"/>
      <c r="G236" s="15"/>
      <c r="H236" s="15"/>
      <c r="I236" s="15"/>
      <c r="J236" s="16"/>
      <c r="K236" s="16"/>
      <c r="L236" s="18"/>
      <c r="M236" s="18"/>
      <c r="N236" s="18"/>
      <c r="O236" s="18"/>
    </row>
    <row r="237" spans="1:15" ht="18" customHeight="1">
      <c r="A237" s="13"/>
      <c r="B237" s="14"/>
      <c r="C237" s="14"/>
      <c r="D237" s="15"/>
      <c r="E237" s="28"/>
      <c r="F237" s="15"/>
      <c r="G237" s="15"/>
      <c r="H237" s="15"/>
      <c r="I237" s="15"/>
      <c r="J237" s="16"/>
      <c r="K237" s="16"/>
      <c r="L237" s="18"/>
      <c r="M237" s="18"/>
      <c r="N237" s="18"/>
      <c r="O237" s="18"/>
    </row>
    <row r="238" spans="1:15" ht="18" customHeight="1">
      <c r="A238" s="13"/>
      <c r="B238" s="14"/>
      <c r="C238" s="14"/>
      <c r="D238" s="15"/>
      <c r="E238" s="28"/>
      <c r="F238" s="15"/>
      <c r="G238" s="15"/>
      <c r="H238" s="15"/>
      <c r="I238" s="15"/>
      <c r="J238" s="16"/>
      <c r="K238" s="16"/>
      <c r="L238" s="18"/>
      <c r="M238" s="18"/>
      <c r="N238" s="18"/>
      <c r="O238" s="18"/>
    </row>
    <row r="239" spans="1:15" ht="18" customHeight="1">
      <c r="A239" s="13"/>
      <c r="B239" s="14"/>
      <c r="C239" s="14"/>
      <c r="D239" s="15"/>
      <c r="E239" s="28"/>
      <c r="F239" s="15"/>
      <c r="G239" s="15"/>
      <c r="H239" s="15"/>
      <c r="I239" s="15"/>
      <c r="J239" s="16"/>
      <c r="K239" s="16"/>
      <c r="L239" s="18"/>
      <c r="M239" s="18"/>
      <c r="N239" s="18"/>
      <c r="O239" s="18"/>
    </row>
    <row r="240" spans="1:15" ht="18" customHeight="1">
      <c r="A240" s="13"/>
      <c r="B240" s="14"/>
      <c r="C240" s="14"/>
      <c r="D240" s="15"/>
      <c r="E240" s="28"/>
      <c r="F240" s="15"/>
      <c r="G240" s="15"/>
      <c r="H240" s="15"/>
      <c r="I240" s="15"/>
      <c r="J240" s="16"/>
      <c r="K240" s="16"/>
      <c r="L240" s="18"/>
      <c r="M240" s="18"/>
      <c r="N240" s="18"/>
      <c r="O240" s="18"/>
    </row>
    <row r="241" spans="1:15" ht="18" customHeight="1">
      <c r="A241" s="13"/>
      <c r="B241" s="14"/>
      <c r="C241" s="14"/>
      <c r="D241" s="15"/>
      <c r="E241" s="28"/>
      <c r="F241" s="15"/>
      <c r="G241" s="15"/>
      <c r="H241" s="15"/>
      <c r="I241" s="15"/>
      <c r="J241" s="16"/>
      <c r="K241" s="16"/>
      <c r="L241" s="18"/>
      <c r="M241" s="18"/>
      <c r="N241" s="18"/>
      <c r="O241" s="18"/>
    </row>
    <row r="242" spans="1:15" ht="18" customHeight="1">
      <c r="A242" s="13"/>
      <c r="B242" s="14"/>
      <c r="C242" s="14"/>
      <c r="D242" s="15"/>
      <c r="E242" s="28"/>
      <c r="F242" s="15"/>
      <c r="G242" s="15"/>
      <c r="H242" s="15"/>
      <c r="I242" s="15"/>
      <c r="J242" s="16"/>
      <c r="K242" s="16"/>
      <c r="L242" s="18"/>
      <c r="M242" s="18"/>
      <c r="N242" s="18"/>
      <c r="O242" s="18"/>
    </row>
    <row r="243" spans="1:15" ht="18" customHeight="1">
      <c r="A243" s="13"/>
      <c r="B243" s="14"/>
      <c r="C243" s="14"/>
      <c r="D243" s="15"/>
      <c r="E243" s="28"/>
      <c r="F243" s="15"/>
      <c r="G243" s="15"/>
      <c r="H243" s="15"/>
      <c r="I243" s="15"/>
      <c r="J243" s="16"/>
      <c r="K243" s="16"/>
      <c r="L243" s="18"/>
      <c r="M243" s="18"/>
      <c r="N243" s="18"/>
      <c r="O243" s="18"/>
    </row>
    <row r="244" spans="1:15" ht="18" customHeight="1">
      <c r="A244" s="13"/>
      <c r="B244" s="14"/>
      <c r="C244" s="14"/>
      <c r="D244" s="15"/>
      <c r="E244" s="28"/>
      <c r="F244" s="15"/>
      <c r="G244" s="15"/>
      <c r="H244" s="15"/>
      <c r="I244" s="15"/>
      <c r="J244" s="16"/>
      <c r="K244" s="16"/>
      <c r="L244" s="18"/>
      <c r="M244" s="18"/>
      <c r="N244" s="18"/>
      <c r="O244" s="18"/>
    </row>
    <row r="245" spans="1:15" ht="18" customHeight="1">
      <c r="A245" s="13"/>
      <c r="B245" s="14"/>
      <c r="C245" s="14"/>
      <c r="D245" s="15"/>
      <c r="E245" s="28"/>
      <c r="F245" s="15"/>
      <c r="G245" s="15"/>
      <c r="H245" s="15"/>
      <c r="I245" s="15"/>
      <c r="J245" s="16"/>
      <c r="K245" s="16"/>
      <c r="L245" s="18"/>
      <c r="M245" s="18"/>
      <c r="N245" s="18"/>
      <c r="O245" s="18"/>
    </row>
    <row r="246" spans="1:15" ht="18" customHeight="1">
      <c r="A246" s="13"/>
      <c r="B246" s="22"/>
      <c r="C246" s="22"/>
      <c r="D246" s="15"/>
      <c r="E246" s="30"/>
      <c r="F246" s="23"/>
      <c r="G246" s="23"/>
      <c r="H246" s="23"/>
      <c r="I246" s="23"/>
      <c r="J246" s="21"/>
      <c r="K246" s="21"/>
      <c r="L246" s="18"/>
      <c r="M246" s="18"/>
      <c r="N246" s="18"/>
      <c r="O246" s="18"/>
    </row>
    <row r="247" spans="1:15" ht="18" customHeight="1">
      <c r="A247" s="13"/>
      <c r="B247" s="14"/>
      <c r="C247" s="14"/>
      <c r="D247" s="15"/>
      <c r="E247" s="28"/>
      <c r="F247" s="15"/>
      <c r="G247" s="15"/>
      <c r="H247" s="15"/>
      <c r="I247" s="15"/>
      <c r="J247" s="16"/>
      <c r="K247" s="16"/>
      <c r="L247" s="18"/>
      <c r="M247" s="18"/>
      <c r="N247" s="18"/>
      <c r="O247" s="18"/>
    </row>
    <row r="248" spans="1:15" ht="18" customHeight="1">
      <c r="A248" s="13"/>
      <c r="B248" s="14"/>
      <c r="C248" s="14"/>
      <c r="D248" s="15"/>
      <c r="E248" s="28"/>
      <c r="F248" s="15"/>
      <c r="G248" s="23"/>
      <c r="H248" s="15"/>
      <c r="I248" s="15"/>
      <c r="J248" s="16"/>
      <c r="K248" s="16"/>
      <c r="L248" s="18"/>
      <c r="M248" s="18"/>
      <c r="N248" s="18"/>
      <c r="O248" s="18"/>
    </row>
    <row r="249" spans="1:15" ht="18" customHeight="1">
      <c r="A249" s="13"/>
      <c r="B249" s="14"/>
      <c r="C249" s="14"/>
      <c r="D249" s="15"/>
      <c r="E249" s="28"/>
      <c r="F249" s="15"/>
      <c r="G249" s="15"/>
      <c r="H249" s="15"/>
      <c r="I249" s="15"/>
      <c r="J249" s="16"/>
      <c r="K249" s="16"/>
      <c r="L249" s="18"/>
      <c r="M249" s="18"/>
      <c r="N249" s="18"/>
      <c r="O249" s="18"/>
    </row>
    <row r="250" spans="1:15" ht="18" customHeight="1">
      <c r="A250" s="13"/>
      <c r="B250" s="14"/>
      <c r="C250" s="14"/>
      <c r="D250" s="15"/>
      <c r="E250" s="28"/>
      <c r="F250" s="15"/>
      <c r="G250" s="23"/>
      <c r="H250" s="15"/>
      <c r="I250" s="15"/>
      <c r="J250" s="16"/>
      <c r="K250" s="16"/>
      <c r="L250" s="18"/>
      <c r="M250" s="18"/>
      <c r="N250" s="18"/>
      <c r="O250" s="18"/>
    </row>
    <row r="251" spans="1:15" ht="18" customHeight="1">
      <c r="A251" s="13"/>
      <c r="B251" s="14"/>
      <c r="C251" s="14"/>
      <c r="D251" s="15"/>
      <c r="E251" s="28"/>
      <c r="F251" s="15"/>
      <c r="G251" s="15"/>
      <c r="H251" s="15"/>
      <c r="I251" s="15"/>
      <c r="J251" s="16"/>
      <c r="K251" s="16"/>
      <c r="L251" s="18"/>
      <c r="M251" s="18"/>
      <c r="N251" s="18"/>
      <c r="O251" s="18"/>
    </row>
    <row r="252" spans="1:15" ht="18" customHeight="1">
      <c r="A252" s="13"/>
      <c r="B252" s="14"/>
      <c r="C252" s="14"/>
      <c r="D252" s="15"/>
      <c r="E252" s="28"/>
      <c r="F252" s="15"/>
      <c r="G252" s="23"/>
      <c r="H252" s="15"/>
      <c r="I252" s="15"/>
      <c r="J252" s="16"/>
      <c r="K252" s="16"/>
      <c r="L252" s="18"/>
      <c r="M252" s="18"/>
      <c r="N252" s="18"/>
      <c r="O252" s="18"/>
    </row>
    <row r="253" spans="1:15" ht="18" customHeight="1">
      <c r="A253" s="13"/>
      <c r="B253" s="14"/>
      <c r="C253" s="14"/>
      <c r="D253" s="15"/>
      <c r="E253" s="28"/>
      <c r="F253" s="15"/>
      <c r="G253" s="23"/>
      <c r="H253" s="15"/>
      <c r="I253" s="15"/>
      <c r="J253" s="16"/>
      <c r="K253" s="16"/>
      <c r="L253" s="18"/>
      <c r="M253" s="18"/>
      <c r="N253" s="18"/>
      <c r="O253" s="18"/>
    </row>
    <row r="254" spans="1:15" ht="18" customHeight="1">
      <c r="A254" s="13"/>
      <c r="B254" s="14"/>
      <c r="C254" s="14"/>
      <c r="D254" s="15"/>
      <c r="E254" s="28"/>
      <c r="F254" s="15"/>
      <c r="G254" s="15"/>
      <c r="H254" s="15"/>
      <c r="I254" s="15"/>
      <c r="J254" s="16"/>
      <c r="K254" s="16"/>
      <c r="L254" s="18"/>
      <c r="M254" s="18"/>
      <c r="N254" s="18"/>
      <c r="O254" s="18"/>
    </row>
    <row r="255" spans="1:15" ht="18" customHeight="1">
      <c r="A255" s="13"/>
      <c r="B255" s="14"/>
      <c r="C255" s="14"/>
      <c r="D255" s="15"/>
      <c r="E255" s="28"/>
      <c r="F255" s="15"/>
      <c r="G255" s="15"/>
      <c r="H255" s="15"/>
      <c r="I255" s="15"/>
      <c r="J255" s="16"/>
      <c r="K255" s="16"/>
      <c r="L255" s="18"/>
      <c r="M255" s="18"/>
      <c r="N255" s="18"/>
      <c r="O255" s="18"/>
    </row>
    <row r="256" spans="1:15" ht="18" customHeight="1">
      <c r="A256" s="13"/>
      <c r="B256" s="14"/>
      <c r="C256" s="14"/>
      <c r="D256" s="15"/>
      <c r="E256" s="28"/>
      <c r="F256" s="15"/>
      <c r="G256" s="15"/>
      <c r="H256" s="15"/>
      <c r="I256" s="15"/>
      <c r="J256" s="16"/>
      <c r="K256" s="16"/>
      <c r="L256" s="18"/>
      <c r="M256" s="18"/>
      <c r="N256" s="18"/>
      <c r="O256" s="18"/>
    </row>
    <row r="257" spans="1:15" ht="18" customHeight="1">
      <c r="A257" s="13"/>
      <c r="B257" s="14"/>
      <c r="C257" s="14"/>
      <c r="D257" s="15"/>
      <c r="E257" s="28"/>
      <c r="F257" s="15"/>
      <c r="G257" s="15"/>
      <c r="H257" s="15"/>
      <c r="I257" s="15"/>
      <c r="J257" s="16"/>
      <c r="K257" s="16"/>
      <c r="L257" s="18"/>
      <c r="M257" s="18"/>
      <c r="N257" s="18"/>
      <c r="O257" s="18"/>
    </row>
    <row r="258" spans="1:15" ht="18" customHeight="1">
      <c r="A258" s="13"/>
      <c r="B258" s="14"/>
      <c r="C258" s="14"/>
      <c r="D258" s="15"/>
      <c r="E258" s="28"/>
      <c r="F258" s="15"/>
      <c r="G258" s="15"/>
      <c r="H258" s="15"/>
      <c r="I258" s="15"/>
      <c r="J258" s="16"/>
      <c r="K258" s="16"/>
      <c r="L258" s="18"/>
      <c r="M258" s="18"/>
      <c r="N258" s="18"/>
      <c r="O258" s="18"/>
    </row>
    <row r="259" spans="1:15" ht="18" customHeight="1">
      <c r="A259" s="13"/>
      <c r="B259" s="14"/>
      <c r="C259" s="14"/>
      <c r="D259" s="15"/>
      <c r="E259" s="28"/>
      <c r="F259" s="15"/>
      <c r="G259" s="15"/>
      <c r="H259" s="15"/>
      <c r="I259" s="15"/>
      <c r="J259" s="16"/>
      <c r="K259" s="16"/>
      <c r="L259" s="18"/>
      <c r="M259" s="18"/>
      <c r="N259" s="18"/>
      <c r="O259" s="18"/>
    </row>
    <row r="260" spans="1:15" ht="18" customHeight="1">
      <c r="A260" s="13"/>
      <c r="B260" s="14"/>
      <c r="C260" s="14"/>
      <c r="D260" s="15"/>
      <c r="E260" s="28"/>
      <c r="F260" s="15"/>
      <c r="G260" s="15"/>
      <c r="H260" s="15"/>
      <c r="I260" s="15"/>
      <c r="J260" s="16"/>
      <c r="K260" s="16"/>
      <c r="L260" s="18"/>
      <c r="M260" s="18"/>
      <c r="N260" s="18"/>
      <c r="O260" s="18"/>
    </row>
    <row r="261" spans="1:15" ht="18" customHeight="1">
      <c r="A261" s="13"/>
      <c r="B261" s="14"/>
      <c r="C261" s="14"/>
      <c r="D261" s="15"/>
      <c r="E261" s="28"/>
      <c r="F261" s="15"/>
      <c r="G261" s="15"/>
      <c r="H261" s="15"/>
      <c r="I261" s="15"/>
      <c r="J261" s="16"/>
      <c r="K261" s="16"/>
      <c r="L261" s="18"/>
      <c r="M261" s="18"/>
      <c r="N261" s="18"/>
      <c r="O261" s="18"/>
    </row>
    <row r="262" spans="1:15" ht="18" customHeight="1">
      <c r="A262" s="13"/>
      <c r="B262" s="14"/>
      <c r="C262" s="14"/>
      <c r="D262" s="15"/>
      <c r="E262" s="28"/>
      <c r="F262" s="15"/>
      <c r="G262" s="15"/>
      <c r="H262" s="15"/>
      <c r="I262" s="15"/>
      <c r="J262" s="16"/>
      <c r="K262" s="16"/>
      <c r="L262" s="18"/>
      <c r="M262" s="18"/>
      <c r="N262" s="18"/>
      <c r="O262" s="18"/>
    </row>
    <row r="263" spans="1:15" ht="18" customHeight="1">
      <c r="A263" s="13"/>
      <c r="B263" s="14"/>
      <c r="C263" s="14"/>
      <c r="D263" s="15"/>
      <c r="E263" s="28"/>
      <c r="F263" s="15"/>
      <c r="G263" s="15"/>
      <c r="H263" s="15"/>
      <c r="I263" s="15"/>
      <c r="J263" s="16"/>
      <c r="K263" s="16"/>
      <c r="L263" s="18"/>
      <c r="M263" s="18"/>
      <c r="N263" s="18"/>
      <c r="O263" s="18"/>
    </row>
    <row r="264" spans="1:15" ht="18" customHeight="1">
      <c r="A264" s="13"/>
      <c r="B264" s="14"/>
      <c r="C264" s="14"/>
      <c r="D264" s="15"/>
      <c r="E264" s="28"/>
      <c r="F264" s="15"/>
      <c r="G264" s="15"/>
      <c r="H264" s="15"/>
      <c r="I264" s="15"/>
      <c r="J264" s="16"/>
      <c r="K264" s="16"/>
      <c r="L264" s="18"/>
      <c r="M264" s="18"/>
      <c r="N264" s="18"/>
      <c r="O264" s="18"/>
    </row>
    <row r="265" spans="1:15" ht="18" customHeight="1">
      <c r="A265" s="13"/>
      <c r="B265" s="14"/>
      <c r="C265" s="14"/>
      <c r="D265" s="15"/>
      <c r="E265" s="28"/>
      <c r="F265" s="15"/>
      <c r="G265" s="15"/>
      <c r="H265" s="15"/>
      <c r="I265" s="15"/>
      <c r="J265" s="16"/>
      <c r="K265" s="16"/>
      <c r="L265" s="18"/>
      <c r="M265" s="18"/>
      <c r="N265" s="18"/>
      <c r="O265" s="18"/>
    </row>
    <row r="266" spans="1:15" ht="18" customHeight="1">
      <c r="A266" s="13"/>
      <c r="B266" s="14"/>
      <c r="C266" s="14"/>
      <c r="D266" s="15"/>
      <c r="E266" s="28"/>
      <c r="F266" s="15"/>
      <c r="G266" s="15"/>
      <c r="H266" s="15"/>
      <c r="I266" s="15"/>
      <c r="J266" s="16"/>
      <c r="K266" s="16"/>
      <c r="L266" s="18"/>
      <c r="M266" s="18"/>
      <c r="N266" s="18"/>
      <c r="O266" s="18"/>
    </row>
    <row r="267" spans="1:15" ht="18" customHeight="1">
      <c r="A267" s="13"/>
      <c r="B267" s="14"/>
      <c r="C267" s="14"/>
      <c r="D267" s="15"/>
      <c r="E267" s="28"/>
      <c r="F267" s="15"/>
      <c r="G267" s="15"/>
      <c r="H267" s="15"/>
      <c r="I267" s="15"/>
      <c r="J267" s="16"/>
      <c r="K267" s="16"/>
      <c r="L267" s="18"/>
      <c r="M267" s="18"/>
      <c r="N267" s="18"/>
      <c r="O267" s="18"/>
    </row>
    <row r="268" spans="1:15" ht="18" customHeight="1">
      <c r="A268" s="13"/>
      <c r="B268" s="14"/>
      <c r="C268" s="14"/>
      <c r="D268" s="15"/>
      <c r="E268" s="28"/>
      <c r="F268" s="15"/>
      <c r="G268" s="15"/>
      <c r="H268" s="15"/>
      <c r="I268" s="15"/>
      <c r="J268" s="16"/>
      <c r="K268" s="16"/>
      <c r="L268" s="18"/>
      <c r="M268" s="18"/>
      <c r="N268" s="18"/>
      <c r="O268" s="18"/>
    </row>
    <row r="269" spans="1:15" ht="18" customHeight="1">
      <c r="A269" s="13"/>
      <c r="B269" s="14"/>
      <c r="C269" s="14"/>
      <c r="D269" s="15"/>
      <c r="E269" s="28"/>
      <c r="F269" s="15"/>
      <c r="G269" s="15"/>
      <c r="H269" s="15"/>
      <c r="I269" s="15"/>
      <c r="J269" s="16"/>
      <c r="K269" s="16"/>
      <c r="L269" s="18"/>
      <c r="M269" s="18"/>
      <c r="N269" s="18"/>
      <c r="O269" s="18"/>
    </row>
    <row r="270" spans="1:15" ht="18" customHeight="1">
      <c r="A270" s="13"/>
      <c r="B270" s="14"/>
      <c r="C270" s="14"/>
      <c r="D270" s="15"/>
      <c r="E270" s="28"/>
      <c r="F270" s="15"/>
      <c r="G270" s="15"/>
      <c r="H270" s="15"/>
      <c r="I270" s="15"/>
      <c r="J270" s="16"/>
      <c r="K270" s="16"/>
      <c r="L270" s="18"/>
      <c r="M270" s="18"/>
      <c r="N270" s="18"/>
      <c r="O270" s="18"/>
    </row>
    <row r="271" spans="1:15" ht="18" customHeight="1">
      <c r="A271" s="13"/>
      <c r="B271" s="14"/>
      <c r="C271" s="14"/>
      <c r="D271" s="15"/>
      <c r="E271" s="28"/>
      <c r="F271" s="15"/>
      <c r="G271" s="15"/>
      <c r="H271" s="15"/>
      <c r="I271" s="15"/>
      <c r="J271" s="16"/>
      <c r="K271" s="16"/>
      <c r="L271" s="18"/>
      <c r="M271" s="18"/>
      <c r="N271" s="18"/>
      <c r="O271" s="18"/>
    </row>
    <row r="272" spans="1:15" ht="18" customHeight="1">
      <c r="A272" s="13"/>
      <c r="B272" s="14"/>
      <c r="C272" s="14"/>
      <c r="D272" s="15"/>
      <c r="E272" s="28"/>
      <c r="F272" s="15"/>
      <c r="G272" s="15"/>
      <c r="H272" s="15"/>
      <c r="I272" s="15"/>
      <c r="J272" s="16"/>
      <c r="K272" s="16"/>
      <c r="L272" s="18"/>
      <c r="M272" s="18"/>
      <c r="N272" s="18"/>
      <c r="O272" s="18"/>
    </row>
    <row r="273" spans="1:15" ht="18" customHeight="1">
      <c r="A273" s="13"/>
      <c r="B273" s="14"/>
      <c r="C273" s="14"/>
      <c r="D273" s="15"/>
      <c r="E273" s="28"/>
      <c r="F273" s="15"/>
      <c r="G273" s="15"/>
      <c r="H273" s="15"/>
      <c r="I273" s="15"/>
      <c r="J273" s="16"/>
      <c r="K273" s="16"/>
      <c r="L273" s="18"/>
      <c r="M273" s="18"/>
      <c r="N273" s="18"/>
      <c r="O273" s="18"/>
    </row>
    <row r="274" spans="1:15" ht="18" customHeight="1">
      <c r="A274" s="13"/>
      <c r="B274" s="14"/>
      <c r="C274" s="14"/>
      <c r="D274" s="15"/>
      <c r="E274" s="28"/>
      <c r="F274" s="15"/>
      <c r="G274" s="15"/>
      <c r="H274" s="15"/>
      <c r="I274" s="15"/>
      <c r="J274" s="16"/>
      <c r="K274" s="16"/>
      <c r="L274" s="18"/>
      <c r="M274" s="18"/>
      <c r="N274" s="18"/>
      <c r="O274" s="18"/>
    </row>
    <row r="275" spans="1:15" ht="18" customHeight="1">
      <c r="A275" s="13"/>
      <c r="B275" s="22"/>
      <c r="C275" s="22"/>
      <c r="D275" s="15"/>
      <c r="E275" s="30"/>
      <c r="F275" s="23"/>
      <c r="G275" s="15"/>
      <c r="H275" s="23"/>
      <c r="I275" s="23"/>
      <c r="J275" s="21"/>
      <c r="K275" s="21"/>
      <c r="L275" s="18"/>
      <c r="M275" s="18"/>
      <c r="N275" s="18"/>
      <c r="O275" s="18"/>
    </row>
    <row r="276" spans="1:15" ht="18" customHeight="1">
      <c r="A276" s="13"/>
      <c r="B276" s="14"/>
      <c r="C276" s="14"/>
      <c r="D276" s="15"/>
      <c r="E276" s="28"/>
      <c r="F276" s="15"/>
      <c r="G276" s="15"/>
      <c r="H276" s="15"/>
      <c r="I276" s="15"/>
      <c r="J276" s="16"/>
      <c r="K276" s="16"/>
      <c r="L276" s="18"/>
      <c r="M276" s="18"/>
      <c r="N276" s="18"/>
      <c r="O276" s="18"/>
    </row>
    <row r="277" spans="1:15" ht="18" customHeight="1">
      <c r="A277" s="13"/>
      <c r="B277" s="22"/>
      <c r="C277" s="22"/>
      <c r="D277" s="15"/>
      <c r="E277" s="30"/>
      <c r="F277" s="23"/>
      <c r="G277" s="15"/>
      <c r="H277" s="15"/>
      <c r="I277" s="15"/>
      <c r="J277" s="16"/>
      <c r="K277" s="16"/>
      <c r="L277" s="18"/>
      <c r="M277" s="18"/>
      <c r="N277" s="18"/>
      <c r="O277" s="18"/>
    </row>
    <row r="278" spans="1:15" ht="18" customHeight="1">
      <c r="A278" s="13"/>
      <c r="B278" s="22"/>
      <c r="C278" s="22"/>
      <c r="D278" s="15"/>
      <c r="E278" s="30"/>
      <c r="F278" s="23"/>
      <c r="G278" s="15"/>
      <c r="H278" s="15"/>
      <c r="I278" s="15"/>
      <c r="J278" s="16"/>
      <c r="K278" s="16"/>
      <c r="L278" s="18"/>
      <c r="M278" s="18"/>
      <c r="N278" s="18"/>
      <c r="O278" s="18"/>
    </row>
    <row r="279" spans="1:15" ht="18" customHeight="1">
      <c r="A279" s="13"/>
      <c r="B279" s="22"/>
      <c r="C279" s="22"/>
      <c r="D279" s="15"/>
      <c r="E279" s="30"/>
      <c r="F279" s="23"/>
      <c r="G279" s="15"/>
      <c r="H279" s="15"/>
      <c r="I279" s="15"/>
      <c r="J279" s="16"/>
      <c r="K279" s="16"/>
      <c r="L279" s="18"/>
      <c r="M279" s="18"/>
      <c r="N279" s="18"/>
      <c r="O279" s="18"/>
    </row>
    <row r="280" spans="1:15" ht="18" customHeight="1">
      <c r="A280" s="13"/>
      <c r="B280" s="22"/>
      <c r="C280" s="22"/>
      <c r="D280" s="15"/>
      <c r="E280" s="30"/>
      <c r="F280" s="23"/>
      <c r="G280" s="19"/>
      <c r="H280" s="15"/>
      <c r="I280" s="15"/>
      <c r="J280" s="16"/>
      <c r="K280" s="16"/>
      <c r="L280" s="18"/>
      <c r="M280" s="18"/>
      <c r="N280" s="18"/>
      <c r="O280" s="18"/>
    </row>
    <row r="281" spans="1:15" ht="18" customHeight="1">
      <c r="A281" s="13"/>
      <c r="B281" s="22"/>
      <c r="C281" s="22"/>
      <c r="D281" s="15"/>
      <c r="E281" s="30"/>
      <c r="F281" s="23"/>
      <c r="G281" s="19"/>
      <c r="H281" s="15"/>
      <c r="I281" s="15"/>
      <c r="J281" s="16"/>
      <c r="K281" s="16"/>
      <c r="L281" s="18"/>
      <c r="M281" s="18"/>
      <c r="N281" s="18"/>
      <c r="O281" s="18"/>
    </row>
    <row r="282" spans="1:15" ht="18" customHeight="1">
      <c r="A282" s="13"/>
      <c r="B282" s="22"/>
      <c r="C282" s="22"/>
      <c r="D282" s="15"/>
      <c r="E282" s="30"/>
      <c r="F282" s="23"/>
      <c r="G282" s="19"/>
      <c r="H282" s="15"/>
      <c r="I282" s="15"/>
      <c r="J282" s="16"/>
      <c r="K282" s="16"/>
      <c r="L282" s="18"/>
      <c r="M282" s="18"/>
      <c r="N282" s="18"/>
      <c r="O282" s="18"/>
    </row>
    <row r="283" spans="1:15" ht="18" customHeight="1">
      <c r="A283" s="13"/>
      <c r="B283" s="22"/>
      <c r="C283" s="22"/>
      <c r="D283" s="15"/>
      <c r="E283" s="30"/>
      <c r="F283" s="23"/>
      <c r="G283" s="19"/>
      <c r="H283" s="15"/>
      <c r="I283" s="15"/>
      <c r="J283" s="16"/>
      <c r="K283" s="16"/>
      <c r="L283" s="18"/>
      <c r="M283" s="18"/>
      <c r="N283" s="18"/>
      <c r="O283" s="18"/>
    </row>
    <row r="284" spans="1:15" ht="18" customHeight="1">
      <c r="A284" s="13"/>
      <c r="B284" s="22"/>
      <c r="C284" s="22"/>
      <c r="D284" s="15"/>
      <c r="E284" s="30"/>
      <c r="F284" s="23"/>
      <c r="G284" s="19"/>
      <c r="H284" s="15"/>
      <c r="I284" s="15"/>
      <c r="J284" s="16"/>
      <c r="K284" s="16"/>
      <c r="L284" s="18"/>
      <c r="M284" s="18"/>
      <c r="N284" s="18"/>
      <c r="O284" s="18"/>
    </row>
    <row r="285" spans="1:15" ht="18" customHeight="1">
      <c r="A285" s="13"/>
      <c r="B285" s="22"/>
      <c r="C285" s="22"/>
      <c r="D285" s="15"/>
      <c r="E285" s="30"/>
      <c r="F285" s="23"/>
      <c r="G285" s="19"/>
      <c r="H285" s="15"/>
      <c r="I285" s="15"/>
      <c r="J285" s="16"/>
      <c r="K285" s="16"/>
      <c r="L285" s="18"/>
      <c r="M285" s="18"/>
      <c r="N285" s="18"/>
      <c r="O285" s="18"/>
    </row>
    <row r="286" spans="1:15" ht="18" customHeight="1">
      <c r="A286" s="13"/>
      <c r="B286" s="22"/>
      <c r="C286" s="22"/>
      <c r="D286" s="15"/>
      <c r="E286" s="30"/>
      <c r="F286" s="23"/>
      <c r="G286" s="19"/>
      <c r="H286" s="15"/>
      <c r="I286" s="15"/>
      <c r="J286" s="16"/>
      <c r="K286" s="16"/>
      <c r="L286" s="18"/>
      <c r="M286" s="18"/>
      <c r="N286" s="18"/>
      <c r="O286" s="18"/>
    </row>
    <row r="287" spans="1:15" ht="18" customHeight="1">
      <c r="A287" s="13"/>
      <c r="B287" s="22"/>
      <c r="C287" s="22"/>
      <c r="D287" s="15"/>
      <c r="E287" s="30"/>
      <c r="F287" s="23"/>
      <c r="G287" s="19"/>
      <c r="H287" s="15"/>
      <c r="I287" s="15"/>
      <c r="J287" s="16"/>
      <c r="K287" s="16"/>
      <c r="L287" s="18"/>
      <c r="M287" s="18"/>
      <c r="N287" s="18"/>
      <c r="O287" s="18"/>
    </row>
    <row r="288" spans="1:15" ht="18" customHeight="1">
      <c r="A288" s="13"/>
      <c r="B288" s="22"/>
      <c r="C288" s="22"/>
      <c r="D288" s="15"/>
      <c r="E288" s="30"/>
      <c r="F288" s="23"/>
      <c r="G288" s="19"/>
      <c r="H288" s="15"/>
      <c r="I288" s="15"/>
      <c r="J288" s="16"/>
      <c r="K288" s="16"/>
      <c r="L288" s="18"/>
      <c r="M288" s="18"/>
      <c r="N288" s="18"/>
      <c r="O288" s="18"/>
    </row>
    <row r="289" spans="1:15" ht="18" customHeight="1">
      <c r="A289" s="13"/>
      <c r="B289" s="22"/>
      <c r="C289" s="22"/>
      <c r="D289" s="15"/>
      <c r="E289" s="30"/>
      <c r="F289" s="23"/>
      <c r="G289" s="19"/>
      <c r="H289" s="15"/>
      <c r="I289" s="15"/>
      <c r="J289" s="16"/>
      <c r="K289" s="16"/>
      <c r="L289" s="18"/>
      <c r="M289" s="18"/>
      <c r="N289" s="18"/>
      <c r="O289" s="18"/>
    </row>
    <row r="290" spans="1:15" ht="18" customHeight="1">
      <c r="A290" s="13"/>
      <c r="B290" s="22"/>
      <c r="C290" s="22"/>
      <c r="D290" s="15"/>
      <c r="E290" s="30"/>
      <c r="F290" s="23"/>
      <c r="G290" s="19"/>
      <c r="H290" s="15"/>
      <c r="I290" s="15"/>
      <c r="J290" s="16"/>
      <c r="K290" s="16"/>
      <c r="L290" s="18"/>
      <c r="M290" s="18"/>
      <c r="N290" s="18"/>
      <c r="O290" s="18"/>
    </row>
    <row r="291" spans="1:15" ht="18" customHeight="1">
      <c r="A291" s="13"/>
      <c r="B291" s="22"/>
      <c r="C291" s="22"/>
      <c r="D291" s="15"/>
      <c r="E291" s="30"/>
      <c r="F291" s="23"/>
      <c r="G291" s="19"/>
      <c r="H291" s="15"/>
      <c r="I291" s="15"/>
      <c r="J291" s="16"/>
      <c r="K291" s="16"/>
      <c r="L291" s="18"/>
      <c r="M291" s="18"/>
      <c r="N291" s="18"/>
      <c r="O291" s="18"/>
    </row>
    <row r="292" spans="1:15" ht="18" customHeight="1">
      <c r="A292" s="13"/>
      <c r="B292" s="22"/>
      <c r="C292" s="22"/>
      <c r="D292" s="15"/>
      <c r="E292" s="30"/>
      <c r="F292" s="23"/>
      <c r="G292" s="19"/>
      <c r="H292" s="15"/>
      <c r="I292" s="15"/>
      <c r="J292" s="16"/>
      <c r="K292" s="16"/>
      <c r="L292" s="18"/>
      <c r="M292" s="18"/>
      <c r="N292" s="18"/>
      <c r="O292" s="18"/>
    </row>
    <row r="293" spans="1:15" ht="18" customHeight="1">
      <c r="A293" s="13"/>
      <c r="B293" s="14"/>
      <c r="C293" s="14"/>
      <c r="D293" s="15"/>
      <c r="E293" s="28"/>
      <c r="F293" s="23"/>
      <c r="G293" s="19"/>
      <c r="H293" s="15"/>
      <c r="I293" s="15"/>
      <c r="J293" s="16"/>
      <c r="K293" s="16"/>
      <c r="L293" s="18"/>
      <c r="M293" s="18"/>
      <c r="N293" s="18"/>
      <c r="O293" s="18"/>
    </row>
    <row r="294" spans="1:15" ht="18" customHeight="1">
      <c r="A294" s="13"/>
      <c r="B294" s="14"/>
      <c r="C294" s="14"/>
      <c r="D294" s="15"/>
      <c r="E294" s="28"/>
      <c r="F294" s="23"/>
      <c r="G294" s="19"/>
      <c r="H294" s="15"/>
      <c r="I294" s="15"/>
      <c r="J294" s="16"/>
      <c r="K294" s="16"/>
      <c r="L294" s="18"/>
      <c r="M294" s="18"/>
      <c r="N294" s="18"/>
      <c r="O294" s="18"/>
    </row>
    <row r="295" spans="1:15" ht="18" customHeight="1">
      <c r="A295" s="13"/>
      <c r="B295" s="14"/>
      <c r="C295" s="14"/>
      <c r="D295" s="15"/>
      <c r="E295" s="28"/>
      <c r="F295" s="15"/>
      <c r="G295" s="19"/>
      <c r="H295" s="15"/>
      <c r="I295" s="15"/>
      <c r="J295" s="16"/>
      <c r="K295" s="16"/>
      <c r="L295" s="18"/>
      <c r="M295" s="18"/>
      <c r="N295" s="18"/>
      <c r="O295" s="18"/>
    </row>
    <row r="296" spans="1:15" ht="18" customHeight="1">
      <c r="A296" s="13"/>
      <c r="B296" s="14"/>
      <c r="C296" s="14"/>
      <c r="D296" s="15"/>
      <c r="E296" s="28"/>
      <c r="F296" s="15"/>
      <c r="G296" s="19"/>
      <c r="H296" s="15"/>
      <c r="I296" s="15"/>
      <c r="J296" s="16"/>
      <c r="K296" s="16"/>
      <c r="L296" s="18"/>
      <c r="M296" s="18"/>
      <c r="N296" s="18"/>
      <c r="O296" s="18"/>
    </row>
    <row r="297" spans="1:15" ht="18" customHeight="1">
      <c r="A297" s="13"/>
      <c r="B297" s="14"/>
      <c r="C297" s="14"/>
      <c r="D297" s="15"/>
      <c r="E297" s="28"/>
      <c r="F297" s="15"/>
      <c r="G297" s="19"/>
      <c r="H297" s="15"/>
      <c r="I297" s="15"/>
      <c r="J297" s="16"/>
      <c r="K297" s="16"/>
      <c r="L297" s="18"/>
      <c r="M297" s="18"/>
      <c r="N297" s="18"/>
      <c r="O297" s="18"/>
    </row>
    <row r="298" spans="1:15" ht="18" customHeight="1">
      <c r="A298" s="13"/>
      <c r="B298" s="14"/>
      <c r="C298" s="14"/>
      <c r="D298" s="15"/>
      <c r="E298" s="28"/>
      <c r="F298" s="15"/>
      <c r="G298" s="19"/>
      <c r="H298" s="15"/>
      <c r="I298" s="15"/>
      <c r="J298" s="16"/>
      <c r="K298" s="16"/>
      <c r="L298" s="18"/>
      <c r="M298" s="18"/>
      <c r="N298" s="18"/>
      <c r="O298" s="18"/>
    </row>
    <row r="299" spans="1:15" ht="18" customHeight="1">
      <c r="A299" s="13"/>
      <c r="B299" s="14"/>
      <c r="C299" s="14"/>
      <c r="D299" s="15"/>
      <c r="E299" s="28"/>
      <c r="F299" s="15"/>
      <c r="G299" s="19"/>
      <c r="H299" s="15"/>
      <c r="I299" s="15"/>
      <c r="J299" s="16"/>
      <c r="K299" s="16"/>
      <c r="L299" s="18"/>
      <c r="M299" s="18"/>
      <c r="N299" s="18"/>
      <c r="O299" s="18"/>
    </row>
    <row r="300" spans="1:15" ht="18" customHeight="1">
      <c r="A300" s="13"/>
      <c r="B300" s="14"/>
      <c r="C300" s="14"/>
      <c r="D300" s="15"/>
      <c r="E300" s="28"/>
      <c r="F300" s="15"/>
      <c r="G300" s="19"/>
      <c r="H300" s="15"/>
      <c r="I300" s="15"/>
      <c r="J300" s="16"/>
      <c r="K300" s="16"/>
      <c r="L300" s="18"/>
      <c r="M300" s="18"/>
      <c r="N300" s="18"/>
      <c r="O300" s="18"/>
    </row>
    <row r="301" spans="1:15" ht="18" customHeight="1">
      <c r="A301" s="13"/>
      <c r="B301" s="14"/>
      <c r="C301" s="14"/>
      <c r="D301" s="15"/>
      <c r="E301" s="28"/>
      <c r="F301" s="15"/>
      <c r="G301" s="19"/>
      <c r="H301" s="15"/>
      <c r="I301" s="15"/>
      <c r="J301" s="16"/>
      <c r="K301" s="16"/>
      <c r="L301" s="18"/>
      <c r="M301" s="18"/>
      <c r="N301" s="18"/>
      <c r="O301" s="18"/>
    </row>
    <row r="302" spans="1:15" ht="18" customHeight="1">
      <c r="A302" s="13"/>
      <c r="B302" s="14"/>
      <c r="C302" s="14"/>
      <c r="D302" s="15"/>
      <c r="E302" s="28"/>
      <c r="F302" s="15"/>
      <c r="G302" s="19"/>
      <c r="H302" s="15"/>
      <c r="I302" s="15"/>
      <c r="J302" s="16"/>
      <c r="K302" s="16"/>
      <c r="L302" s="18"/>
      <c r="M302" s="18"/>
      <c r="N302" s="18"/>
      <c r="O302" s="18"/>
    </row>
    <row r="303" spans="1:15" ht="18" customHeight="1">
      <c r="A303" s="13"/>
      <c r="B303" s="22"/>
      <c r="C303" s="22"/>
      <c r="D303" s="15"/>
      <c r="E303" s="30"/>
      <c r="F303" s="23"/>
      <c r="G303" s="19"/>
      <c r="H303" s="15"/>
      <c r="I303" s="23"/>
      <c r="J303" s="21"/>
      <c r="K303" s="21"/>
      <c r="L303" s="18"/>
      <c r="M303" s="18"/>
      <c r="N303" s="18"/>
      <c r="O303" s="18"/>
    </row>
    <row r="304" spans="1:15" ht="18" customHeight="1">
      <c r="A304" s="13"/>
      <c r="B304" s="14"/>
      <c r="C304" s="14"/>
      <c r="D304" s="15"/>
      <c r="E304" s="28"/>
      <c r="F304" s="15"/>
      <c r="G304" s="19"/>
      <c r="H304" s="15"/>
      <c r="I304" s="15"/>
      <c r="J304" s="16"/>
      <c r="K304" s="16"/>
      <c r="L304" s="18"/>
      <c r="M304" s="18"/>
      <c r="N304" s="18"/>
      <c r="O304" s="18"/>
    </row>
    <row r="305" spans="1:15" ht="18" customHeight="1">
      <c r="A305" s="13"/>
      <c r="B305" s="22"/>
      <c r="C305" s="22"/>
      <c r="D305" s="15"/>
      <c r="E305" s="30"/>
      <c r="F305" s="23"/>
      <c r="G305" s="19"/>
      <c r="H305" s="15"/>
      <c r="I305" s="23"/>
      <c r="J305" s="21"/>
      <c r="K305" s="21"/>
      <c r="L305" s="18"/>
      <c r="M305" s="18"/>
      <c r="N305" s="18"/>
      <c r="O305" s="18"/>
    </row>
    <row r="306" spans="1:15" ht="18" customHeight="1">
      <c r="A306" s="13"/>
      <c r="B306" s="22"/>
      <c r="C306" s="22"/>
      <c r="D306" s="15"/>
      <c r="E306" s="30"/>
      <c r="F306" s="23"/>
      <c r="G306" s="19"/>
      <c r="H306" s="15"/>
      <c r="I306" s="23"/>
      <c r="J306" s="21"/>
      <c r="K306" s="21"/>
      <c r="L306" s="18"/>
      <c r="M306" s="18"/>
      <c r="N306" s="18"/>
      <c r="O306" s="18"/>
    </row>
    <row r="307" spans="1:15" ht="18" customHeight="1">
      <c r="A307" s="13"/>
      <c r="B307" s="14"/>
      <c r="C307" s="14"/>
      <c r="D307" s="15"/>
      <c r="E307" s="28"/>
      <c r="F307" s="15"/>
      <c r="G307" s="19"/>
      <c r="H307" s="15"/>
      <c r="I307" s="15"/>
      <c r="J307" s="16"/>
      <c r="K307" s="16"/>
      <c r="L307" s="18"/>
      <c r="M307" s="18"/>
      <c r="N307" s="18"/>
      <c r="O307" s="18"/>
    </row>
    <row r="308" spans="1:15" ht="18" customHeight="1">
      <c r="A308" s="13"/>
      <c r="B308" s="14"/>
      <c r="C308" s="14"/>
      <c r="D308" s="15"/>
      <c r="E308" s="28"/>
      <c r="F308" s="15"/>
      <c r="G308" s="19"/>
      <c r="H308" s="15"/>
      <c r="I308" s="15"/>
      <c r="J308" s="16"/>
      <c r="K308" s="16"/>
      <c r="L308" s="18"/>
      <c r="M308" s="18"/>
      <c r="N308" s="18"/>
      <c r="O308" s="18"/>
    </row>
    <row r="309" spans="1:15" ht="18" customHeight="1">
      <c r="A309" s="13"/>
      <c r="B309" s="14"/>
      <c r="C309" s="14"/>
      <c r="D309" s="15"/>
      <c r="E309" s="28"/>
      <c r="F309" s="15"/>
      <c r="G309" s="19"/>
      <c r="H309" s="15"/>
      <c r="I309" s="15"/>
      <c r="J309" s="16"/>
      <c r="K309" s="16"/>
      <c r="L309" s="18"/>
      <c r="M309" s="18"/>
      <c r="N309" s="18"/>
      <c r="O309" s="18"/>
    </row>
    <row r="310" spans="1:15" ht="18" customHeight="1">
      <c r="A310" s="13"/>
      <c r="B310" s="14"/>
      <c r="C310" s="14"/>
      <c r="D310" s="15"/>
      <c r="E310" s="28"/>
      <c r="F310" s="15"/>
      <c r="G310" s="19"/>
      <c r="H310" s="15"/>
      <c r="I310" s="15"/>
      <c r="J310" s="16"/>
      <c r="K310" s="16"/>
      <c r="L310" s="18"/>
      <c r="M310" s="18"/>
      <c r="N310" s="18"/>
      <c r="O310" s="18"/>
    </row>
    <row r="311" spans="1:15" ht="18" customHeight="1">
      <c r="A311" s="13"/>
      <c r="B311" s="22"/>
      <c r="C311" s="22"/>
      <c r="D311" s="15"/>
      <c r="E311" s="30"/>
      <c r="F311" s="23"/>
      <c r="G311" s="19"/>
      <c r="H311" s="15"/>
      <c r="I311" s="23"/>
      <c r="J311" s="21"/>
      <c r="K311" s="21"/>
      <c r="L311" s="18"/>
      <c r="M311" s="18"/>
      <c r="N311" s="18"/>
      <c r="O311" s="18"/>
    </row>
    <row r="312" spans="1:15" ht="18" customHeight="1">
      <c r="A312" s="13"/>
      <c r="B312" s="14"/>
      <c r="C312" s="14"/>
      <c r="D312" s="15"/>
      <c r="E312" s="28"/>
      <c r="F312" s="15"/>
      <c r="G312" s="15"/>
      <c r="H312" s="15"/>
      <c r="I312" s="15"/>
      <c r="J312" s="16"/>
      <c r="K312" s="16"/>
      <c r="L312" s="18"/>
      <c r="M312" s="18"/>
      <c r="N312" s="18"/>
      <c r="O312" s="18"/>
    </row>
    <row r="313" spans="1:15" ht="18" customHeight="1">
      <c r="A313" s="13"/>
      <c r="B313" s="22"/>
      <c r="C313" s="22"/>
      <c r="D313" s="15"/>
      <c r="E313" s="30"/>
      <c r="F313" s="23"/>
      <c r="G313" s="15"/>
      <c r="H313" s="15"/>
      <c r="I313" s="23"/>
      <c r="J313" s="21"/>
      <c r="K313" s="21"/>
      <c r="L313" s="18"/>
      <c r="M313" s="18"/>
      <c r="N313" s="18"/>
      <c r="O313" s="18"/>
    </row>
    <row r="314" spans="1:15" ht="18" customHeight="1">
      <c r="A314" s="13"/>
      <c r="B314" s="22"/>
      <c r="C314" s="22"/>
      <c r="D314" s="15"/>
      <c r="E314" s="30"/>
      <c r="F314" s="23"/>
      <c r="G314" s="15"/>
      <c r="H314" s="23"/>
      <c r="I314" s="23"/>
      <c r="J314" s="21"/>
      <c r="K314" s="21"/>
      <c r="L314" s="18"/>
      <c r="M314" s="18"/>
      <c r="N314" s="18"/>
      <c r="O314" s="18"/>
    </row>
    <row r="315" spans="1:15" ht="18" customHeight="1">
      <c r="A315" s="13"/>
      <c r="B315" s="14"/>
      <c r="C315" s="14"/>
      <c r="D315" s="15"/>
      <c r="E315" s="28"/>
      <c r="F315" s="15"/>
      <c r="G315" s="15"/>
      <c r="H315" s="15"/>
      <c r="I315" s="15"/>
      <c r="J315" s="16"/>
      <c r="K315" s="16"/>
      <c r="L315" s="18"/>
      <c r="M315" s="18"/>
      <c r="N315" s="18"/>
      <c r="O315" s="18"/>
    </row>
    <row r="316" spans="1:15" ht="18" customHeight="1">
      <c r="A316" s="13"/>
      <c r="B316" s="14"/>
      <c r="C316" s="14"/>
      <c r="D316" s="15"/>
      <c r="E316" s="28"/>
      <c r="F316" s="15"/>
      <c r="G316" s="15"/>
      <c r="H316" s="15"/>
      <c r="I316" s="15"/>
      <c r="J316" s="16"/>
      <c r="K316" s="16"/>
      <c r="L316" s="18"/>
      <c r="M316" s="18"/>
      <c r="N316" s="18"/>
      <c r="O316" s="18"/>
    </row>
    <row r="317" spans="1:15" ht="18" customHeight="1">
      <c r="A317" s="13"/>
      <c r="B317" s="14"/>
      <c r="C317" s="14"/>
      <c r="D317" s="15"/>
      <c r="E317" s="28"/>
      <c r="F317" s="15"/>
      <c r="G317" s="15"/>
      <c r="H317" s="23"/>
      <c r="I317" s="15"/>
      <c r="J317" s="16"/>
      <c r="K317" s="16"/>
      <c r="L317" s="18"/>
      <c r="M317" s="18"/>
      <c r="N317" s="18"/>
      <c r="O317" s="18"/>
    </row>
    <row r="318" spans="1:15" ht="18" customHeight="1">
      <c r="A318" s="13"/>
      <c r="B318" s="14"/>
      <c r="C318" s="14"/>
      <c r="D318" s="15"/>
      <c r="E318" s="28"/>
      <c r="F318" s="15"/>
      <c r="G318" s="15"/>
      <c r="H318" s="15"/>
      <c r="I318" s="15"/>
      <c r="J318" s="16"/>
      <c r="K318" s="16"/>
      <c r="L318" s="18"/>
      <c r="M318" s="18"/>
      <c r="N318" s="18"/>
      <c r="O318" s="18"/>
    </row>
    <row r="319" spans="1:15" ht="18" customHeight="1">
      <c r="A319" s="13"/>
      <c r="B319" s="14"/>
      <c r="C319" s="14"/>
      <c r="D319" s="15"/>
      <c r="E319" s="28"/>
      <c r="F319" s="15"/>
      <c r="G319" s="15"/>
      <c r="H319" s="15"/>
      <c r="I319" s="15"/>
      <c r="J319" s="16"/>
      <c r="K319" s="16"/>
      <c r="L319" s="18"/>
      <c r="M319" s="18"/>
      <c r="N319" s="18"/>
      <c r="O319" s="18"/>
    </row>
    <row r="320" spans="1:15" ht="18" customHeight="1">
      <c r="A320" s="13"/>
      <c r="B320" s="14"/>
      <c r="C320" s="14"/>
      <c r="D320" s="15"/>
      <c r="E320" s="28"/>
      <c r="F320" s="15"/>
      <c r="G320" s="15"/>
      <c r="H320" s="15"/>
      <c r="I320" s="15"/>
      <c r="J320" s="16"/>
      <c r="K320" s="16"/>
      <c r="L320" s="18"/>
      <c r="M320" s="18"/>
      <c r="N320" s="18"/>
      <c r="O320" s="18"/>
    </row>
    <row r="321" spans="1:15" ht="18" customHeight="1">
      <c r="A321" s="13"/>
      <c r="B321" s="14"/>
      <c r="C321" s="14"/>
      <c r="D321" s="15"/>
      <c r="E321" s="28"/>
      <c r="F321" s="15"/>
      <c r="G321" s="15"/>
      <c r="H321" s="15"/>
      <c r="I321" s="15"/>
      <c r="J321" s="16"/>
      <c r="K321" s="16"/>
      <c r="L321" s="18"/>
      <c r="M321" s="18"/>
      <c r="N321" s="18"/>
      <c r="O321" s="18"/>
    </row>
    <row r="322" spans="1:15" ht="18" customHeight="1">
      <c r="A322" s="13"/>
      <c r="B322" s="14"/>
      <c r="C322" s="14"/>
      <c r="D322" s="15"/>
      <c r="E322" s="28"/>
      <c r="F322" s="15"/>
      <c r="G322" s="15"/>
      <c r="H322" s="15"/>
      <c r="I322" s="15"/>
      <c r="J322" s="16"/>
      <c r="K322" s="16"/>
      <c r="L322" s="18"/>
      <c r="M322" s="18"/>
      <c r="N322" s="18"/>
      <c r="O322" s="18"/>
    </row>
    <row r="323" spans="1:15" ht="18" customHeight="1">
      <c r="A323" s="13"/>
      <c r="B323" s="14"/>
      <c r="C323" s="14"/>
      <c r="D323" s="15"/>
      <c r="E323" s="28"/>
      <c r="F323" s="15"/>
      <c r="G323" s="15"/>
      <c r="H323" s="15"/>
      <c r="I323" s="15"/>
      <c r="J323" s="16"/>
      <c r="K323" s="16"/>
      <c r="L323" s="18"/>
      <c r="M323" s="18"/>
      <c r="N323" s="18"/>
      <c r="O323" s="18"/>
    </row>
    <row r="324" spans="1:15" ht="18" customHeight="1">
      <c r="A324" s="13"/>
      <c r="B324" s="14"/>
      <c r="C324" s="14"/>
      <c r="D324" s="15"/>
      <c r="E324" s="28"/>
      <c r="F324" s="15"/>
      <c r="G324" s="15"/>
      <c r="H324" s="15"/>
      <c r="I324" s="15"/>
      <c r="J324" s="16"/>
      <c r="K324" s="16"/>
      <c r="L324" s="18"/>
      <c r="M324" s="18"/>
      <c r="N324" s="18"/>
      <c r="O324" s="18"/>
    </row>
    <row r="325" spans="1:15" ht="18" customHeight="1">
      <c r="A325" s="13"/>
      <c r="B325" s="14"/>
      <c r="C325" s="14"/>
      <c r="D325" s="15"/>
      <c r="E325" s="28"/>
      <c r="F325" s="15"/>
      <c r="G325" s="15"/>
      <c r="H325" s="15"/>
      <c r="I325" s="15"/>
      <c r="J325" s="16"/>
      <c r="K325" s="16"/>
      <c r="L325" s="18"/>
      <c r="M325" s="18"/>
      <c r="N325" s="18"/>
      <c r="O325" s="18"/>
    </row>
    <row r="326" spans="1:15" ht="18" customHeight="1">
      <c r="A326" s="13"/>
      <c r="B326" s="14"/>
      <c r="C326" s="14"/>
      <c r="D326" s="15"/>
      <c r="E326" s="28"/>
      <c r="F326" s="15"/>
      <c r="G326" s="15"/>
      <c r="H326" s="15"/>
      <c r="I326" s="15"/>
      <c r="J326" s="16"/>
      <c r="K326" s="16"/>
      <c r="L326" s="18"/>
      <c r="M326" s="18"/>
      <c r="N326" s="18"/>
      <c r="O326" s="18"/>
    </row>
    <row r="327" spans="1:15" ht="18" customHeight="1">
      <c r="A327" s="13"/>
      <c r="B327" s="14"/>
      <c r="C327" s="14"/>
      <c r="D327" s="15"/>
      <c r="E327" s="28"/>
      <c r="F327" s="15"/>
      <c r="G327" s="15"/>
      <c r="H327" s="15"/>
      <c r="I327" s="15"/>
      <c r="J327" s="16"/>
      <c r="K327" s="16"/>
      <c r="L327" s="18"/>
      <c r="M327" s="18"/>
      <c r="N327" s="18"/>
      <c r="O327" s="18"/>
    </row>
    <row r="328" spans="1:15" ht="18" customHeight="1">
      <c r="A328" s="13"/>
      <c r="B328" s="14"/>
      <c r="C328" s="14"/>
      <c r="D328" s="15"/>
      <c r="E328" s="28"/>
      <c r="F328" s="15"/>
      <c r="G328" s="15"/>
      <c r="H328" s="15"/>
      <c r="I328" s="15"/>
      <c r="J328" s="16"/>
      <c r="K328" s="16"/>
      <c r="L328" s="18"/>
      <c r="M328" s="18"/>
      <c r="N328" s="18"/>
      <c r="O328" s="18"/>
    </row>
    <row r="329" spans="1:15" ht="18" customHeight="1">
      <c r="A329" s="13"/>
      <c r="B329" s="14"/>
      <c r="C329" s="14"/>
      <c r="D329" s="15"/>
      <c r="E329" s="28"/>
      <c r="F329" s="15"/>
      <c r="G329" s="15"/>
      <c r="H329" s="15"/>
      <c r="I329" s="15"/>
      <c r="J329" s="16"/>
      <c r="K329" s="16"/>
      <c r="L329" s="18"/>
      <c r="M329" s="18"/>
      <c r="N329" s="18"/>
      <c r="O329" s="18"/>
    </row>
    <row r="330" spans="1:15" ht="18" customHeight="1">
      <c r="A330" s="13"/>
      <c r="B330" s="14"/>
      <c r="C330" s="14"/>
      <c r="D330" s="15"/>
      <c r="E330" s="28"/>
      <c r="F330" s="15"/>
      <c r="G330" s="15"/>
      <c r="H330" s="15"/>
      <c r="I330" s="15"/>
      <c r="J330" s="16"/>
      <c r="K330" s="16"/>
      <c r="L330" s="18"/>
      <c r="M330" s="18"/>
      <c r="N330" s="18"/>
      <c r="O330" s="18"/>
    </row>
    <row r="331" spans="1:15" ht="18" customHeight="1">
      <c r="A331" s="13"/>
      <c r="B331" s="14"/>
      <c r="C331" s="14"/>
      <c r="D331" s="15"/>
      <c r="E331" s="28"/>
      <c r="F331" s="15"/>
      <c r="G331" s="15"/>
      <c r="H331" s="15"/>
      <c r="I331" s="15"/>
      <c r="J331" s="16"/>
      <c r="K331" s="16"/>
      <c r="L331" s="18"/>
      <c r="M331" s="18"/>
      <c r="N331" s="18"/>
      <c r="O331" s="18"/>
    </row>
    <row r="332" spans="1:15" ht="18" customHeight="1">
      <c r="A332" s="13"/>
      <c r="B332" s="14"/>
      <c r="C332" s="14"/>
      <c r="D332" s="15"/>
      <c r="E332" s="28"/>
      <c r="F332" s="15"/>
      <c r="G332" s="15"/>
      <c r="H332" s="15"/>
      <c r="I332" s="15"/>
      <c r="J332" s="16"/>
      <c r="K332" s="16"/>
      <c r="L332" s="18"/>
      <c r="M332" s="18"/>
      <c r="N332" s="18"/>
      <c r="O332" s="18"/>
    </row>
    <row r="333" spans="1:15" ht="18" customHeight="1">
      <c r="A333" s="13"/>
      <c r="B333" s="14"/>
      <c r="C333" s="14"/>
      <c r="D333" s="15"/>
      <c r="E333" s="28"/>
      <c r="F333" s="15"/>
      <c r="G333" s="15"/>
      <c r="H333" s="15"/>
      <c r="I333" s="15"/>
      <c r="J333" s="16"/>
      <c r="K333" s="16"/>
      <c r="L333" s="18"/>
      <c r="M333" s="18"/>
      <c r="N333" s="18"/>
      <c r="O333" s="18"/>
    </row>
    <row r="334" spans="1:15" ht="18" customHeight="1">
      <c r="A334" s="13"/>
      <c r="B334" s="14"/>
      <c r="C334" s="14"/>
      <c r="D334" s="15"/>
      <c r="E334" s="28"/>
      <c r="F334" s="15"/>
      <c r="G334" s="15"/>
      <c r="H334" s="15"/>
      <c r="I334" s="15"/>
      <c r="J334" s="16"/>
      <c r="K334" s="16"/>
      <c r="L334" s="18"/>
      <c r="M334" s="18"/>
      <c r="N334" s="18"/>
      <c r="O334" s="18"/>
    </row>
    <row r="335" spans="1:15" ht="18" customHeight="1">
      <c r="A335" s="13"/>
      <c r="B335" s="14"/>
      <c r="C335" s="14"/>
      <c r="D335" s="15"/>
      <c r="E335" s="28"/>
      <c r="F335" s="15"/>
      <c r="G335" s="15"/>
      <c r="H335" s="15"/>
      <c r="I335" s="15"/>
      <c r="J335" s="16"/>
      <c r="K335" s="16"/>
      <c r="L335" s="18"/>
      <c r="M335" s="18"/>
      <c r="N335" s="18"/>
      <c r="O335" s="18"/>
    </row>
    <row r="336" spans="1:15" ht="18" customHeight="1">
      <c r="A336" s="13"/>
      <c r="B336" s="14"/>
      <c r="C336" s="14"/>
      <c r="D336" s="15"/>
      <c r="E336" s="28"/>
      <c r="F336" s="15"/>
      <c r="G336" s="15"/>
      <c r="H336" s="15"/>
      <c r="I336" s="15"/>
      <c r="J336" s="16"/>
      <c r="K336" s="16"/>
      <c r="L336" s="18"/>
      <c r="M336" s="18"/>
      <c r="N336" s="18"/>
      <c r="O336" s="18"/>
    </row>
    <row r="337" spans="1:15" ht="18" customHeight="1">
      <c r="A337" s="13"/>
      <c r="B337" s="14"/>
      <c r="C337" s="14"/>
      <c r="D337" s="15"/>
      <c r="E337" s="28"/>
      <c r="F337" s="15"/>
      <c r="G337" s="15"/>
      <c r="H337" s="15"/>
      <c r="I337" s="15"/>
      <c r="J337" s="16"/>
      <c r="K337" s="16"/>
      <c r="L337" s="18"/>
      <c r="M337" s="18"/>
      <c r="N337" s="18"/>
      <c r="O337" s="18"/>
    </row>
    <row r="338" spans="1:15" ht="18" customHeight="1">
      <c r="A338" s="13"/>
      <c r="B338" s="14"/>
      <c r="C338" s="14"/>
      <c r="D338" s="15"/>
      <c r="E338" s="28"/>
      <c r="F338" s="15"/>
      <c r="G338" s="15"/>
      <c r="H338" s="15"/>
      <c r="I338" s="15"/>
      <c r="J338" s="16"/>
      <c r="K338" s="16"/>
      <c r="L338" s="18"/>
      <c r="M338" s="18"/>
      <c r="N338" s="18"/>
      <c r="O338" s="18"/>
    </row>
    <row r="339" spans="1:15" ht="18" customHeight="1">
      <c r="A339" s="13"/>
      <c r="B339" s="14"/>
      <c r="C339" s="14"/>
      <c r="D339" s="15"/>
      <c r="E339" s="28"/>
      <c r="F339" s="15"/>
      <c r="G339" s="15"/>
      <c r="H339" s="15"/>
      <c r="I339" s="15"/>
      <c r="J339" s="16"/>
      <c r="K339" s="16"/>
      <c r="L339" s="18"/>
      <c r="M339" s="18"/>
      <c r="N339" s="18"/>
      <c r="O339" s="18"/>
    </row>
    <row r="340" spans="1:15" ht="18" customHeight="1">
      <c r="A340" s="13"/>
      <c r="B340" s="14"/>
      <c r="C340" s="14"/>
      <c r="D340" s="15"/>
      <c r="E340" s="28"/>
      <c r="F340" s="15"/>
      <c r="G340" s="15"/>
      <c r="H340" s="15"/>
      <c r="I340" s="15"/>
      <c r="J340" s="16"/>
      <c r="K340" s="16"/>
      <c r="L340" s="18"/>
      <c r="M340" s="18"/>
      <c r="N340" s="18"/>
      <c r="O340" s="18"/>
    </row>
    <row r="341" spans="1:15" ht="18" customHeight="1">
      <c r="A341" s="13"/>
      <c r="B341" s="14"/>
      <c r="C341" s="14"/>
      <c r="D341" s="15"/>
      <c r="E341" s="28"/>
      <c r="F341" s="15"/>
      <c r="G341" s="15"/>
      <c r="H341" s="15"/>
      <c r="I341" s="15"/>
      <c r="J341" s="16"/>
      <c r="K341" s="16"/>
      <c r="L341" s="18"/>
      <c r="M341" s="18"/>
      <c r="N341" s="18"/>
      <c r="O341" s="18"/>
    </row>
    <row r="342" spans="1:15" ht="18" customHeight="1">
      <c r="A342" s="13"/>
      <c r="B342" s="14"/>
      <c r="C342" s="14"/>
      <c r="D342" s="15"/>
      <c r="E342" s="28"/>
      <c r="F342" s="15"/>
      <c r="G342" s="15"/>
      <c r="H342" s="15"/>
      <c r="I342" s="15"/>
      <c r="J342" s="16"/>
      <c r="K342" s="16"/>
      <c r="L342" s="18"/>
      <c r="M342" s="18"/>
      <c r="N342" s="18"/>
      <c r="O342" s="18"/>
    </row>
    <row r="343" spans="1:15" ht="18" customHeight="1">
      <c r="A343" s="13"/>
      <c r="B343" s="25"/>
      <c r="C343" s="25"/>
      <c r="D343" s="15"/>
      <c r="E343" s="32"/>
      <c r="F343" s="23"/>
      <c r="G343" s="29"/>
      <c r="H343" s="20"/>
      <c r="I343" s="20"/>
      <c r="J343" s="21"/>
      <c r="K343" s="21"/>
      <c r="L343" s="18"/>
      <c r="M343" s="18"/>
      <c r="N343" s="18"/>
      <c r="O343" s="18"/>
    </row>
    <row r="344" spans="1:15" ht="18" customHeight="1">
      <c r="A344" s="13"/>
      <c r="B344" s="25"/>
      <c r="C344" s="25"/>
      <c r="D344" s="15"/>
      <c r="E344" s="32"/>
      <c r="F344" s="23"/>
      <c r="G344" s="29"/>
      <c r="H344" s="20"/>
      <c r="I344" s="20"/>
      <c r="J344" s="21"/>
      <c r="K344" s="21"/>
      <c r="L344" s="18"/>
      <c r="M344" s="18"/>
      <c r="N344" s="18"/>
      <c r="O344" s="18"/>
    </row>
    <row r="345" spans="1:15" ht="18" customHeight="1">
      <c r="A345" s="13"/>
      <c r="B345" s="25"/>
      <c r="C345" s="25"/>
      <c r="D345" s="15"/>
      <c r="E345" s="32"/>
      <c r="F345" s="23"/>
      <c r="G345" s="29"/>
      <c r="H345" s="20"/>
      <c r="I345" s="20"/>
      <c r="J345" s="21"/>
      <c r="K345" s="21"/>
      <c r="L345" s="18"/>
      <c r="M345" s="18"/>
      <c r="N345" s="18"/>
      <c r="O345" s="18"/>
    </row>
    <row r="346" spans="1:15" ht="18" customHeight="1">
      <c r="A346" s="13"/>
      <c r="B346" s="25"/>
      <c r="C346" s="25"/>
      <c r="D346" s="15"/>
      <c r="E346" s="32"/>
      <c r="F346" s="23"/>
      <c r="G346" s="29"/>
      <c r="H346" s="20"/>
      <c r="I346" s="20"/>
      <c r="J346" s="21"/>
      <c r="K346" s="21"/>
      <c r="L346" s="18"/>
      <c r="M346" s="18"/>
      <c r="N346" s="18"/>
      <c r="O346" s="18"/>
    </row>
    <row r="347" spans="1:15" ht="18" customHeight="1">
      <c r="A347" s="13"/>
      <c r="B347" s="25"/>
      <c r="C347" s="25"/>
      <c r="D347" s="15"/>
      <c r="E347" s="32"/>
      <c r="F347" s="23"/>
      <c r="G347" s="29"/>
      <c r="H347" s="20"/>
      <c r="I347" s="20"/>
      <c r="J347" s="21"/>
      <c r="K347" s="21"/>
      <c r="L347" s="18"/>
      <c r="M347" s="18"/>
      <c r="N347" s="18"/>
      <c r="O347" s="18"/>
    </row>
    <row r="348" spans="1:15" ht="18" customHeight="1">
      <c r="A348" s="13"/>
      <c r="B348" s="25"/>
      <c r="C348" s="25"/>
      <c r="D348" s="15"/>
      <c r="E348" s="32"/>
      <c r="F348" s="23"/>
      <c r="G348" s="29"/>
      <c r="H348" s="20"/>
      <c r="I348" s="20"/>
      <c r="J348" s="21"/>
      <c r="K348" s="21"/>
      <c r="L348" s="18"/>
      <c r="M348" s="18"/>
      <c r="N348" s="18"/>
      <c r="O348" s="18"/>
    </row>
    <row r="349" spans="1:15" ht="18" customHeight="1">
      <c r="A349" s="13"/>
      <c r="B349" s="25"/>
      <c r="C349" s="25"/>
      <c r="D349" s="15"/>
      <c r="E349" s="32"/>
      <c r="F349" s="23"/>
      <c r="G349" s="29"/>
      <c r="H349" s="20"/>
      <c r="I349" s="20"/>
      <c r="J349" s="21"/>
      <c r="K349" s="21"/>
      <c r="L349" s="18"/>
      <c r="M349" s="18"/>
      <c r="N349" s="18"/>
      <c r="O349" s="18"/>
    </row>
    <row r="350" spans="1:15" ht="18" customHeight="1">
      <c r="A350" s="13"/>
      <c r="B350" s="25"/>
      <c r="C350" s="25"/>
      <c r="D350" s="15"/>
      <c r="E350" s="32"/>
      <c r="F350" s="23"/>
      <c r="G350" s="29"/>
      <c r="H350" s="20"/>
      <c r="I350" s="20"/>
      <c r="J350" s="21"/>
      <c r="K350" s="21"/>
      <c r="L350" s="18"/>
      <c r="M350" s="18"/>
      <c r="N350" s="18"/>
      <c r="O350" s="18"/>
    </row>
    <row r="351" spans="1:15" ht="18" customHeight="1">
      <c r="A351" s="13"/>
      <c r="B351" s="25"/>
      <c r="C351" s="25"/>
      <c r="D351" s="15"/>
      <c r="E351" s="32"/>
      <c r="F351" s="23"/>
      <c r="G351" s="29"/>
      <c r="H351" s="20"/>
      <c r="I351" s="20"/>
      <c r="J351" s="21"/>
      <c r="K351" s="21"/>
      <c r="L351" s="18"/>
      <c r="M351" s="18"/>
      <c r="N351" s="18"/>
      <c r="O351" s="18"/>
    </row>
    <row r="352" spans="1:15" ht="18" customHeight="1">
      <c r="A352" s="13"/>
      <c r="B352" s="25"/>
      <c r="C352" s="25"/>
      <c r="D352" s="15"/>
      <c r="E352" s="32"/>
      <c r="F352" s="23"/>
      <c r="G352" s="29"/>
      <c r="H352" s="20"/>
      <c r="I352" s="20"/>
      <c r="J352" s="21"/>
      <c r="K352" s="21"/>
      <c r="L352" s="18"/>
      <c r="M352" s="18"/>
      <c r="N352" s="18"/>
      <c r="O352" s="18"/>
    </row>
    <row r="353" spans="1:15" ht="18" customHeight="1">
      <c r="A353" s="13"/>
      <c r="B353" s="25"/>
      <c r="C353" s="25"/>
      <c r="D353" s="15"/>
      <c r="E353" s="32"/>
      <c r="F353" s="23"/>
      <c r="G353" s="29"/>
      <c r="H353" s="20"/>
      <c r="I353" s="20"/>
      <c r="J353" s="21"/>
      <c r="K353" s="21"/>
      <c r="L353" s="18"/>
      <c r="M353" s="18"/>
      <c r="N353" s="18"/>
      <c r="O353" s="18"/>
    </row>
    <row r="354" spans="1:15" ht="18" customHeight="1">
      <c r="A354" s="13"/>
      <c r="B354" s="25"/>
      <c r="C354" s="25"/>
      <c r="D354" s="15"/>
      <c r="E354" s="32"/>
      <c r="F354" s="23"/>
      <c r="G354" s="29"/>
      <c r="H354" s="20"/>
      <c r="I354" s="20"/>
      <c r="J354" s="21"/>
      <c r="K354" s="21"/>
      <c r="L354" s="18"/>
      <c r="M354" s="18"/>
      <c r="N354" s="18"/>
      <c r="O354" s="18"/>
    </row>
    <row r="355" spans="1:15" ht="18" customHeight="1">
      <c r="A355" s="13"/>
      <c r="B355" s="25"/>
      <c r="C355" s="25"/>
      <c r="D355" s="15"/>
      <c r="E355" s="32"/>
      <c r="F355" s="23"/>
      <c r="G355" s="29"/>
      <c r="H355" s="20"/>
      <c r="I355" s="20"/>
      <c r="J355" s="21"/>
      <c r="K355" s="21"/>
      <c r="L355" s="18"/>
      <c r="M355" s="18"/>
      <c r="N355" s="18"/>
      <c r="O355" s="18"/>
    </row>
    <row r="356" spans="1:15" ht="18" customHeight="1">
      <c r="A356" s="13"/>
      <c r="B356" s="14"/>
      <c r="C356" s="14"/>
      <c r="D356" s="15"/>
      <c r="E356" s="28"/>
      <c r="F356" s="15"/>
      <c r="G356" s="15"/>
      <c r="H356" s="15"/>
      <c r="I356" s="15"/>
      <c r="J356" s="16"/>
      <c r="K356" s="16"/>
      <c r="L356" s="18"/>
      <c r="M356" s="18"/>
      <c r="N356" s="18"/>
      <c r="O356" s="18"/>
    </row>
    <row r="357" spans="1:15" ht="18" customHeight="1">
      <c r="A357" s="13"/>
      <c r="B357" s="14"/>
      <c r="C357" s="14"/>
      <c r="D357" s="15"/>
      <c r="E357" s="28"/>
      <c r="F357" s="15"/>
      <c r="G357" s="15"/>
      <c r="H357" s="15"/>
      <c r="I357" s="15"/>
      <c r="J357" s="16"/>
      <c r="K357" s="16"/>
      <c r="L357" s="18"/>
      <c r="M357" s="18"/>
      <c r="N357" s="18"/>
      <c r="O357" s="18"/>
    </row>
    <row r="358" spans="1:15" ht="18" customHeight="1">
      <c r="A358" s="13"/>
      <c r="B358" s="14"/>
      <c r="C358" s="14"/>
      <c r="D358" s="15"/>
      <c r="E358" s="28"/>
      <c r="F358" s="15"/>
      <c r="G358" s="15"/>
      <c r="H358" s="15"/>
      <c r="I358" s="15"/>
      <c r="J358" s="16"/>
      <c r="K358" s="16"/>
      <c r="L358" s="18"/>
      <c r="M358" s="18"/>
      <c r="N358" s="18"/>
      <c r="O358" s="18"/>
    </row>
    <row r="359" spans="1:15" ht="18" customHeight="1">
      <c r="A359" s="13"/>
      <c r="B359" s="14"/>
      <c r="C359" s="14"/>
      <c r="D359" s="15"/>
      <c r="E359" s="28"/>
      <c r="F359" s="15"/>
      <c r="G359" s="15"/>
      <c r="H359" s="15"/>
      <c r="I359" s="15"/>
      <c r="J359" s="16"/>
      <c r="K359" s="16"/>
      <c r="L359" s="18"/>
      <c r="M359" s="18"/>
      <c r="N359" s="18"/>
      <c r="O359" s="18"/>
    </row>
    <row r="360" spans="1:15" ht="18" customHeight="1">
      <c r="A360" s="13"/>
      <c r="B360" s="14"/>
      <c r="C360" s="14"/>
      <c r="D360" s="15"/>
      <c r="E360" s="28"/>
      <c r="F360" s="15"/>
      <c r="G360" s="15"/>
      <c r="H360" s="15"/>
      <c r="I360" s="15"/>
      <c r="J360" s="16"/>
      <c r="K360" s="16"/>
      <c r="L360" s="18"/>
      <c r="M360" s="18"/>
      <c r="N360" s="18"/>
      <c r="O360" s="18"/>
    </row>
    <row r="361" spans="1:15" ht="18" customHeight="1">
      <c r="A361" s="13"/>
      <c r="B361" s="14"/>
      <c r="C361" s="14"/>
      <c r="D361" s="15"/>
      <c r="E361" s="28"/>
      <c r="F361" s="15"/>
      <c r="G361" s="15"/>
      <c r="H361" s="15"/>
      <c r="I361" s="15"/>
      <c r="J361" s="16"/>
      <c r="K361" s="16"/>
      <c r="L361" s="18"/>
      <c r="M361" s="18"/>
      <c r="N361" s="18"/>
      <c r="O361" s="18"/>
    </row>
    <row r="362" spans="1:15" ht="18" customHeight="1">
      <c r="A362" s="13"/>
      <c r="B362" s="14"/>
      <c r="C362" s="14"/>
      <c r="D362" s="15"/>
      <c r="E362" s="28"/>
      <c r="F362" s="15"/>
      <c r="G362" s="15"/>
      <c r="H362" s="15"/>
      <c r="I362" s="15"/>
      <c r="J362" s="16"/>
      <c r="K362" s="16"/>
      <c r="L362" s="18"/>
      <c r="M362" s="18"/>
      <c r="N362" s="18"/>
      <c r="O362" s="18"/>
    </row>
    <row r="363" spans="1:15" ht="18" customHeight="1">
      <c r="A363" s="13"/>
      <c r="B363" s="14"/>
      <c r="C363" s="14"/>
      <c r="D363" s="15"/>
      <c r="E363" s="28"/>
      <c r="F363" s="15"/>
      <c r="G363" s="15"/>
      <c r="H363" s="15"/>
      <c r="I363" s="15"/>
      <c r="J363" s="16"/>
      <c r="K363" s="16"/>
      <c r="L363" s="18"/>
      <c r="M363" s="18"/>
      <c r="N363" s="18"/>
      <c r="O363" s="18"/>
    </row>
    <row r="364" spans="1:15" ht="18" customHeight="1">
      <c r="A364" s="13"/>
      <c r="B364" s="14"/>
      <c r="C364" s="14"/>
      <c r="D364" s="15"/>
      <c r="E364" s="28"/>
      <c r="F364" s="15"/>
      <c r="G364" s="15"/>
      <c r="H364" s="15"/>
      <c r="I364" s="15"/>
      <c r="J364" s="16"/>
      <c r="K364" s="16"/>
      <c r="L364" s="18"/>
      <c r="M364" s="18"/>
      <c r="N364" s="18"/>
      <c r="O364" s="18"/>
    </row>
    <row r="365" spans="1:15" ht="18" customHeight="1">
      <c r="A365" s="13"/>
      <c r="B365" s="14"/>
      <c r="C365" s="14"/>
      <c r="D365" s="15"/>
      <c r="E365" s="28"/>
      <c r="F365" s="15"/>
      <c r="G365" s="15"/>
      <c r="H365" s="15"/>
      <c r="I365" s="15"/>
      <c r="J365" s="16"/>
      <c r="K365" s="16"/>
      <c r="L365" s="18"/>
      <c r="M365" s="18"/>
      <c r="N365" s="18"/>
      <c r="O365" s="18"/>
    </row>
    <row r="366" spans="1:15" ht="18" customHeight="1">
      <c r="A366" s="13"/>
      <c r="B366" s="14"/>
      <c r="C366" s="14"/>
      <c r="D366" s="15"/>
      <c r="E366" s="28"/>
      <c r="F366" s="15"/>
      <c r="G366" s="15"/>
      <c r="H366" s="15"/>
      <c r="I366" s="15"/>
      <c r="J366" s="16"/>
      <c r="K366" s="16"/>
      <c r="L366" s="18"/>
      <c r="M366" s="18"/>
      <c r="N366" s="18"/>
      <c r="O366" s="18"/>
    </row>
    <row r="367" spans="1:15" ht="18" customHeight="1">
      <c r="A367" s="13"/>
      <c r="B367" s="14"/>
      <c r="C367" s="14"/>
      <c r="D367" s="15"/>
      <c r="E367" s="28"/>
      <c r="F367" s="15"/>
      <c r="G367" s="15"/>
      <c r="H367" s="15"/>
      <c r="I367" s="15"/>
      <c r="J367" s="16"/>
      <c r="K367" s="16"/>
      <c r="L367" s="18"/>
      <c r="M367" s="18"/>
      <c r="N367" s="18"/>
      <c r="O367" s="18"/>
    </row>
    <row r="368" spans="1:15" ht="18" customHeight="1">
      <c r="A368" s="13"/>
      <c r="B368" s="14"/>
      <c r="C368" s="14"/>
      <c r="D368" s="15"/>
      <c r="E368" s="28"/>
      <c r="F368" s="15"/>
      <c r="G368" s="15"/>
      <c r="H368" s="15"/>
      <c r="I368" s="15"/>
      <c r="J368" s="16"/>
      <c r="K368" s="16"/>
      <c r="L368" s="18"/>
      <c r="M368" s="18"/>
      <c r="N368" s="18"/>
      <c r="O368" s="18"/>
    </row>
    <row r="369" spans="1:15" ht="18" customHeight="1">
      <c r="A369" s="13"/>
      <c r="B369" s="14"/>
      <c r="C369" s="14"/>
      <c r="D369" s="15"/>
      <c r="E369" s="28"/>
      <c r="F369" s="15"/>
      <c r="G369" s="15"/>
      <c r="H369" s="15"/>
      <c r="I369" s="15"/>
      <c r="J369" s="16"/>
      <c r="K369" s="16"/>
      <c r="L369" s="18"/>
      <c r="M369" s="18"/>
      <c r="N369" s="18"/>
      <c r="O369" s="18"/>
    </row>
    <row r="370" spans="1:15" ht="18" customHeight="1">
      <c r="A370" s="13"/>
      <c r="B370" s="14"/>
      <c r="C370" s="14"/>
      <c r="D370" s="15"/>
      <c r="E370" s="28"/>
      <c r="F370" s="15"/>
      <c r="G370" s="15"/>
      <c r="H370" s="15"/>
      <c r="I370" s="15"/>
      <c r="J370" s="16"/>
      <c r="K370" s="16"/>
      <c r="L370" s="18"/>
      <c r="M370" s="18"/>
      <c r="N370" s="18"/>
      <c r="O370" s="18"/>
    </row>
    <row r="371" spans="1:15" ht="18" customHeight="1">
      <c r="A371" s="13"/>
      <c r="B371" s="14"/>
      <c r="C371" s="14"/>
      <c r="D371" s="15"/>
      <c r="E371" s="28"/>
      <c r="F371" s="15"/>
      <c r="G371" s="15"/>
      <c r="H371" s="15"/>
      <c r="I371" s="15"/>
      <c r="J371" s="16"/>
      <c r="K371" s="16"/>
      <c r="L371" s="18"/>
      <c r="M371" s="18"/>
      <c r="N371" s="18"/>
      <c r="O371" s="18"/>
    </row>
    <row r="372" spans="1:15" ht="18" customHeight="1">
      <c r="A372" s="13"/>
      <c r="B372" s="14"/>
      <c r="C372" s="14"/>
      <c r="D372" s="15"/>
      <c r="E372" s="28"/>
      <c r="F372" s="15"/>
      <c r="G372" s="15"/>
      <c r="H372" s="15"/>
      <c r="I372" s="15"/>
      <c r="J372" s="16"/>
      <c r="K372" s="16"/>
      <c r="L372" s="18"/>
      <c r="M372" s="18"/>
      <c r="N372" s="18"/>
      <c r="O372" s="18"/>
    </row>
    <row r="373" spans="1:15" ht="18" customHeight="1">
      <c r="A373" s="13"/>
      <c r="B373" s="14"/>
      <c r="C373" s="14"/>
      <c r="D373" s="15"/>
      <c r="E373" s="28"/>
      <c r="F373" s="15"/>
      <c r="G373" s="15"/>
      <c r="H373" s="15"/>
      <c r="I373" s="15"/>
      <c r="J373" s="16"/>
      <c r="K373" s="16"/>
      <c r="L373" s="18"/>
      <c r="M373" s="18"/>
      <c r="N373" s="18"/>
      <c r="O373" s="18"/>
    </row>
    <row r="374" spans="1:15" ht="18" customHeight="1">
      <c r="A374" s="13"/>
      <c r="B374" s="14"/>
      <c r="C374" s="14"/>
      <c r="D374" s="15"/>
      <c r="E374" s="28"/>
      <c r="F374" s="15"/>
      <c r="G374" s="15"/>
      <c r="H374" s="15"/>
      <c r="I374" s="15"/>
      <c r="J374" s="16"/>
      <c r="K374" s="16"/>
      <c r="L374" s="18"/>
      <c r="M374" s="18"/>
      <c r="N374" s="18"/>
      <c r="O374" s="18"/>
    </row>
    <row r="375" spans="1:15" ht="18" customHeight="1">
      <c r="A375" s="13"/>
      <c r="B375" s="14"/>
      <c r="C375" s="14"/>
      <c r="D375" s="15"/>
      <c r="E375" s="28"/>
      <c r="F375" s="15"/>
      <c r="G375" s="15"/>
      <c r="H375" s="15"/>
      <c r="I375" s="15"/>
      <c r="J375" s="16"/>
      <c r="K375" s="16"/>
      <c r="L375" s="18"/>
      <c r="M375" s="18"/>
      <c r="N375" s="18"/>
      <c r="O375" s="18"/>
    </row>
    <row r="376" spans="1:15" ht="18" customHeight="1">
      <c r="A376" s="13"/>
      <c r="B376" s="14"/>
      <c r="C376" s="14"/>
      <c r="D376" s="15"/>
      <c r="E376" s="28"/>
      <c r="F376" s="15"/>
      <c r="G376" s="15"/>
      <c r="H376" s="15"/>
      <c r="I376" s="15"/>
      <c r="J376" s="16"/>
      <c r="K376" s="16"/>
      <c r="L376" s="18"/>
      <c r="M376" s="18"/>
      <c r="N376" s="18"/>
      <c r="O376" s="18"/>
    </row>
    <row r="377" spans="1:15" ht="18" customHeight="1">
      <c r="A377" s="13"/>
      <c r="B377" s="14"/>
      <c r="C377" s="14"/>
      <c r="D377" s="15"/>
      <c r="E377" s="28"/>
      <c r="F377" s="15"/>
      <c r="G377" s="15"/>
      <c r="H377" s="15"/>
      <c r="I377" s="15"/>
      <c r="J377" s="16"/>
      <c r="K377" s="16"/>
      <c r="L377" s="18"/>
      <c r="M377" s="18"/>
      <c r="N377" s="18"/>
      <c r="O377" s="18"/>
    </row>
    <row r="378" spans="1:15" ht="18" customHeight="1"/>
    <row r="379" spans="1:15" ht="18" customHeight="1"/>
    <row r="380" spans="1:15" ht="18" customHeight="1"/>
    <row r="381" spans="1:15" ht="18" customHeight="1"/>
    <row r="382" spans="1:15" ht="18" customHeight="1"/>
    <row r="383" spans="1:15" ht="18" customHeight="1"/>
    <row r="384" spans="1:15" ht="18" customHeight="1"/>
    <row r="385" ht="18" customHeight="1"/>
    <row r="386" ht="18" customHeight="1"/>
    <row r="387" ht="18" customHeight="1"/>
    <row r="388" ht="18" customHeight="1"/>
    <row r="389" ht="18" customHeight="1"/>
    <row r="390" ht="18" customHeight="1"/>
    <row r="391" ht="18" customHeight="1"/>
    <row r="392" ht="18" customHeight="1"/>
    <row r="393" ht="18" customHeight="1"/>
    <row r="394" ht="18" customHeight="1"/>
    <row r="395" ht="18" customHeight="1"/>
    <row r="396" ht="18" customHeight="1"/>
    <row r="397" ht="18" customHeight="1"/>
    <row r="398" ht="18" customHeight="1"/>
    <row r="399" ht="18" customHeight="1"/>
    <row r="400" ht="18" customHeight="1"/>
    <row r="401" ht="18" customHeight="1"/>
    <row r="402" ht="18" customHeight="1"/>
    <row r="403" ht="18" customHeight="1"/>
    <row r="404" ht="18" customHeight="1"/>
    <row r="405" ht="18" customHeight="1"/>
    <row r="406" ht="18" customHeight="1"/>
    <row r="407" ht="18" customHeight="1"/>
    <row r="408" ht="18" customHeight="1"/>
    <row r="409" ht="18" customHeight="1"/>
    <row r="410" ht="18" customHeight="1"/>
    <row r="411" ht="18" customHeight="1"/>
    <row r="412" ht="18" customHeight="1"/>
    <row r="413" ht="18" customHeight="1"/>
    <row r="414" ht="18" customHeight="1"/>
    <row r="415" ht="18" customHeight="1"/>
    <row r="416" ht="18" customHeight="1"/>
    <row r="417" ht="18" customHeight="1"/>
    <row r="418" ht="18" customHeight="1"/>
    <row r="419" ht="18" customHeight="1"/>
    <row r="420" ht="18" customHeight="1"/>
    <row r="421" ht="18" customHeight="1"/>
    <row r="422" ht="18" customHeight="1"/>
    <row r="423" ht="18" customHeight="1"/>
    <row r="424" ht="18" customHeight="1"/>
    <row r="425" ht="18" customHeight="1"/>
    <row r="426" ht="18" customHeight="1"/>
    <row r="427" ht="18" customHeight="1"/>
    <row r="428" ht="18" customHeight="1"/>
    <row r="429" ht="18" customHeight="1"/>
    <row r="430" ht="18" customHeight="1"/>
    <row r="431" ht="18" customHeight="1"/>
    <row r="432" ht="18" customHeight="1"/>
    <row r="433" ht="18" customHeight="1"/>
    <row r="434" ht="18" customHeight="1"/>
    <row r="435" ht="18" customHeight="1"/>
    <row r="436" ht="18" customHeight="1"/>
    <row r="437" ht="18" customHeight="1"/>
    <row r="438" ht="18" customHeight="1"/>
    <row r="439" ht="18" customHeight="1"/>
    <row r="440" ht="18" customHeight="1"/>
    <row r="441" ht="18" customHeight="1"/>
    <row r="442" ht="18" customHeight="1"/>
    <row r="443" ht="18" customHeight="1"/>
    <row r="444" ht="18" customHeight="1"/>
    <row r="445" ht="18" customHeight="1"/>
    <row r="446" ht="18" customHeight="1"/>
    <row r="447" ht="18" customHeight="1"/>
    <row r="448" ht="18" customHeight="1"/>
    <row r="449" ht="18" customHeight="1"/>
    <row r="450" ht="18" customHeight="1"/>
    <row r="451" ht="18" customHeight="1"/>
    <row r="452" ht="18" customHeight="1"/>
    <row r="453" ht="18" customHeight="1"/>
    <row r="454" ht="18" customHeight="1"/>
    <row r="455" ht="18" customHeight="1"/>
    <row r="456" ht="18" customHeight="1"/>
    <row r="457" ht="18" customHeight="1"/>
    <row r="458" ht="18" customHeight="1"/>
    <row r="459" ht="18" customHeight="1"/>
    <row r="460" ht="18" customHeight="1"/>
    <row r="461" ht="18" customHeight="1"/>
    <row r="462" ht="18" customHeight="1"/>
    <row r="463" ht="18" customHeight="1"/>
    <row r="464" ht="18" customHeight="1"/>
    <row r="465" ht="18" customHeight="1"/>
    <row r="466" ht="18" customHeight="1"/>
    <row r="467" ht="18" customHeight="1"/>
    <row r="468" ht="18" customHeight="1"/>
    <row r="469" ht="18" customHeight="1"/>
    <row r="470" ht="18" customHeight="1"/>
    <row r="471" ht="18" customHeight="1"/>
    <row r="472" ht="18" customHeight="1"/>
    <row r="473" ht="18" customHeight="1"/>
    <row r="474" ht="18" customHeight="1"/>
    <row r="475" ht="18" customHeight="1"/>
    <row r="476" ht="18" customHeight="1"/>
    <row r="477" ht="18" customHeight="1"/>
    <row r="478" ht="18" customHeight="1"/>
    <row r="479" ht="18" customHeight="1"/>
    <row r="480" ht="18" customHeight="1"/>
    <row r="481" ht="18" customHeight="1"/>
    <row r="482" ht="18" customHeight="1"/>
    <row r="483" ht="18" customHeight="1"/>
    <row r="484" ht="18" customHeight="1"/>
    <row r="485" ht="18" customHeight="1"/>
    <row r="486" ht="18" customHeight="1"/>
    <row r="487" ht="18" customHeight="1"/>
    <row r="488" ht="18" customHeight="1"/>
    <row r="489" ht="18" customHeight="1"/>
    <row r="490" ht="18" customHeight="1"/>
    <row r="491" ht="18" customHeight="1"/>
    <row r="492" ht="18" customHeight="1"/>
    <row r="493" ht="18" customHeight="1"/>
    <row r="494" ht="18" customHeight="1"/>
    <row r="495" ht="18" customHeight="1"/>
    <row r="496" ht="18" customHeight="1"/>
    <row r="497" ht="18" customHeight="1"/>
    <row r="498" ht="18" customHeight="1"/>
    <row r="499" ht="18" customHeight="1"/>
    <row r="500" ht="18" customHeight="1"/>
    <row r="501" ht="18" customHeight="1"/>
    <row r="502" ht="18" customHeight="1"/>
    <row r="503" ht="18" customHeight="1"/>
    <row r="504" ht="18" customHeight="1"/>
    <row r="505" ht="18" customHeight="1"/>
    <row r="506" ht="18" customHeight="1"/>
    <row r="507" ht="18" customHeight="1"/>
    <row r="508" ht="18" customHeight="1"/>
    <row r="509" ht="18" customHeight="1"/>
    <row r="510" ht="18" customHeight="1"/>
    <row r="511" ht="18" customHeight="1"/>
    <row r="512" ht="18" customHeight="1"/>
    <row r="513" ht="18" customHeight="1"/>
    <row r="514" ht="18" customHeight="1"/>
    <row r="515" ht="18" customHeight="1"/>
    <row r="516" ht="18" customHeight="1"/>
    <row r="517" ht="18" customHeight="1"/>
    <row r="518" ht="18" customHeight="1"/>
    <row r="519" ht="18" customHeight="1"/>
    <row r="520" ht="18" customHeight="1"/>
    <row r="521" ht="18" customHeight="1"/>
    <row r="522" ht="18" customHeight="1"/>
    <row r="523" ht="18" customHeight="1"/>
    <row r="524" ht="18" customHeight="1"/>
    <row r="525" ht="18" customHeight="1"/>
    <row r="526" ht="18" customHeight="1"/>
    <row r="527" ht="18" customHeight="1"/>
    <row r="528" ht="18" customHeight="1"/>
    <row r="529" ht="18" customHeight="1"/>
    <row r="530" ht="18" customHeight="1"/>
    <row r="531" ht="18" customHeight="1"/>
    <row r="532" ht="18" customHeight="1"/>
    <row r="533" ht="18" customHeight="1"/>
    <row r="534" ht="18" customHeight="1"/>
    <row r="535" ht="18" customHeight="1"/>
    <row r="536" ht="18" customHeight="1"/>
    <row r="537" ht="18" customHeight="1"/>
    <row r="538" ht="18" customHeight="1"/>
    <row r="539" ht="18" customHeight="1"/>
    <row r="540" ht="18" customHeight="1"/>
    <row r="541" ht="18" customHeight="1"/>
    <row r="542" ht="18" customHeight="1"/>
    <row r="543" ht="18" customHeight="1"/>
    <row r="544" ht="18" customHeight="1"/>
    <row r="545" ht="18" customHeight="1"/>
    <row r="546" ht="18" customHeight="1"/>
    <row r="547" ht="18" customHeight="1"/>
    <row r="548" ht="18" customHeight="1"/>
    <row r="549" ht="18" customHeight="1"/>
    <row r="550" ht="18" customHeight="1"/>
    <row r="551" ht="18" customHeight="1"/>
    <row r="552" ht="18" customHeight="1"/>
    <row r="553" ht="18" customHeight="1"/>
    <row r="554" ht="18" customHeight="1"/>
    <row r="555" ht="18" customHeight="1"/>
    <row r="556" ht="18" customHeight="1"/>
    <row r="557" ht="18" customHeight="1"/>
    <row r="558" ht="18" customHeight="1"/>
    <row r="559" ht="18" customHeight="1"/>
    <row r="560" ht="18" customHeight="1"/>
    <row r="561" ht="18" customHeight="1"/>
    <row r="562" ht="18" customHeight="1"/>
    <row r="563" ht="18" customHeight="1"/>
    <row r="564" ht="18" customHeight="1"/>
    <row r="565" ht="18" customHeight="1"/>
    <row r="566" ht="18" customHeight="1"/>
    <row r="567" ht="18" customHeight="1"/>
    <row r="568" ht="18" customHeight="1"/>
    <row r="569" ht="18" customHeight="1"/>
    <row r="570" ht="18" customHeight="1"/>
    <row r="571" ht="18" customHeight="1"/>
    <row r="572" ht="18" customHeight="1"/>
    <row r="573" ht="18" customHeight="1"/>
    <row r="574" ht="18" customHeight="1"/>
    <row r="575" ht="18" customHeight="1"/>
    <row r="576" ht="18" customHeight="1"/>
    <row r="577" ht="18" customHeight="1"/>
    <row r="578" ht="18" customHeight="1"/>
    <row r="579" ht="18" customHeight="1"/>
    <row r="580" ht="18" customHeight="1"/>
    <row r="581" ht="18" customHeight="1"/>
    <row r="582" ht="18" customHeight="1"/>
    <row r="583" ht="18" customHeight="1"/>
    <row r="584" ht="18" customHeight="1"/>
    <row r="585" ht="18" customHeight="1"/>
    <row r="586" ht="18" customHeight="1"/>
    <row r="587" ht="18" customHeight="1"/>
    <row r="588" ht="18" customHeight="1"/>
    <row r="589" ht="18" customHeight="1"/>
    <row r="590" ht="18" customHeight="1"/>
    <row r="591" ht="18" customHeight="1"/>
    <row r="592" ht="18" customHeight="1"/>
    <row r="593" ht="18" customHeight="1"/>
    <row r="594" ht="18" customHeight="1"/>
    <row r="595" ht="18" customHeight="1"/>
    <row r="596" ht="18" customHeight="1"/>
    <row r="597" ht="18" customHeight="1"/>
    <row r="598" ht="18" customHeight="1"/>
    <row r="599" ht="18" customHeight="1"/>
    <row r="600" ht="18" customHeight="1"/>
    <row r="601" ht="18" customHeight="1"/>
    <row r="602" ht="18" customHeight="1"/>
    <row r="603" ht="18" customHeight="1"/>
    <row r="604" ht="18" customHeight="1"/>
    <row r="605" ht="18" customHeight="1"/>
    <row r="606" ht="18" customHeight="1"/>
    <row r="607" ht="18" customHeight="1"/>
    <row r="608" ht="18" customHeight="1"/>
    <row r="609" ht="18" customHeight="1"/>
    <row r="610" ht="18" customHeight="1"/>
    <row r="611" ht="18" customHeight="1"/>
    <row r="612" ht="18" customHeight="1"/>
    <row r="613" ht="18" customHeight="1"/>
    <row r="614" ht="18" customHeight="1"/>
    <row r="615" ht="18" customHeight="1"/>
    <row r="616" ht="18" customHeight="1"/>
    <row r="617" ht="18" customHeight="1"/>
    <row r="618" ht="18" customHeight="1"/>
    <row r="619" ht="18" customHeight="1"/>
    <row r="620" ht="18" customHeight="1"/>
    <row r="621" ht="18" customHeight="1"/>
    <row r="622" ht="18" customHeight="1"/>
    <row r="623" ht="18" customHeight="1"/>
    <row r="624" ht="18" customHeight="1"/>
    <row r="625" ht="18" customHeight="1"/>
    <row r="626" ht="18" customHeight="1"/>
    <row r="627" ht="18" customHeight="1"/>
    <row r="628" ht="18" customHeight="1"/>
    <row r="629" ht="18" customHeight="1"/>
    <row r="630" ht="18" customHeight="1"/>
    <row r="631" ht="18" customHeight="1"/>
    <row r="632" ht="18" customHeight="1"/>
    <row r="633" ht="18" customHeight="1"/>
    <row r="634" ht="18" customHeight="1"/>
    <row r="635" ht="18" customHeight="1"/>
    <row r="636" ht="18" customHeight="1"/>
    <row r="637" ht="18" customHeight="1"/>
    <row r="638" ht="18" customHeight="1"/>
    <row r="639" ht="18" customHeight="1"/>
    <row r="640" ht="18" customHeight="1"/>
    <row r="641" ht="18" customHeight="1"/>
    <row r="642" ht="18" customHeight="1"/>
    <row r="643" ht="18" customHeight="1"/>
    <row r="644" ht="18" customHeight="1"/>
    <row r="645" ht="18" customHeight="1"/>
    <row r="646" ht="18" customHeight="1"/>
    <row r="647" ht="18" customHeight="1"/>
    <row r="648" ht="18" customHeight="1"/>
    <row r="649" ht="18" customHeight="1"/>
    <row r="650" ht="18" customHeight="1"/>
    <row r="651" ht="18" customHeight="1"/>
    <row r="652" ht="18" customHeight="1"/>
    <row r="653" ht="18" customHeight="1"/>
    <row r="654" ht="18" customHeight="1"/>
    <row r="655" ht="18" customHeight="1"/>
    <row r="656" ht="18" customHeight="1"/>
    <row r="657" ht="18" customHeight="1"/>
    <row r="658" ht="18" customHeight="1"/>
    <row r="659" ht="18" customHeight="1"/>
    <row r="660" ht="18" customHeight="1"/>
    <row r="661" ht="18" customHeight="1"/>
    <row r="662" ht="18" customHeight="1"/>
    <row r="663" ht="18" customHeight="1"/>
    <row r="664" ht="18" customHeight="1"/>
    <row r="665" ht="18" customHeight="1"/>
    <row r="666" ht="18" customHeight="1"/>
    <row r="667" ht="18" customHeight="1"/>
    <row r="668" ht="18" customHeight="1"/>
    <row r="669" ht="18" customHeight="1"/>
    <row r="670" ht="18" customHeight="1"/>
    <row r="671" ht="18" customHeight="1"/>
    <row r="672" ht="18" customHeight="1"/>
    <row r="673" ht="18" customHeight="1"/>
    <row r="674" ht="18" customHeight="1"/>
    <row r="675" ht="18" customHeight="1"/>
    <row r="676" ht="18" customHeight="1"/>
    <row r="677" ht="18" customHeight="1"/>
    <row r="678" ht="18" customHeight="1"/>
    <row r="679" ht="18" customHeight="1"/>
    <row r="680" ht="18" customHeight="1"/>
    <row r="681" ht="18" customHeight="1"/>
    <row r="682" ht="18" customHeight="1"/>
    <row r="683" ht="18" customHeight="1"/>
    <row r="684" ht="18" customHeight="1"/>
    <row r="685" ht="18" customHeight="1"/>
    <row r="686" ht="18" customHeight="1"/>
    <row r="687" ht="18" customHeight="1"/>
    <row r="688" ht="18" customHeight="1"/>
    <row r="689" ht="18" customHeight="1"/>
    <row r="690" ht="18" customHeight="1"/>
    <row r="691" ht="18" customHeight="1"/>
    <row r="692" ht="18" customHeight="1"/>
    <row r="693" ht="18" customHeight="1"/>
    <row r="694" ht="18" customHeight="1"/>
    <row r="695" ht="18" customHeight="1"/>
    <row r="696" ht="18" customHeight="1"/>
    <row r="697" ht="18" customHeight="1"/>
    <row r="698" ht="18" customHeight="1"/>
    <row r="699" ht="18" customHeight="1"/>
    <row r="700" ht="18" customHeight="1"/>
    <row r="701" ht="18" customHeight="1"/>
    <row r="702" ht="18" customHeight="1"/>
    <row r="703" ht="18" customHeight="1"/>
    <row r="704" ht="18" customHeight="1"/>
    <row r="705" ht="18" customHeight="1"/>
    <row r="706" ht="18" customHeight="1"/>
    <row r="707" ht="18" customHeight="1"/>
    <row r="708" ht="18" customHeight="1"/>
    <row r="709" ht="18" customHeight="1"/>
    <row r="710" ht="18" customHeight="1"/>
    <row r="711" ht="18" customHeight="1"/>
    <row r="712" ht="18" customHeight="1"/>
    <row r="713" ht="18" customHeight="1"/>
    <row r="714" ht="18" customHeight="1"/>
    <row r="715" ht="18" customHeight="1"/>
    <row r="716" ht="18" customHeight="1"/>
    <row r="717" ht="18" customHeight="1"/>
    <row r="718" ht="18" customHeight="1"/>
    <row r="719" ht="18" customHeight="1"/>
    <row r="720" ht="18" customHeight="1"/>
    <row r="721" ht="18" customHeight="1"/>
    <row r="722" ht="18" customHeight="1"/>
    <row r="723" ht="18" customHeight="1"/>
    <row r="724" ht="18" customHeight="1"/>
    <row r="725" ht="18" customHeight="1"/>
    <row r="726" ht="18" customHeight="1"/>
    <row r="727" ht="18" customHeight="1"/>
    <row r="728" ht="18" customHeight="1"/>
    <row r="729" ht="18" customHeight="1"/>
    <row r="730" ht="18" customHeight="1"/>
    <row r="731" ht="18" customHeight="1"/>
    <row r="732" ht="18" customHeight="1"/>
    <row r="733" ht="18" customHeight="1"/>
    <row r="734" ht="18" customHeight="1"/>
    <row r="735" ht="18" customHeight="1"/>
    <row r="736" ht="18" customHeight="1"/>
    <row r="737" ht="18" customHeight="1"/>
    <row r="738" ht="18" customHeight="1"/>
    <row r="739" ht="18" customHeight="1"/>
    <row r="740" ht="18" customHeight="1"/>
    <row r="741" ht="18" customHeight="1"/>
    <row r="742" ht="18" customHeight="1"/>
    <row r="743" ht="18" customHeight="1"/>
    <row r="744" ht="18" customHeight="1"/>
    <row r="745" ht="18" customHeight="1"/>
    <row r="746" ht="18" customHeight="1"/>
    <row r="747" ht="18" customHeight="1"/>
    <row r="748" ht="18" customHeight="1"/>
    <row r="749" ht="18" customHeight="1"/>
    <row r="750" ht="18" customHeight="1"/>
    <row r="751" ht="18" customHeight="1"/>
    <row r="752" ht="18" customHeight="1"/>
    <row r="753" ht="18" customHeight="1"/>
    <row r="754" ht="18" customHeight="1"/>
    <row r="755" ht="18" customHeight="1"/>
    <row r="756" ht="18" customHeight="1"/>
    <row r="757" ht="18" customHeight="1"/>
    <row r="758" ht="18" customHeight="1"/>
    <row r="759" ht="18" customHeight="1"/>
    <row r="760" ht="18" customHeight="1"/>
    <row r="761" ht="18" customHeight="1"/>
    <row r="762" ht="18" customHeight="1"/>
    <row r="763" ht="18" customHeight="1"/>
    <row r="764" ht="18" customHeight="1"/>
    <row r="765" ht="18" customHeight="1"/>
    <row r="766" ht="18" customHeight="1"/>
    <row r="767" ht="18" customHeight="1"/>
    <row r="768" ht="18" customHeight="1"/>
    <row r="769" ht="18" customHeight="1"/>
    <row r="770" ht="18" customHeight="1"/>
    <row r="771" ht="18" customHeight="1"/>
    <row r="772" ht="18" customHeight="1"/>
    <row r="773" ht="18" customHeight="1"/>
    <row r="774" ht="18" customHeight="1"/>
    <row r="775" ht="18" customHeight="1"/>
    <row r="776" ht="18" customHeight="1"/>
    <row r="777" ht="18" customHeight="1"/>
    <row r="778" ht="18" customHeight="1"/>
    <row r="779" ht="18" customHeight="1"/>
    <row r="780" ht="18" customHeight="1"/>
    <row r="781" ht="18" customHeight="1"/>
    <row r="782" ht="18" customHeight="1"/>
    <row r="783" ht="18" customHeight="1"/>
    <row r="784" ht="18" customHeight="1"/>
    <row r="785" ht="18" customHeight="1"/>
    <row r="786" ht="18" customHeight="1"/>
    <row r="787" ht="18" customHeight="1"/>
    <row r="788" ht="18" customHeight="1"/>
    <row r="789" ht="18" customHeight="1"/>
    <row r="790" ht="18" customHeight="1"/>
    <row r="791" ht="18" customHeight="1"/>
    <row r="792" ht="18" customHeight="1"/>
    <row r="793" ht="18" customHeight="1"/>
    <row r="794" ht="18" customHeight="1"/>
    <row r="795" ht="18" customHeight="1"/>
    <row r="796" ht="18" customHeight="1"/>
    <row r="797" ht="18" customHeight="1"/>
    <row r="798" ht="18" customHeight="1"/>
    <row r="799" ht="18" customHeight="1"/>
    <row r="800" ht="18" customHeight="1"/>
    <row r="801" ht="18" customHeight="1"/>
    <row r="802" ht="18" customHeight="1"/>
    <row r="803" ht="18" customHeight="1"/>
    <row r="804" ht="18" customHeight="1"/>
    <row r="805" ht="18" customHeight="1"/>
    <row r="806" ht="18" customHeight="1"/>
    <row r="807" ht="18" customHeight="1"/>
    <row r="808" ht="18" customHeight="1"/>
    <row r="809" ht="18" customHeight="1"/>
    <row r="810" ht="18" customHeight="1"/>
    <row r="811" ht="18" customHeight="1"/>
    <row r="812" ht="18" customHeight="1"/>
    <row r="813" ht="18" customHeight="1"/>
    <row r="814" ht="18" customHeight="1"/>
    <row r="815" ht="18" customHeight="1"/>
    <row r="816" ht="18" customHeight="1"/>
    <row r="817" ht="18" customHeight="1"/>
    <row r="818" ht="18" customHeight="1"/>
    <row r="819" ht="18" customHeight="1"/>
    <row r="820" ht="18" customHeight="1"/>
    <row r="821" ht="18" customHeight="1"/>
    <row r="822" ht="18" customHeight="1"/>
    <row r="823" ht="18" customHeight="1"/>
    <row r="824" ht="18" customHeight="1"/>
    <row r="825" ht="18" customHeight="1"/>
    <row r="826" ht="18" customHeight="1"/>
    <row r="827" ht="18" customHeight="1"/>
    <row r="828" ht="18" customHeight="1"/>
    <row r="829" ht="18" customHeight="1"/>
    <row r="830" ht="18" customHeight="1"/>
    <row r="831" ht="18" customHeight="1"/>
    <row r="832" ht="18" customHeight="1"/>
    <row r="833" ht="18" customHeight="1"/>
    <row r="834" ht="18" customHeight="1"/>
    <row r="835" ht="18" customHeight="1"/>
    <row r="836" ht="18" customHeight="1"/>
    <row r="837" ht="18" customHeight="1"/>
    <row r="838" ht="18" customHeight="1"/>
    <row r="839" ht="18" customHeight="1"/>
    <row r="840" ht="18" customHeight="1"/>
    <row r="841" ht="18" customHeight="1"/>
    <row r="842" ht="18" customHeight="1"/>
    <row r="843" ht="18" customHeight="1"/>
    <row r="844" ht="18" customHeight="1"/>
    <row r="845" ht="18" customHeight="1"/>
    <row r="846" ht="18" customHeight="1"/>
    <row r="847" ht="18" customHeight="1"/>
    <row r="848" ht="18" customHeight="1"/>
    <row r="849" ht="18" customHeight="1"/>
    <row r="850" ht="18" customHeight="1"/>
    <row r="851" ht="18" customHeight="1"/>
    <row r="852" ht="18" customHeight="1"/>
    <row r="853" ht="18" customHeight="1"/>
    <row r="854" ht="18" customHeight="1"/>
    <row r="855" ht="18" customHeight="1"/>
    <row r="856" ht="18" customHeight="1"/>
    <row r="857" ht="18" customHeight="1"/>
    <row r="858" ht="18" customHeight="1"/>
    <row r="859" ht="18" customHeight="1"/>
    <row r="860" ht="18" customHeight="1"/>
    <row r="861" ht="18" customHeight="1"/>
    <row r="862" ht="18" customHeight="1"/>
    <row r="863" ht="18" customHeight="1"/>
    <row r="864" ht="18" customHeight="1"/>
    <row r="865" ht="18" customHeight="1"/>
    <row r="866" ht="18" customHeight="1"/>
    <row r="867" ht="18" customHeight="1"/>
    <row r="868" ht="18" customHeight="1"/>
    <row r="869" ht="18" customHeight="1"/>
    <row r="870" ht="18" customHeight="1"/>
    <row r="871" ht="18" customHeight="1"/>
    <row r="872" ht="18" customHeight="1"/>
    <row r="873" ht="18" customHeight="1"/>
    <row r="874" ht="18" customHeight="1"/>
    <row r="875" ht="18" customHeight="1"/>
    <row r="876" ht="18" customHeight="1"/>
    <row r="877" ht="18" customHeight="1"/>
    <row r="878" ht="18" customHeight="1"/>
    <row r="879" ht="18" customHeight="1"/>
    <row r="880" ht="18" customHeight="1"/>
    <row r="881" ht="18" customHeight="1"/>
    <row r="882" ht="18" customHeight="1"/>
    <row r="883" ht="18" customHeight="1"/>
    <row r="884" ht="18" customHeight="1"/>
    <row r="885" ht="18" customHeight="1"/>
    <row r="886" ht="18" customHeight="1"/>
    <row r="887" ht="18" customHeight="1"/>
    <row r="888" ht="18" customHeight="1"/>
    <row r="889" ht="18" customHeight="1"/>
    <row r="890" ht="18" customHeight="1"/>
    <row r="891" ht="18" customHeight="1"/>
    <row r="892" ht="18" customHeight="1"/>
    <row r="893" ht="18" customHeight="1"/>
    <row r="894" ht="18" customHeight="1"/>
    <row r="895" ht="18" customHeight="1"/>
    <row r="896" ht="18" customHeight="1"/>
    <row r="897" ht="18" customHeight="1"/>
    <row r="898" ht="18" customHeight="1"/>
    <row r="899" ht="18" customHeight="1"/>
    <row r="900" ht="18" customHeight="1"/>
    <row r="901" ht="18" customHeight="1"/>
    <row r="902" ht="18" customHeight="1"/>
    <row r="903" ht="18" customHeight="1"/>
    <row r="904" ht="18" customHeight="1"/>
    <row r="905" ht="18" customHeight="1"/>
    <row r="906" ht="18" customHeight="1"/>
    <row r="907" ht="18" customHeight="1"/>
    <row r="908" ht="18" customHeight="1"/>
    <row r="909" ht="18" customHeight="1"/>
    <row r="910" ht="18" customHeight="1"/>
    <row r="911" ht="18" customHeight="1"/>
    <row r="912" ht="18" customHeight="1"/>
    <row r="913" ht="18" customHeight="1"/>
    <row r="914" ht="18" customHeight="1"/>
    <row r="915" ht="18" customHeight="1"/>
    <row r="916" ht="18" customHeight="1"/>
    <row r="917" ht="18" customHeight="1"/>
    <row r="918" ht="18" customHeight="1"/>
    <row r="919" ht="18" customHeight="1"/>
    <row r="920" ht="18" customHeight="1"/>
    <row r="921" ht="18" customHeight="1"/>
    <row r="922" ht="18" customHeight="1"/>
    <row r="923" ht="18" customHeight="1"/>
    <row r="924" ht="18" customHeight="1"/>
    <row r="925" ht="18" customHeight="1"/>
    <row r="926" ht="18" customHeight="1"/>
    <row r="927" ht="18" customHeight="1"/>
    <row r="928" ht="18" customHeight="1"/>
    <row r="929" ht="18" customHeight="1"/>
    <row r="930" ht="18" customHeight="1"/>
    <row r="931" ht="18" customHeight="1"/>
    <row r="932" ht="18" customHeight="1"/>
    <row r="933" ht="18" customHeight="1"/>
    <row r="934" ht="18" customHeight="1"/>
    <row r="935" ht="18" customHeight="1"/>
    <row r="936" ht="18" customHeight="1"/>
    <row r="937" ht="18" customHeight="1"/>
    <row r="938" ht="18" customHeight="1"/>
    <row r="939" ht="18" customHeight="1"/>
    <row r="940" ht="18" customHeight="1"/>
    <row r="941" ht="18" customHeight="1"/>
    <row r="942" ht="18" customHeight="1"/>
    <row r="943" ht="18" customHeight="1"/>
    <row r="944" ht="18" customHeight="1"/>
    <row r="945" ht="18" customHeight="1"/>
    <row r="946" ht="18" customHeight="1"/>
    <row r="947" ht="18" customHeight="1"/>
    <row r="948" ht="18" customHeight="1"/>
    <row r="949" ht="18" customHeight="1"/>
    <row r="950" ht="18" customHeight="1"/>
    <row r="951" ht="18" customHeight="1"/>
    <row r="952" ht="18" customHeight="1"/>
    <row r="953" ht="18" customHeight="1"/>
    <row r="954" ht="18" customHeight="1"/>
    <row r="955" ht="18" customHeight="1"/>
    <row r="956" ht="18" customHeight="1"/>
    <row r="957" ht="18" customHeight="1"/>
    <row r="958" ht="18" customHeight="1"/>
    <row r="959" ht="18" customHeight="1"/>
    <row r="960" ht="18" customHeight="1"/>
    <row r="961" ht="18" customHeight="1"/>
    <row r="962" ht="18" customHeight="1"/>
    <row r="963" ht="18" customHeight="1"/>
    <row r="964" ht="18" customHeight="1"/>
    <row r="965" ht="18" customHeight="1"/>
    <row r="966" ht="18" customHeight="1"/>
    <row r="967" ht="18" customHeight="1"/>
    <row r="968" ht="18" customHeight="1"/>
    <row r="969" ht="18" customHeight="1"/>
    <row r="970" ht="18" customHeight="1"/>
    <row r="971" ht="18" customHeight="1"/>
    <row r="972" ht="18" customHeight="1"/>
    <row r="973" ht="18" customHeight="1"/>
    <row r="974" ht="18" customHeight="1"/>
    <row r="975" ht="18" customHeight="1"/>
    <row r="976" ht="18" customHeight="1"/>
    <row r="977" ht="18" customHeight="1"/>
    <row r="978" ht="18" customHeight="1"/>
    <row r="979" ht="18" customHeight="1"/>
    <row r="980" ht="18" customHeight="1"/>
    <row r="981" ht="18" customHeight="1"/>
    <row r="982" ht="18" customHeight="1"/>
    <row r="983" ht="18" customHeight="1"/>
    <row r="984" ht="18" customHeight="1"/>
    <row r="985" ht="18" customHeight="1"/>
    <row r="986" ht="18" customHeight="1"/>
    <row r="987" ht="18" customHeight="1"/>
    <row r="988" ht="18" customHeight="1"/>
    <row r="989" ht="18" customHeight="1"/>
    <row r="990" ht="18" customHeight="1"/>
    <row r="991" ht="18" customHeight="1"/>
    <row r="992" ht="18" customHeight="1"/>
    <row r="993" ht="18" customHeight="1"/>
    <row r="994" ht="18" customHeight="1"/>
    <row r="995" ht="18" customHeight="1"/>
    <row r="996" ht="18" customHeight="1"/>
    <row r="997" ht="18" customHeight="1"/>
    <row r="998" ht="18" customHeight="1"/>
    <row r="999" ht="18" customHeight="1"/>
    <row r="1000" ht="18" customHeight="1"/>
  </sheetData>
  <phoneticPr fontId="9"/>
  <conditionalFormatting sqref="B448:C1000">
    <cfRule type="expression" dxfId="37" priority="1" stopIfTrue="1">
      <formula>AND(A448="男")</formula>
    </cfRule>
    <cfRule type="expression" dxfId="36" priority="2" stopIfTrue="1">
      <formula>AND(A448="女")</formula>
    </cfRule>
  </conditionalFormatting>
  <dataValidations count="3">
    <dataValidation type="decimal" allowBlank="1" showErrorMessage="1" sqref="G312:G351 G274 G276 G278 G2:G177 G205:G206 G216:G220 G225:G237 G266 G268 G270 G272" xr:uid="{00000000-0002-0000-0300-000000000000}">
      <formula1>1.01</formula1>
      <formula2>12.31</formula2>
    </dataValidation>
    <dataValidation type="decimal" allowBlank="1" showErrorMessage="1" sqref="F346:F351 F205:F206 F219:F224 F266:F274 F324:F325 F2:F177" xr:uid="{00000000-0002-0000-0300-000001000000}">
      <formula1>1</formula1>
      <formula2>3</formula2>
    </dataValidation>
    <dataValidation type="date" allowBlank="1" showErrorMessage="1" sqref="G221:G224" xr:uid="{00000000-0002-0000-0300-000002000000}">
      <formula1>1.01</formula1>
      <formula2>12.31</formula2>
    </dataValidation>
  </dataValidations>
  <pageMargins left="0.7" right="0.7" top="0.75" bottom="0.75" header="0" footer="0"/>
  <pageSetup paperSize="13" orientation="portrait"/>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P1355"/>
  <sheetViews>
    <sheetView tabSelected="1" workbookViewId="0">
      <selection activeCell="A139" sqref="A139"/>
    </sheetView>
  </sheetViews>
  <sheetFormatPr defaultColWidth="14.42578125" defaultRowHeight="15" customHeight="1"/>
  <cols>
    <col min="1" max="16" width="8.7109375" style="139" customWidth="1"/>
    <col min="17" max="26" width="8.7109375" customWidth="1"/>
  </cols>
  <sheetData>
    <row r="1" spans="1:16" ht="18" customHeight="1">
      <c r="A1" s="2" t="s">
        <v>88</v>
      </c>
      <c r="B1" s="3" t="s">
        <v>89</v>
      </c>
      <c r="C1" s="3" t="s">
        <v>90</v>
      </c>
      <c r="D1" s="4" t="s">
        <v>91</v>
      </c>
      <c r="E1" s="5" t="s">
        <v>92</v>
      </c>
      <c r="F1" s="6" t="s">
        <v>93</v>
      </c>
      <c r="G1" s="7" t="s">
        <v>94</v>
      </c>
      <c r="H1" s="8" t="s">
        <v>95</v>
      </c>
      <c r="I1" s="9" t="s">
        <v>96</v>
      </c>
      <c r="J1" s="10" t="s">
        <v>97</v>
      </c>
      <c r="K1" s="11" t="s">
        <v>98</v>
      </c>
      <c r="L1" s="12" t="s">
        <v>99</v>
      </c>
      <c r="M1" s="12" t="s">
        <v>100</v>
      </c>
      <c r="N1" s="12" t="s">
        <v>101</v>
      </c>
      <c r="O1" s="12" t="s">
        <v>102</v>
      </c>
      <c r="P1" s="12"/>
    </row>
    <row r="2" spans="1:16" ht="18" customHeight="1">
      <c r="A2" s="120"/>
      <c r="B2" s="121"/>
      <c r="C2" s="121"/>
      <c r="D2" s="122"/>
      <c r="E2" s="123"/>
      <c r="F2" s="124"/>
      <c r="G2" s="122"/>
      <c r="H2" s="125"/>
      <c r="I2" s="126"/>
      <c r="J2" s="123"/>
      <c r="K2" s="125"/>
      <c r="L2" s="125"/>
      <c r="M2" s="125"/>
      <c r="N2" s="125"/>
      <c r="O2" s="125"/>
      <c r="P2" s="127"/>
    </row>
    <row r="3" spans="1:16" ht="18" customHeight="1">
      <c r="A3" s="120"/>
      <c r="B3" s="121"/>
      <c r="C3" s="121"/>
      <c r="D3" s="122"/>
      <c r="E3" s="123"/>
      <c r="F3" s="124"/>
      <c r="G3" s="122"/>
      <c r="H3" s="125"/>
      <c r="I3" s="125"/>
      <c r="J3" s="123"/>
      <c r="K3" s="125"/>
      <c r="L3" s="125"/>
      <c r="M3" s="125"/>
      <c r="N3" s="125"/>
      <c r="O3" s="125"/>
      <c r="P3" s="127"/>
    </row>
    <row r="4" spans="1:16" ht="18" customHeight="1">
      <c r="A4" s="120"/>
      <c r="B4" s="121"/>
      <c r="C4" s="121"/>
      <c r="D4" s="122"/>
      <c r="E4" s="123"/>
      <c r="F4" s="124"/>
      <c r="G4" s="122"/>
      <c r="H4" s="125"/>
      <c r="I4" s="125"/>
      <c r="J4" s="123"/>
      <c r="K4" s="125"/>
      <c r="L4" s="125"/>
      <c r="M4" s="125"/>
      <c r="N4" s="125"/>
      <c r="O4" s="125"/>
      <c r="P4" s="127"/>
    </row>
    <row r="5" spans="1:16" ht="18" customHeight="1">
      <c r="A5" s="120"/>
      <c r="B5" s="121"/>
      <c r="C5" s="121"/>
      <c r="D5" s="122"/>
      <c r="E5" s="123"/>
      <c r="F5" s="124"/>
      <c r="G5" s="122"/>
      <c r="H5" s="125"/>
      <c r="I5" s="125"/>
      <c r="J5" s="123"/>
      <c r="K5" s="125"/>
      <c r="L5" s="125"/>
      <c r="M5" s="125"/>
      <c r="N5" s="125"/>
      <c r="O5" s="125"/>
      <c r="P5" s="127"/>
    </row>
    <row r="6" spans="1:16" ht="18" customHeight="1">
      <c r="A6" s="120"/>
      <c r="B6" s="125"/>
      <c r="C6" s="125"/>
      <c r="D6" s="122"/>
      <c r="E6" s="123"/>
      <c r="F6" s="124"/>
      <c r="G6" s="122"/>
      <c r="H6" s="125"/>
      <c r="I6" s="125"/>
      <c r="J6" s="123"/>
      <c r="K6" s="125"/>
      <c r="L6" s="125"/>
      <c r="M6" s="125"/>
      <c r="N6" s="125"/>
      <c r="O6" s="125"/>
      <c r="P6" s="127"/>
    </row>
    <row r="7" spans="1:16" ht="18" customHeight="1">
      <c r="A7" s="120"/>
      <c r="B7" s="121"/>
      <c r="C7" s="121"/>
      <c r="D7" s="122"/>
      <c r="E7" s="123"/>
      <c r="F7" s="124"/>
      <c r="G7" s="122"/>
      <c r="H7" s="125"/>
      <c r="I7" s="125"/>
      <c r="J7" s="123"/>
      <c r="K7" s="125"/>
      <c r="L7" s="125"/>
      <c r="M7" s="125"/>
      <c r="N7" s="125"/>
      <c r="O7" s="125"/>
      <c r="P7" s="127"/>
    </row>
    <row r="8" spans="1:16" ht="18" customHeight="1">
      <c r="A8" s="120"/>
      <c r="B8" s="121"/>
      <c r="C8" s="121"/>
      <c r="D8" s="122"/>
      <c r="E8" s="123"/>
      <c r="F8" s="124"/>
      <c r="G8" s="122"/>
      <c r="H8" s="125"/>
      <c r="I8" s="125"/>
      <c r="J8" s="123"/>
      <c r="K8" s="125"/>
      <c r="L8" s="125"/>
      <c r="M8" s="125"/>
      <c r="N8" s="125"/>
      <c r="O8" s="125"/>
      <c r="P8" s="127"/>
    </row>
    <row r="9" spans="1:16" ht="18" customHeight="1">
      <c r="A9" s="120"/>
      <c r="B9" s="121"/>
      <c r="C9" s="121"/>
      <c r="D9" s="122"/>
      <c r="E9" s="123"/>
      <c r="F9" s="124"/>
      <c r="G9" s="122"/>
      <c r="H9" s="125"/>
      <c r="I9" s="125"/>
      <c r="J9" s="123"/>
      <c r="K9" s="125"/>
      <c r="L9" s="125"/>
      <c r="M9" s="125"/>
      <c r="N9" s="125"/>
      <c r="O9" s="125"/>
      <c r="P9" s="127"/>
    </row>
    <row r="10" spans="1:16" ht="18" customHeight="1">
      <c r="A10" s="120"/>
      <c r="B10" s="121"/>
      <c r="C10" s="121"/>
      <c r="D10" s="122"/>
      <c r="E10" s="123"/>
      <c r="F10" s="124"/>
      <c r="G10" s="122"/>
      <c r="H10" s="125"/>
      <c r="I10" s="125"/>
      <c r="J10" s="123"/>
      <c r="K10" s="125"/>
      <c r="L10" s="125"/>
      <c r="M10" s="125"/>
      <c r="N10" s="125"/>
      <c r="O10" s="125"/>
      <c r="P10" s="127"/>
    </row>
    <row r="11" spans="1:16" ht="18" customHeight="1">
      <c r="A11" s="120"/>
      <c r="B11" s="125"/>
      <c r="C11" s="125"/>
      <c r="D11" s="122"/>
      <c r="E11" s="123"/>
      <c r="F11" s="124"/>
      <c r="G11" s="122"/>
      <c r="H11" s="125"/>
      <c r="I11" s="125"/>
      <c r="J11" s="123"/>
      <c r="K11" s="125"/>
      <c r="L11" s="125"/>
      <c r="M11" s="125"/>
      <c r="N11" s="125"/>
      <c r="O11" s="125"/>
      <c r="P11" s="127"/>
    </row>
    <row r="12" spans="1:16" ht="18" customHeight="1">
      <c r="A12" s="120"/>
      <c r="B12" s="125"/>
      <c r="C12" s="125"/>
      <c r="D12" s="122"/>
      <c r="E12" s="123"/>
      <c r="F12" s="124"/>
      <c r="G12" s="122"/>
      <c r="H12" s="125"/>
      <c r="I12" s="125"/>
      <c r="J12" s="123"/>
      <c r="K12" s="125"/>
      <c r="L12" s="125"/>
      <c r="M12" s="125"/>
      <c r="N12" s="125"/>
      <c r="O12" s="125"/>
      <c r="P12" s="127"/>
    </row>
    <row r="13" spans="1:16" ht="18" customHeight="1">
      <c r="A13" s="120"/>
      <c r="B13" s="125"/>
      <c r="C13" s="125"/>
      <c r="D13" s="122"/>
      <c r="E13" s="123"/>
      <c r="F13" s="124"/>
      <c r="G13" s="122"/>
      <c r="H13" s="125"/>
      <c r="I13" s="125"/>
      <c r="J13" s="123"/>
      <c r="K13" s="125"/>
      <c r="L13" s="125"/>
      <c r="M13" s="125"/>
      <c r="N13" s="125"/>
      <c r="O13" s="125"/>
      <c r="P13" s="127"/>
    </row>
    <row r="14" spans="1:16" ht="18" customHeight="1">
      <c r="A14" s="120"/>
      <c r="B14" s="125"/>
      <c r="C14" s="125"/>
      <c r="D14" s="122"/>
      <c r="E14" s="123"/>
      <c r="F14" s="124"/>
      <c r="G14" s="122"/>
      <c r="H14" s="125"/>
      <c r="I14" s="125"/>
      <c r="J14" s="123"/>
      <c r="K14" s="125"/>
      <c r="L14" s="125"/>
      <c r="M14" s="125"/>
      <c r="N14" s="125"/>
      <c r="O14" s="125"/>
      <c r="P14" s="127"/>
    </row>
    <row r="15" spans="1:16" ht="18" customHeight="1">
      <c r="A15" s="120"/>
      <c r="B15" s="125"/>
      <c r="C15" s="125"/>
      <c r="D15" s="122"/>
      <c r="E15" s="123"/>
      <c r="F15" s="124"/>
      <c r="G15" s="122"/>
      <c r="H15" s="125"/>
      <c r="I15" s="125"/>
      <c r="J15" s="123"/>
      <c r="K15" s="125"/>
      <c r="L15" s="125"/>
      <c r="M15" s="125"/>
      <c r="N15" s="125"/>
      <c r="O15" s="125"/>
      <c r="P15" s="127"/>
    </row>
    <row r="16" spans="1:16" ht="18" customHeight="1">
      <c r="A16" s="120"/>
      <c r="B16" s="125"/>
      <c r="C16" s="125"/>
      <c r="D16" s="122"/>
      <c r="E16" s="123"/>
      <c r="F16" s="124"/>
      <c r="G16" s="122"/>
      <c r="H16" s="125"/>
      <c r="I16" s="125"/>
      <c r="J16" s="123"/>
      <c r="K16" s="125"/>
      <c r="L16" s="125"/>
      <c r="M16" s="125"/>
      <c r="N16" s="125"/>
      <c r="O16" s="125"/>
      <c r="P16" s="127"/>
    </row>
    <row r="17" spans="1:16" ht="18" customHeight="1">
      <c r="A17" s="120"/>
      <c r="B17" s="125"/>
      <c r="C17" s="125"/>
      <c r="D17" s="122"/>
      <c r="E17" s="123"/>
      <c r="F17" s="124"/>
      <c r="G17" s="122"/>
      <c r="H17" s="125"/>
      <c r="I17" s="125"/>
      <c r="J17" s="123"/>
      <c r="K17" s="125"/>
      <c r="L17" s="125"/>
      <c r="M17" s="125"/>
      <c r="N17" s="125"/>
      <c r="O17" s="125"/>
      <c r="P17" s="127"/>
    </row>
    <row r="18" spans="1:16" ht="18" customHeight="1">
      <c r="A18" s="120"/>
      <c r="B18" s="125"/>
      <c r="C18" s="125"/>
      <c r="D18" s="122"/>
      <c r="E18" s="123"/>
      <c r="F18" s="124"/>
      <c r="G18" s="122"/>
      <c r="H18" s="125"/>
      <c r="I18" s="125"/>
      <c r="J18" s="123"/>
      <c r="K18" s="125"/>
      <c r="L18" s="125"/>
      <c r="M18" s="125"/>
      <c r="N18" s="125"/>
      <c r="O18" s="125"/>
      <c r="P18" s="127"/>
    </row>
    <row r="19" spans="1:16" ht="18" customHeight="1">
      <c r="A19" s="120"/>
      <c r="B19" s="125"/>
      <c r="C19" s="125"/>
      <c r="D19" s="122"/>
      <c r="E19" s="123"/>
      <c r="F19" s="124"/>
      <c r="G19" s="122"/>
      <c r="H19" s="125"/>
      <c r="I19" s="125"/>
      <c r="J19" s="123"/>
      <c r="K19" s="125"/>
      <c r="L19" s="125"/>
      <c r="M19" s="125"/>
      <c r="N19" s="125"/>
      <c r="O19" s="125"/>
      <c r="P19" s="127"/>
    </row>
    <row r="20" spans="1:16" ht="18" customHeight="1">
      <c r="A20" s="120"/>
      <c r="B20" s="125"/>
      <c r="C20" s="125"/>
      <c r="D20" s="122"/>
      <c r="E20" s="123"/>
      <c r="F20" s="124"/>
      <c r="G20" s="122"/>
      <c r="H20" s="125"/>
      <c r="I20" s="125"/>
      <c r="J20" s="123"/>
      <c r="K20" s="125"/>
      <c r="L20" s="125"/>
      <c r="M20" s="125"/>
      <c r="N20" s="125"/>
      <c r="O20" s="125"/>
      <c r="P20" s="127"/>
    </row>
    <row r="21" spans="1:16" ht="18" customHeight="1">
      <c r="A21" s="120"/>
      <c r="B21" s="125"/>
      <c r="C21" s="125"/>
      <c r="D21" s="122"/>
      <c r="E21" s="123"/>
      <c r="F21" s="124"/>
      <c r="G21" s="122"/>
      <c r="H21" s="125"/>
      <c r="I21" s="125"/>
      <c r="J21" s="123"/>
      <c r="K21" s="125"/>
      <c r="L21" s="125"/>
      <c r="M21" s="125"/>
      <c r="N21" s="125"/>
      <c r="O21" s="125"/>
      <c r="P21" s="127"/>
    </row>
    <row r="22" spans="1:16" ht="18" customHeight="1">
      <c r="A22" s="120"/>
      <c r="B22" s="125"/>
      <c r="C22" s="125"/>
      <c r="D22" s="122"/>
      <c r="E22" s="123"/>
      <c r="F22" s="124"/>
      <c r="G22" s="122"/>
      <c r="H22" s="125"/>
      <c r="I22" s="125"/>
      <c r="J22" s="123"/>
      <c r="K22" s="125"/>
      <c r="L22" s="125"/>
      <c r="M22" s="125"/>
      <c r="N22" s="125"/>
      <c r="O22" s="125"/>
      <c r="P22" s="127"/>
    </row>
    <row r="23" spans="1:16" ht="18" customHeight="1">
      <c r="A23" s="120"/>
      <c r="B23" s="125"/>
      <c r="C23" s="125"/>
      <c r="D23" s="122"/>
      <c r="E23" s="123"/>
      <c r="F23" s="124"/>
      <c r="G23" s="122"/>
      <c r="H23" s="125"/>
      <c r="I23" s="125"/>
      <c r="J23" s="123"/>
      <c r="K23" s="125"/>
      <c r="L23" s="125"/>
      <c r="M23" s="125"/>
      <c r="N23" s="125"/>
      <c r="O23" s="125"/>
      <c r="P23" s="127"/>
    </row>
    <row r="24" spans="1:16" ht="18" customHeight="1">
      <c r="A24" s="120"/>
      <c r="B24" s="125"/>
      <c r="C24" s="125"/>
      <c r="D24" s="122"/>
      <c r="E24" s="123"/>
      <c r="F24" s="124"/>
      <c r="G24" s="122"/>
      <c r="H24" s="125"/>
      <c r="I24" s="125"/>
      <c r="J24" s="123"/>
      <c r="K24" s="125"/>
      <c r="L24" s="125"/>
      <c r="M24" s="125"/>
      <c r="N24" s="125"/>
      <c r="O24" s="125"/>
      <c r="P24" s="127"/>
    </row>
    <row r="25" spans="1:16" ht="18" customHeight="1">
      <c r="A25" s="120"/>
      <c r="B25" s="125"/>
      <c r="C25" s="125"/>
      <c r="D25" s="122"/>
      <c r="E25" s="123"/>
      <c r="F25" s="124"/>
      <c r="G25" s="122"/>
      <c r="H25" s="125"/>
      <c r="I25" s="125"/>
      <c r="J25" s="123"/>
      <c r="K25" s="125"/>
      <c r="L25" s="125"/>
      <c r="M25" s="125"/>
      <c r="N25" s="125"/>
      <c r="O25" s="125"/>
      <c r="P25" s="127"/>
    </row>
    <row r="26" spans="1:16" ht="18" customHeight="1">
      <c r="A26" s="120"/>
      <c r="B26" s="125"/>
      <c r="C26" s="125"/>
      <c r="D26" s="122"/>
      <c r="E26" s="123"/>
      <c r="F26" s="124"/>
      <c r="G26" s="122"/>
      <c r="H26" s="125"/>
      <c r="I26" s="125"/>
      <c r="J26" s="123"/>
      <c r="K26" s="125"/>
      <c r="L26" s="125"/>
      <c r="M26" s="125"/>
      <c r="N26" s="125"/>
      <c r="O26" s="125"/>
      <c r="P26" s="127"/>
    </row>
    <row r="27" spans="1:16" ht="18" customHeight="1">
      <c r="A27" s="120"/>
      <c r="B27" s="125"/>
      <c r="C27" s="125"/>
      <c r="D27" s="122"/>
      <c r="E27" s="123"/>
      <c r="F27" s="124"/>
      <c r="G27" s="122"/>
      <c r="H27" s="125"/>
      <c r="I27" s="125"/>
      <c r="J27" s="123"/>
      <c r="K27" s="125"/>
      <c r="L27" s="125"/>
      <c r="M27" s="125"/>
      <c r="N27" s="125"/>
      <c r="O27" s="125"/>
      <c r="P27" s="127"/>
    </row>
    <row r="28" spans="1:16" ht="18" customHeight="1">
      <c r="A28" s="120"/>
      <c r="B28" s="125"/>
      <c r="C28" s="125"/>
      <c r="D28" s="122"/>
      <c r="E28" s="123"/>
      <c r="F28" s="124"/>
      <c r="G28" s="122"/>
      <c r="H28" s="125"/>
      <c r="I28" s="125"/>
      <c r="J28" s="123"/>
      <c r="K28" s="125"/>
      <c r="L28" s="125"/>
      <c r="M28" s="125"/>
      <c r="N28" s="125"/>
      <c r="O28" s="125"/>
      <c r="P28" s="127"/>
    </row>
    <row r="29" spans="1:16" ht="18" customHeight="1">
      <c r="A29" s="120"/>
      <c r="B29" s="125"/>
      <c r="C29" s="125"/>
      <c r="D29" s="122"/>
      <c r="E29" s="123"/>
      <c r="F29" s="124"/>
      <c r="G29" s="122"/>
      <c r="H29" s="125"/>
      <c r="I29" s="125"/>
      <c r="J29" s="123"/>
      <c r="K29" s="125"/>
      <c r="L29" s="125"/>
      <c r="M29" s="125"/>
      <c r="N29" s="125"/>
      <c r="O29" s="125"/>
      <c r="P29" s="127"/>
    </row>
    <row r="30" spans="1:16" ht="18" customHeight="1">
      <c r="A30" s="120"/>
      <c r="B30" s="125"/>
      <c r="C30" s="125"/>
      <c r="D30" s="122"/>
      <c r="E30" s="123"/>
      <c r="F30" s="124"/>
      <c r="G30" s="122"/>
      <c r="H30" s="125"/>
      <c r="I30" s="125"/>
      <c r="J30" s="123"/>
      <c r="K30" s="125"/>
      <c r="L30" s="125"/>
      <c r="M30" s="125"/>
      <c r="N30" s="125"/>
      <c r="O30" s="125"/>
      <c r="P30" s="127"/>
    </row>
    <row r="31" spans="1:16" ht="18" customHeight="1">
      <c r="A31" s="120"/>
      <c r="B31" s="125"/>
      <c r="C31" s="125"/>
      <c r="D31" s="122"/>
      <c r="E31" s="123"/>
      <c r="F31" s="124"/>
      <c r="G31" s="122"/>
      <c r="H31" s="125"/>
      <c r="I31" s="125"/>
      <c r="J31" s="123"/>
      <c r="K31" s="125"/>
      <c r="L31" s="125"/>
      <c r="M31" s="125"/>
      <c r="N31" s="125"/>
      <c r="O31" s="125"/>
      <c r="P31" s="127"/>
    </row>
    <row r="32" spans="1:16" ht="18" customHeight="1">
      <c r="A32" s="120"/>
      <c r="B32" s="125"/>
      <c r="C32" s="125"/>
      <c r="D32" s="122"/>
      <c r="E32" s="123"/>
      <c r="F32" s="124"/>
      <c r="G32" s="122"/>
      <c r="H32" s="125"/>
      <c r="I32" s="125"/>
      <c r="J32" s="123"/>
      <c r="K32" s="125"/>
      <c r="L32" s="125"/>
      <c r="M32" s="125"/>
      <c r="N32" s="125"/>
      <c r="O32" s="125"/>
      <c r="P32" s="127"/>
    </row>
    <row r="33" spans="1:16" ht="18" customHeight="1">
      <c r="A33" s="120"/>
      <c r="B33" s="125"/>
      <c r="C33" s="125"/>
      <c r="D33" s="122"/>
      <c r="E33" s="123"/>
      <c r="F33" s="124"/>
      <c r="G33" s="122"/>
      <c r="H33" s="125"/>
      <c r="I33" s="125"/>
      <c r="J33" s="123"/>
      <c r="K33" s="125"/>
      <c r="L33" s="125"/>
      <c r="M33" s="125"/>
      <c r="N33" s="125"/>
      <c r="O33" s="125"/>
      <c r="P33" s="127"/>
    </row>
    <row r="34" spans="1:16" ht="18" customHeight="1">
      <c r="A34" s="120"/>
      <c r="B34" s="125"/>
      <c r="C34" s="125"/>
      <c r="D34" s="122"/>
      <c r="E34" s="123"/>
      <c r="F34" s="124"/>
      <c r="G34" s="122"/>
      <c r="H34" s="125"/>
      <c r="I34" s="125"/>
      <c r="J34" s="123"/>
      <c r="K34" s="125"/>
      <c r="L34" s="125"/>
      <c r="M34" s="125"/>
      <c r="N34" s="125"/>
      <c r="O34" s="125"/>
      <c r="P34" s="127"/>
    </row>
    <row r="35" spans="1:16" ht="18" customHeight="1">
      <c r="A35" s="120"/>
      <c r="B35" s="125"/>
      <c r="C35" s="125"/>
      <c r="D35" s="122"/>
      <c r="E35" s="123"/>
      <c r="F35" s="124"/>
      <c r="G35" s="122"/>
      <c r="H35" s="125"/>
      <c r="I35" s="125"/>
      <c r="J35" s="123"/>
      <c r="K35" s="125"/>
      <c r="L35" s="125"/>
      <c r="M35" s="125"/>
      <c r="N35" s="125"/>
      <c r="O35" s="125"/>
      <c r="P35" s="127"/>
    </row>
    <row r="36" spans="1:16" ht="18" customHeight="1">
      <c r="A36" s="120"/>
      <c r="B36" s="125"/>
      <c r="C36" s="125"/>
      <c r="D36" s="122"/>
      <c r="E36" s="123"/>
      <c r="F36" s="124"/>
      <c r="G36" s="122"/>
      <c r="H36" s="125"/>
      <c r="I36" s="125"/>
      <c r="J36" s="123"/>
      <c r="K36" s="125"/>
      <c r="L36" s="125"/>
      <c r="M36" s="125"/>
      <c r="N36" s="125"/>
      <c r="O36" s="125"/>
      <c r="P36" s="127"/>
    </row>
    <row r="37" spans="1:16" ht="18" customHeight="1">
      <c r="A37" s="120"/>
      <c r="B37" s="125"/>
      <c r="C37" s="125"/>
      <c r="D37" s="122"/>
      <c r="E37" s="123"/>
      <c r="F37" s="124"/>
      <c r="G37" s="122"/>
      <c r="H37" s="125"/>
      <c r="I37" s="125"/>
      <c r="J37" s="123"/>
      <c r="K37" s="125"/>
      <c r="L37" s="125"/>
      <c r="M37" s="125"/>
      <c r="N37" s="125"/>
      <c r="O37" s="125"/>
      <c r="P37" s="127"/>
    </row>
    <row r="38" spans="1:16" ht="18" customHeight="1">
      <c r="A38" s="120"/>
      <c r="B38" s="125"/>
      <c r="C38" s="125"/>
      <c r="D38" s="122"/>
      <c r="E38" s="123"/>
      <c r="F38" s="124"/>
      <c r="G38" s="122"/>
      <c r="H38" s="125"/>
      <c r="I38" s="125"/>
      <c r="J38" s="123"/>
      <c r="K38" s="125"/>
      <c r="L38" s="125"/>
      <c r="M38" s="125"/>
      <c r="N38" s="125"/>
      <c r="O38" s="125"/>
      <c r="P38" s="127"/>
    </row>
    <row r="39" spans="1:16" ht="18" customHeight="1">
      <c r="A39" s="120"/>
      <c r="B39" s="125"/>
      <c r="C39" s="125"/>
      <c r="D39" s="122"/>
      <c r="E39" s="123"/>
      <c r="F39" s="124"/>
      <c r="G39" s="122"/>
      <c r="H39" s="125"/>
      <c r="I39" s="125"/>
      <c r="J39" s="123"/>
      <c r="K39" s="125"/>
      <c r="L39" s="125"/>
      <c r="M39" s="125"/>
      <c r="N39" s="125"/>
      <c r="O39" s="125"/>
      <c r="P39" s="127"/>
    </row>
    <row r="40" spans="1:16" ht="18" customHeight="1">
      <c r="A40" s="120"/>
      <c r="B40" s="125"/>
      <c r="C40" s="125"/>
      <c r="D40" s="122"/>
      <c r="E40" s="123"/>
      <c r="F40" s="124"/>
      <c r="G40" s="122"/>
      <c r="H40" s="125"/>
      <c r="I40" s="125"/>
      <c r="J40" s="123"/>
      <c r="K40" s="125"/>
      <c r="L40" s="125"/>
      <c r="M40" s="125"/>
      <c r="N40" s="125"/>
      <c r="O40" s="125"/>
      <c r="P40" s="127"/>
    </row>
    <row r="41" spans="1:16" ht="18" customHeight="1">
      <c r="A41" s="120"/>
      <c r="B41" s="125"/>
      <c r="C41" s="125"/>
      <c r="D41" s="122"/>
      <c r="E41" s="123"/>
      <c r="F41" s="124"/>
      <c r="G41" s="122"/>
      <c r="H41" s="125"/>
      <c r="I41" s="125"/>
      <c r="J41" s="123"/>
      <c r="K41" s="125"/>
      <c r="L41" s="125"/>
      <c r="M41" s="125"/>
      <c r="N41" s="125"/>
      <c r="O41" s="125"/>
      <c r="P41" s="127"/>
    </row>
    <row r="42" spans="1:16" ht="18" customHeight="1">
      <c r="A42" s="120"/>
      <c r="B42" s="125"/>
      <c r="C42" s="125"/>
      <c r="D42" s="122"/>
      <c r="E42" s="123"/>
      <c r="F42" s="124"/>
      <c r="G42" s="122"/>
      <c r="H42" s="125"/>
      <c r="I42" s="125"/>
      <c r="J42" s="123"/>
      <c r="K42" s="125"/>
      <c r="L42" s="125"/>
      <c r="M42" s="125"/>
      <c r="N42" s="125"/>
      <c r="O42" s="125"/>
      <c r="P42" s="127"/>
    </row>
    <row r="43" spans="1:16" ht="18" customHeight="1">
      <c r="A43" s="120"/>
      <c r="B43" s="125"/>
      <c r="C43" s="125"/>
      <c r="D43" s="122"/>
      <c r="E43" s="123"/>
      <c r="F43" s="124"/>
      <c r="G43" s="122"/>
      <c r="H43" s="125"/>
      <c r="I43" s="125"/>
      <c r="J43" s="123"/>
      <c r="K43" s="125"/>
      <c r="L43" s="125"/>
      <c r="M43" s="125"/>
      <c r="N43" s="125"/>
      <c r="O43" s="125"/>
      <c r="P43" s="127"/>
    </row>
    <row r="44" spans="1:16" ht="18" customHeight="1">
      <c r="A44" s="120"/>
      <c r="B44" s="125"/>
      <c r="C44" s="125"/>
      <c r="D44" s="122"/>
      <c r="E44" s="123"/>
      <c r="F44" s="124"/>
      <c r="G44" s="122"/>
      <c r="H44" s="125"/>
      <c r="I44" s="125"/>
      <c r="J44" s="123"/>
      <c r="K44" s="125"/>
      <c r="L44" s="125"/>
      <c r="M44" s="125"/>
      <c r="N44" s="125"/>
      <c r="O44" s="125"/>
      <c r="P44" s="127"/>
    </row>
    <row r="45" spans="1:16" ht="18" customHeight="1">
      <c r="A45" s="120"/>
      <c r="B45" s="125"/>
      <c r="C45" s="125"/>
      <c r="D45" s="122"/>
      <c r="E45" s="123"/>
      <c r="F45" s="124"/>
      <c r="G45" s="122"/>
      <c r="H45" s="125"/>
      <c r="I45" s="125"/>
      <c r="J45" s="123"/>
      <c r="K45" s="125"/>
      <c r="L45" s="125"/>
      <c r="M45" s="125"/>
      <c r="N45" s="125"/>
      <c r="O45" s="125"/>
      <c r="P45" s="127"/>
    </row>
    <row r="46" spans="1:16" ht="18" customHeight="1">
      <c r="A46" s="120"/>
      <c r="B46" s="125"/>
      <c r="C46" s="125"/>
      <c r="D46" s="122"/>
      <c r="E46" s="123"/>
      <c r="F46" s="124"/>
      <c r="G46" s="122"/>
      <c r="H46" s="125"/>
      <c r="I46" s="125"/>
      <c r="J46" s="123"/>
      <c r="K46" s="125"/>
      <c r="L46" s="125"/>
      <c r="M46" s="125"/>
      <c r="N46" s="125"/>
      <c r="O46" s="125"/>
      <c r="P46" s="127"/>
    </row>
    <row r="47" spans="1:16" ht="18" customHeight="1">
      <c r="A47" s="120"/>
      <c r="B47" s="125"/>
      <c r="C47" s="125"/>
      <c r="D47" s="122"/>
      <c r="E47" s="123"/>
      <c r="F47" s="124"/>
      <c r="G47" s="122"/>
      <c r="H47" s="125"/>
      <c r="I47" s="125"/>
      <c r="J47" s="123"/>
      <c r="K47" s="125"/>
      <c r="L47" s="125"/>
      <c r="M47" s="125"/>
      <c r="N47" s="125"/>
      <c r="O47" s="125"/>
      <c r="P47" s="127"/>
    </row>
    <row r="48" spans="1:16" ht="18" customHeight="1">
      <c r="A48" s="120"/>
      <c r="B48" s="125"/>
      <c r="C48" s="125"/>
      <c r="D48" s="122"/>
      <c r="E48" s="123"/>
      <c r="F48" s="124"/>
      <c r="G48" s="122"/>
      <c r="H48" s="125"/>
      <c r="I48" s="125"/>
      <c r="J48" s="123"/>
      <c r="K48" s="125"/>
      <c r="L48" s="125"/>
      <c r="M48" s="125"/>
      <c r="N48" s="125"/>
      <c r="O48" s="125"/>
      <c r="P48" s="127"/>
    </row>
    <row r="49" spans="1:16" ht="18" customHeight="1">
      <c r="A49" s="120"/>
      <c r="B49" s="125"/>
      <c r="C49" s="125"/>
      <c r="D49" s="122"/>
      <c r="E49" s="123"/>
      <c r="F49" s="124"/>
      <c r="G49" s="122"/>
      <c r="H49" s="125"/>
      <c r="I49" s="125"/>
      <c r="J49" s="123"/>
      <c r="K49" s="125"/>
      <c r="L49" s="125"/>
      <c r="M49" s="125"/>
      <c r="N49" s="125"/>
      <c r="O49" s="125"/>
      <c r="P49" s="127"/>
    </row>
    <row r="50" spans="1:16" ht="18" customHeight="1">
      <c r="A50" s="120"/>
      <c r="B50" s="125"/>
      <c r="C50" s="125"/>
      <c r="D50" s="122"/>
      <c r="E50" s="123"/>
      <c r="F50" s="124"/>
      <c r="G50" s="122"/>
      <c r="H50" s="125"/>
      <c r="I50" s="125"/>
      <c r="J50" s="123"/>
      <c r="K50" s="125"/>
      <c r="L50" s="125"/>
      <c r="M50" s="125"/>
      <c r="N50" s="125"/>
      <c r="O50" s="125"/>
      <c r="P50" s="127"/>
    </row>
    <row r="51" spans="1:16" ht="18" customHeight="1">
      <c r="A51" s="120"/>
      <c r="B51" s="125"/>
      <c r="C51" s="125"/>
      <c r="D51" s="122"/>
      <c r="E51" s="123"/>
      <c r="F51" s="124"/>
      <c r="G51" s="122"/>
      <c r="H51" s="125"/>
      <c r="I51" s="125"/>
      <c r="J51" s="123"/>
      <c r="K51" s="125"/>
      <c r="L51" s="125"/>
      <c r="M51" s="125"/>
      <c r="N51" s="125"/>
      <c r="O51" s="125"/>
      <c r="P51" s="127"/>
    </row>
    <row r="52" spans="1:16" ht="18" customHeight="1">
      <c r="A52" s="120"/>
      <c r="B52" s="125"/>
      <c r="C52" s="125"/>
      <c r="D52" s="122"/>
      <c r="E52" s="123"/>
      <c r="F52" s="124"/>
      <c r="G52" s="122"/>
      <c r="H52" s="125"/>
      <c r="I52" s="125"/>
      <c r="J52" s="123"/>
      <c r="K52" s="125"/>
      <c r="L52" s="125"/>
      <c r="M52" s="125"/>
      <c r="N52" s="125"/>
      <c r="O52" s="125"/>
      <c r="P52" s="127"/>
    </row>
    <row r="53" spans="1:16" ht="18" customHeight="1">
      <c r="A53" s="120"/>
      <c r="B53" s="125"/>
      <c r="C53" s="125"/>
      <c r="D53" s="122"/>
      <c r="E53" s="123"/>
      <c r="F53" s="124"/>
      <c r="G53" s="122"/>
      <c r="H53" s="125"/>
      <c r="I53" s="125"/>
      <c r="J53" s="123"/>
      <c r="K53" s="125"/>
      <c r="L53" s="125"/>
      <c r="M53" s="125"/>
      <c r="N53" s="125"/>
      <c r="O53" s="125"/>
      <c r="P53" s="127"/>
    </row>
    <row r="54" spans="1:16" ht="18" customHeight="1">
      <c r="A54" s="120"/>
      <c r="B54" s="125"/>
      <c r="C54" s="125"/>
      <c r="D54" s="122"/>
      <c r="E54" s="123"/>
      <c r="F54" s="124"/>
      <c r="G54" s="122"/>
      <c r="H54" s="125"/>
      <c r="I54" s="125"/>
      <c r="J54" s="123"/>
      <c r="K54" s="125"/>
      <c r="L54" s="125"/>
      <c r="M54" s="125"/>
      <c r="N54" s="125"/>
      <c r="O54" s="125"/>
      <c r="P54" s="127"/>
    </row>
    <row r="55" spans="1:16" ht="18" customHeight="1">
      <c r="A55" s="120"/>
      <c r="B55" s="125"/>
      <c r="C55" s="125"/>
      <c r="D55" s="122"/>
      <c r="E55" s="123"/>
      <c r="F55" s="124"/>
      <c r="G55" s="122"/>
      <c r="H55" s="125"/>
      <c r="I55" s="125"/>
      <c r="J55" s="123"/>
      <c r="K55" s="125"/>
      <c r="L55" s="125"/>
      <c r="M55" s="125"/>
      <c r="N55" s="125"/>
      <c r="O55" s="125"/>
      <c r="P55" s="127"/>
    </row>
    <row r="56" spans="1:16" ht="18" customHeight="1">
      <c r="A56" s="120"/>
      <c r="B56" s="125"/>
      <c r="C56" s="125"/>
      <c r="D56" s="122"/>
      <c r="E56" s="123"/>
      <c r="F56" s="124"/>
      <c r="G56" s="122"/>
      <c r="H56" s="125"/>
      <c r="I56" s="125"/>
      <c r="J56" s="123"/>
      <c r="K56" s="125"/>
      <c r="L56" s="125"/>
      <c r="M56" s="125"/>
      <c r="N56" s="125"/>
      <c r="O56" s="125"/>
      <c r="P56" s="127"/>
    </row>
    <row r="57" spans="1:16" ht="18" customHeight="1">
      <c r="A57" s="120"/>
      <c r="B57" s="125"/>
      <c r="C57" s="125"/>
      <c r="D57" s="122"/>
      <c r="E57" s="123"/>
      <c r="F57" s="124"/>
      <c r="G57" s="122"/>
      <c r="H57" s="125"/>
      <c r="I57" s="125"/>
      <c r="J57" s="123"/>
      <c r="K57" s="125"/>
      <c r="L57" s="125"/>
      <c r="M57" s="125"/>
      <c r="N57" s="125"/>
      <c r="O57" s="125"/>
      <c r="P57" s="127"/>
    </row>
    <row r="58" spans="1:16" ht="18" customHeight="1">
      <c r="A58" s="120"/>
      <c r="B58" s="125"/>
      <c r="C58" s="125"/>
      <c r="D58" s="122"/>
      <c r="E58" s="123"/>
      <c r="F58" s="124"/>
      <c r="G58" s="122"/>
      <c r="H58" s="125"/>
      <c r="I58" s="125"/>
      <c r="J58" s="123"/>
      <c r="K58" s="125"/>
      <c r="L58" s="125"/>
      <c r="M58" s="125"/>
      <c r="N58" s="125"/>
      <c r="O58" s="125"/>
      <c r="P58" s="127"/>
    </row>
    <row r="59" spans="1:16" ht="18" customHeight="1">
      <c r="A59" s="120"/>
      <c r="B59" s="125"/>
      <c r="C59" s="125"/>
      <c r="D59" s="122"/>
      <c r="E59" s="123"/>
      <c r="F59" s="124"/>
      <c r="G59" s="122"/>
      <c r="H59" s="125"/>
      <c r="I59" s="125"/>
      <c r="J59" s="123"/>
      <c r="K59" s="125"/>
      <c r="L59" s="125"/>
      <c r="M59" s="125"/>
      <c r="N59" s="125"/>
      <c r="O59" s="125"/>
      <c r="P59" s="127"/>
    </row>
    <row r="60" spans="1:16" ht="18" customHeight="1">
      <c r="A60" s="120"/>
      <c r="B60" s="125"/>
      <c r="C60" s="125"/>
      <c r="D60" s="122"/>
      <c r="E60" s="123"/>
      <c r="F60" s="124"/>
      <c r="G60" s="122"/>
      <c r="H60" s="125"/>
      <c r="I60" s="125"/>
      <c r="J60" s="123"/>
      <c r="K60" s="125"/>
      <c r="L60" s="125"/>
      <c r="M60" s="125"/>
      <c r="N60" s="125"/>
      <c r="O60" s="125"/>
      <c r="P60" s="127"/>
    </row>
    <row r="61" spans="1:16" ht="18" customHeight="1">
      <c r="A61" s="120"/>
      <c r="B61" s="125"/>
      <c r="C61" s="125"/>
      <c r="D61" s="122"/>
      <c r="E61" s="123"/>
      <c r="F61" s="124"/>
      <c r="G61" s="122"/>
      <c r="H61" s="125"/>
      <c r="I61" s="125"/>
      <c r="J61" s="123"/>
      <c r="K61" s="125"/>
      <c r="L61" s="125"/>
      <c r="M61" s="125"/>
      <c r="N61" s="125"/>
      <c r="O61" s="125"/>
      <c r="P61" s="127"/>
    </row>
    <row r="62" spans="1:16" ht="18" customHeight="1">
      <c r="A62" s="120"/>
      <c r="B62" s="125"/>
      <c r="C62" s="125"/>
      <c r="D62" s="122"/>
      <c r="E62" s="123"/>
      <c r="F62" s="124"/>
      <c r="G62" s="122"/>
      <c r="H62" s="125"/>
      <c r="I62" s="125"/>
      <c r="J62" s="123"/>
      <c r="K62" s="125"/>
      <c r="L62" s="125"/>
      <c r="M62" s="125"/>
      <c r="N62" s="125"/>
      <c r="O62" s="125"/>
      <c r="P62" s="127"/>
    </row>
    <row r="63" spans="1:16" ht="18" customHeight="1">
      <c r="A63" s="120"/>
      <c r="B63" s="125"/>
      <c r="C63" s="125"/>
      <c r="D63" s="122"/>
      <c r="E63" s="123"/>
      <c r="F63" s="124"/>
      <c r="G63" s="122"/>
      <c r="H63" s="125"/>
      <c r="I63" s="125"/>
      <c r="J63" s="123"/>
      <c r="K63" s="125"/>
      <c r="L63" s="125"/>
      <c r="M63" s="125"/>
      <c r="N63" s="125"/>
      <c r="O63" s="125"/>
      <c r="P63" s="127"/>
    </row>
    <row r="64" spans="1:16" ht="18" customHeight="1">
      <c r="A64" s="120"/>
      <c r="B64" s="125"/>
      <c r="C64" s="125"/>
      <c r="D64" s="122"/>
      <c r="E64" s="123"/>
      <c r="F64" s="124"/>
      <c r="G64" s="122"/>
      <c r="H64" s="125"/>
      <c r="I64" s="125"/>
      <c r="J64" s="123"/>
      <c r="K64" s="125"/>
      <c r="L64" s="125"/>
      <c r="M64" s="125"/>
      <c r="N64" s="125"/>
      <c r="O64" s="125"/>
      <c r="P64" s="127"/>
    </row>
    <row r="65" spans="1:16" ht="18" customHeight="1">
      <c r="A65" s="120"/>
      <c r="B65" s="125"/>
      <c r="C65" s="125"/>
      <c r="D65" s="122"/>
      <c r="E65" s="123"/>
      <c r="F65" s="124"/>
      <c r="G65" s="122"/>
      <c r="H65" s="125"/>
      <c r="I65" s="125"/>
      <c r="J65" s="123"/>
      <c r="K65" s="125"/>
      <c r="L65" s="125"/>
      <c r="M65" s="125"/>
      <c r="N65" s="125"/>
      <c r="O65" s="125"/>
      <c r="P65" s="127"/>
    </row>
    <row r="66" spans="1:16" ht="18" customHeight="1">
      <c r="A66" s="120"/>
      <c r="B66" s="125"/>
      <c r="C66" s="125"/>
      <c r="D66" s="122"/>
      <c r="E66" s="123"/>
      <c r="F66" s="124"/>
      <c r="G66" s="122"/>
      <c r="H66" s="125"/>
      <c r="I66" s="125"/>
      <c r="J66" s="123"/>
      <c r="K66" s="125"/>
      <c r="L66" s="125"/>
      <c r="M66" s="125"/>
      <c r="N66" s="125"/>
      <c r="O66" s="125"/>
      <c r="P66" s="127"/>
    </row>
    <row r="67" spans="1:16" ht="18" customHeight="1">
      <c r="A67" s="120"/>
      <c r="B67" s="125"/>
      <c r="C67" s="125"/>
      <c r="D67" s="122"/>
      <c r="E67" s="123"/>
      <c r="F67" s="124"/>
      <c r="G67" s="122"/>
      <c r="H67" s="125"/>
      <c r="I67" s="125"/>
      <c r="J67" s="123"/>
      <c r="K67" s="125"/>
      <c r="L67" s="125"/>
      <c r="M67" s="125"/>
      <c r="N67" s="125"/>
      <c r="O67" s="125"/>
      <c r="P67" s="127"/>
    </row>
    <row r="68" spans="1:16" ht="18" customHeight="1">
      <c r="A68" s="120"/>
      <c r="B68" s="125"/>
      <c r="C68" s="125"/>
      <c r="D68" s="122"/>
      <c r="E68" s="123"/>
      <c r="F68" s="124"/>
      <c r="G68" s="122"/>
      <c r="H68" s="125"/>
      <c r="I68" s="125"/>
      <c r="J68" s="123"/>
      <c r="K68" s="125"/>
      <c r="L68" s="125"/>
      <c r="M68" s="125"/>
      <c r="N68" s="125"/>
      <c r="O68" s="125"/>
      <c r="P68" s="127"/>
    </row>
    <row r="69" spans="1:16" ht="18" customHeight="1">
      <c r="A69" s="120"/>
      <c r="B69" s="125"/>
      <c r="C69" s="125"/>
      <c r="D69" s="122"/>
      <c r="E69" s="123"/>
      <c r="F69" s="124"/>
      <c r="G69" s="122"/>
      <c r="H69" s="125"/>
      <c r="I69" s="125"/>
      <c r="J69" s="123"/>
      <c r="K69" s="125"/>
      <c r="L69" s="125"/>
      <c r="M69" s="125"/>
      <c r="N69" s="125"/>
      <c r="O69" s="125"/>
      <c r="P69" s="127"/>
    </row>
    <row r="70" spans="1:16" ht="18" customHeight="1">
      <c r="A70" s="120"/>
      <c r="B70" s="125"/>
      <c r="C70" s="125"/>
      <c r="D70" s="122"/>
      <c r="E70" s="123"/>
      <c r="F70" s="124"/>
      <c r="G70" s="122"/>
      <c r="H70" s="125"/>
      <c r="I70" s="125"/>
      <c r="J70" s="123"/>
      <c r="K70" s="125"/>
      <c r="L70" s="125"/>
      <c r="M70" s="125"/>
      <c r="N70" s="125"/>
      <c r="O70" s="125"/>
      <c r="P70" s="127"/>
    </row>
    <row r="71" spans="1:16" ht="18" customHeight="1">
      <c r="A71" s="120"/>
      <c r="B71" s="125"/>
      <c r="C71" s="125"/>
      <c r="D71" s="122"/>
      <c r="E71" s="123"/>
      <c r="F71" s="124"/>
      <c r="G71" s="122"/>
      <c r="H71" s="125"/>
      <c r="I71" s="125"/>
      <c r="J71" s="123"/>
      <c r="K71" s="125"/>
      <c r="L71" s="125"/>
      <c r="M71" s="125"/>
      <c r="N71" s="125"/>
      <c r="O71" s="125"/>
      <c r="P71" s="127"/>
    </row>
    <row r="72" spans="1:16" ht="18" customHeight="1">
      <c r="A72" s="120"/>
      <c r="B72" s="125"/>
      <c r="C72" s="125"/>
      <c r="D72" s="122"/>
      <c r="E72" s="123"/>
      <c r="F72" s="124"/>
      <c r="G72" s="122"/>
      <c r="H72" s="125"/>
      <c r="I72" s="125"/>
      <c r="J72" s="123"/>
      <c r="K72" s="125"/>
      <c r="L72" s="125"/>
      <c r="M72" s="125"/>
      <c r="N72" s="125"/>
      <c r="O72" s="125"/>
      <c r="P72" s="127"/>
    </row>
    <row r="73" spans="1:16" ht="18" customHeight="1">
      <c r="A73" s="120"/>
      <c r="B73" s="125"/>
      <c r="C73" s="125"/>
      <c r="D73" s="122"/>
      <c r="E73" s="123"/>
      <c r="F73" s="124"/>
      <c r="G73" s="122"/>
      <c r="H73" s="125"/>
      <c r="I73" s="125"/>
      <c r="J73" s="123"/>
      <c r="K73" s="125"/>
      <c r="L73" s="125"/>
      <c r="M73" s="125"/>
      <c r="N73" s="125"/>
      <c r="O73" s="125"/>
      <c r="P73" s="127"/>
    </row>
    <row r="74" spans="1:16" ht="18" customHeight="1">
      <c r="A74" s="120"/>
      <c r="B74" s="125"/>
      <c r="C74" s="125"/>
      <c r="D74" s="122"/>
      <c r="E74" s="123"/>
      <c r="F74" s="124"/>
      <c r="G74" s="122"/>
      <c r="H74" s="125"/>
      <c r="I74" s="125"/>
      <c r="J74" s="123"/>
      <c r="K74" s="125"/>
      <c r="L74" s="125"/>
      <c r="M74" s="125"/>
      <c r="N74" s="125"/>
      <c r="O74" s="125"/>
      <c r="P74" s="127"/>
    </row>
    <row r="75" spans="1:16" ht="18" customHeight="1">
      <c r="A75" s="120"/>
      <c r="B75" s="125"/>
      <c r="C75" s="125"/>
      <c r="D75" s="122"/>
      <c r="E75" s="123"/>
      <c r="F75" s="124"/>
      <c r="G75" s="122"/>
      <c r="H75" s="125"/>
      <c r="I75" s="125"/>
      <c r="J75" s="123"/>
      <c r="K75" s="125"/>
      <c r="L75" s="125"/>
      <c r="M75" s="125"/>
      <c r="N75" s="125"/>
      <c r="O75" s="125"/>
      <c r="P75" s="127"/>
    </row>
    <row r="76" spans="1:16" ht="18" customHeight="1">
      <c r="A76" s="120"/>
      <c r="B76" s="125"/>
      <c r="C76" s="125"/>
      <c r="D76" s="122"/>
      <c r="E76" s="123"/>
      <c r="F76" s="124"/>
      <c r="G76" s="122"/>
      <c r="H76" s="125"/>
      <c r="I76" s="125"/>
      <c r="J76" s="123"/>
      <c r="K76" s="125"/>
      <c r="L76" s="125"/>
      <c r="M76" s="125"/>
      <c r="N76" s="125"/>
      <c r="O76" s="125"/>
      <c r="P76" s="127"/>
    </row>
    <row r="77" spans="1:16" ht="18" customHeight="1">
      <c r="A77" s="120"/>
      <c r="B77" s="125"/>
      <c r="C77" s="125"/>
      <c r="D77" s="122"/>
      <c r="E77" s="123"/>
      <c r="F77" s="124"/>
      <c r="G77" s="122"/>
      <c r="H77" s="125"/>
      <c r="I77" s="125"/>
      <c r="J77" s="123"/>
      <c r="K77" s="125"/>
      <c r="L77" s="125"/>
      <c r="M77" s="125"/>
      <c r="N77" s="125"/>
      <c r="O77" s="125"/>
      <c r="P77" s="127"/>
    </row>
    <row r="78" spans="1:16" ht="18" customHeight="1">
      <c r="A78" s="120"/>
      <c r="B78" s="125"/>
      <c r="C78" s="125"/>
      <c r="D78" s="122"/>
      <c r="E78" s="123"/>
      <c r="F78" s="124"/>
      <c r="G78" s="122"/>
      <c r="H78" s="125"/>
      <c r="I78" s="125"/>
      <c r="J78" s="123"/>
      <c r="K78" s="125"/>
      <c r="L78" s="125"/>
      <c r="M78" s="125"/>
      <c r="N78" s="125"/>
      <c r="O78" s="125"/>
      <c r="P78" s="127"/>
    </row>
    <row r="79" spans="1:16" ht="18" customHeight="1">
      <c r="A79" s="120"/>
      <c r="B79" s="125"/>
      <c r="C79" s="125"/>
      <c r="D79" s="122"/>
      <c r="E79" s="123"/>
      <c r="F79" s="124"/>
      <c r="G79" s="122"/>
      <c r="H79" s="125"/>
      <c r="I79" s="125"/>
      <c r="J79" s="123"/>
      <c r="K79" s="125"/>
      <c r="L79" s="125"/>
      <c r="M79" s="125"/>
      <c r="N79" s="125"/>
      <c r="O79" s="125"/>
      <c r="P79" s="127"/>
    </row>
    <row r="80" spans="1:16" ht="18" customHeight="1">
      <c r="A80" s="120"/>
      <c r="B80" s="125"/>
      <c r="C80" s="125"/>
      <c r="D80" s="122"/>
      <c r="E80" s="123"/>
      <c r="F80" s="124"/>
      <c r="G80" s="122"/>
      <c r="H80" s="125"/>
      <c r="I80" s="125"/>
      <c r="J80" s="123"/>
      <c r="K80" s="125"/>
      <c r="L80" s="125"/>
      <c r="M80" s="125"/>
      <c r="N80" s="125"/>
      <c r="O80" s="125"/>
      <c r="P80" s="127"/>
    </row>
    <row r="81" spans="1:16" ht="18" customHeight="1">
      <c r="A81" s="120"/>
      <c r="B81" s="125"/>
      <c r="C81" s="125"/>
      <c r="D81" s="122"/>
      <c r="E81" s="123"/>
      <c r="F81" s="124"/>
      <c r="G81" s="122"/>
      <c r="H81" s="125"/>
      <c r="I81" s="125"/>
      <c r="J81" s="123"/>
      <c r="K81" s="125"/>
      <c r="L81" s="125"/>
      <c r="M81" s="125"/>
      <c r="N81" s="125"/>
      <c r="O81" s="125"/>
      <c r="P81" s="127"/>
    </row>
    <row r="82" spans="1:16" ht="18" customHeight="1">
      <c r="A82" s="120"/>
      <c r="B82" s="125"/>
      <c r="C82" s="125"/>
      <c r="D82" s="122"/>
      <c r="E82" s="123"/>
      <c r="F82" s="124"/>
      <c r="G82" s="122"/>
      <c r="H82" s="125"/>
      <c r="I82" s="125"/>
      <c r="J82" s="123"/>
      <c r="K82" s="125"/>
      <c r="L82" s="125"/>
      <c r="M82" s="125"/>
      <c r="N82" s="125"/>
      <c r="O82" s="125"/>
      <c r="P82" s="127"/>
    </row>
    <row r="83" spans="1:16" ht="18" customHeight="1">
      <c r="A83" s="120"/>
      <c r="B83" s="125"/>
      <c r="C83" s="125"/>
      <c r="D83" s="122"/>
      <c r="E83" s="123"/>
      <c r="F83" s="124"/>
      <c r="G83" s="122"/>
      <c r="H83" s="125"/>
      <c r="I83" s="125"/>
      <c r="J83" s="123"/>
      <c r="K83" s="125"/>
      <c r="L83" s="125"/>
      <c r="M83" s="125"/>
      <c r="N83" s="125"/>
      <c r="O83" s="125"/>
      <c r="P83" s="127"/>
    </row>
    <row r="84" spans="1:16" ht="18" customHeight="1">
      <c r="A84" s="120"/>
      <c r="B84" s="125"/>
      <c r="C84" s="125"/>
      <c r="D84" s="122"/>
      <c r="E84" s="123"/>
      <c r="F84" s="124"/>
      <c r="G84" s="122"/>
      <c r="H84" s="125"/>
      <c r="I84" s="125"/>
      <c r="J84" s="123"/>
      <c r="K84" s="125"/>
      <c r="L84" s="125"/>
      <c r="M84" s="125"/>
      <c r="N84" s="125"/>
      <c r="O84" s="125"/>
      <c r="P84" s="127"/>
    </row>
    <row r="85" spans="1:16" ht="18" customHeight="1">
      <c r="A85" s="120"/>
      <c r="B85" s="125"/>
      <c r="C85" s="125"/>
      <c r="D85" s="122"/>
      <c r="E85" s="123"/>
      <c r="F85" s="124"/>
      <c r="G85" s="122"/>
      <c r="H85" s="125"/>
      <c r="I85" s="125"/>
      <c r="J85" s="123"/>
      <c r="K85" s="125"/>
      <c r="L85" s="125"/>
      <c r="M85" s="125"/>
      <c r="N85" s="125"/>
      <c r="O85" s="125"/>
      <c r="P85" s="127"/>
    </row>
    <row r="86" spans="1:16" ht="18" customHeight="1">
      <c r="A86" s="120"/>
      <c r="B86" s="125"/>
      <c r="C86" s="125"/>
      <c r="D86" s="122"/>
      <c r="E86" s="123"/>
      <c r="F86" s="124"/>
      <c r="G86" s="122"/>
      <c r="H86" s="125"/>
      <c r="I86" s="125"/>
      <c r="J86" s="123"/>
      <c r="K86" s="125"/>
      <c r="L86" s="125"/>
      <c r="M86" s="125"/>
      <c r="N86" s="125"/>
      <c r="O86" s="125"/>
      <c r="P86" s="127"/>
    </row>
    <row r="87" spans="1:16" ht="18" customHeight="1">
      <c r="A87" s="120"/>
      <c r="B87" s="125"/>
      <c r="C87" s="125"/>
      <c r="D87" s="122"/>
      <c r="E87" s="123"/>
      <c r="F87" s="124"/>
      <c r="G87" s="122"/>
      <c r="H87" s="125"/>
      <c r="I87" s="125"/>
      <c r="J87" s="123"/>
      <c r="K87" s="125"/>
      <c r="L87" s="125"/>
      <c r="M87" s="125"/>
      <c r="N87" s="125"/>
      <c r="O87" s="125"/>
      <c r="P87" s="127"/>
    </row>
    <row r="88" spans="1:16" ht="18" customHeight="1">
      <c r="A88" s="120"/>
      <c r="B88" s="125"/>
      <c r="C88" s="125"/>
      <c r="D88" s="122"/>
      <c r="E88" s="123"/>
      <c r="F88" s="124"/>
      <c r="G88" s="122"/>
      <c r="H88" s="125"/>
      <c r="I88" s="125"/>
      <c r="J88" s="123"/>
      <c r="K88" s="125"/>
      <c r="L88" s="125"/>
      <c r="M88" s="125"/>
      <c r="N88" s="125"/>
      <c r="O88" s="125"/>
      <c r="P88" s="127"/>
    </row>
    <row r="89" spans="1:16" ht="18" customHeight="1">
      <c r="A89" s="120"/>
      <c r="B89" s="125"/>
      <c r="C89" s="125"/>
      <c r="D89" s="122"/>
      <c r="E89" s="123"/>
      <c r="F89" s="124"/>
      <c r="G89" s="122"/>
      <c r="H89" s="125"/>
      <c r="I89" s="125"/>
      <c r="J89" s="123"/>
      <c r="K89" s="125"/>
      <c r="L89" s="125"/>
      <c r="M89" s="125"/>
      <c r="N89" s="125"/>
      <c r="O89" s="125"/>
      <c r="P89" s="127"/>
    </row>
    <row r="90" spans="1:16" ht="18" customHeight="1">
      <c r="A90" s="120"/>
      <c r="B90" s="125"/>
      <c r="C90" s="125"/>
      <c r="D90" s="122"/>
      <c r="E90" s="123"/>
      <c r="F90" s="124"/>
      <c r="G90" s="122"/>
      <c r="H90" s="125"/>
      <c r="I90" s="125"/>
      <c r="J90" s="123"/>
      <c r="K90" s="125"/>
      <c r="L90" s="125"/>
      <c r="M90" s="125"/>
      <c r="N90" s="125"/>
      <c r="O90" s="125"/>
      <c r="P90" s="127"/>
    </row>
    <row r="91" spans="1:16" ht="18" customHeight="1">
      <c r="A91" s="120"/>
      <c r="B91" s="125"/>
      <c r="C91" s="125"/>
      <c r="D91" s="122"/>
      <c r="E91" s="123"/>
      <c r="F91" s="124"/>
      <c r="G91" s="122"/>
      <c r="H91" s="125"/>
      <c r="I91" s="125"/>
      <c r="J91" s="123"/>
      <c r="K91" s="125"/>
      <c r="L91" s="125"/>
      <c r="M91" s="125"/>
      <c r="N91" s="125"/>
      <c r="O91" s="125"/>
      <c r="P91" s="127"/>
    </row>
    <row r="92" spans="1:16" ht="18" customHeight="1">
      <c r="A92" s="120"/>
      <c r="B92" s="121"/>
      <c r="C92" s="121"/>
      <c r="D92" s="122"/>
      <c r="E92" s="121"/>
      <c r="F92" s="124"/>
      <c r="G92" s="128"/>
      <c r="H92" s="129"/>
      <c r="I92" s="130"/>
      <c r="J92" s="131"/>
      <c r="K92" s="131"/>
      <c r="L92" s="125"/>
      <c r="M92" s="125"/>
      <c r="N92" s="125"/>
      <c r="O92" s="125"/>
      <c r="P92" s="127"/>
    </row>
    <row r="93" spans="1:16" ht="18" customHeight="1">
      <c r="A93" s="120"/>
      <c r="B93" s="121"/>
      <c r="C93" s="121"/>
      <c r="D93" s="122"/>
      <c r="E93" s="121"/>
      <c r="F93" s="124"/>
      <c r="G93" s="128"/>
      <c r="H93" s="129"/>
      <c r="I93" s="130"/>
      <c r="J93" s="131"/>
      <c r="K93" s="131"/>
      <c r="L93" s="125"/>
      <c r="M93" s="125"/>
      <c r="N93" s="125"/>
      <c r="O93" s="125"/>
      <c r="P93" s="127"/>
    </row>
    <row r="94" spans="1:16" ht="18" customHeight="1">
      <c r="A94" s="120"/>
      <c r="B94" s="132"/>
      <c r="C94" s="132"/>
      <c r="D94" s="122"/>
      <c r="E94" s="132"/>
      <c r="F94" s="120"/>
      <c r="G94" s="128"/>
      <c r="H94" s="129"/>
      <c r="I94" s="130"/>
      <c r="J94" s="131"/>
      <c r="K94" s="131"/>
      <c r="L94" s="125"/>
      <c r="M94" s="125"/>
      <c r="N94" s="125"/>
      <c r="O94" s="125"/>
      <c r="P94" s="127"/>
    </row>
    <row r="95" spans="1:16" ht="18" customHeight="1">
      <c r="A95" s="120"/>
      <c r="B95" s="132"/>
      <c r="C95" s="132"/>
      <c r="D95" s="122"/>
      <c r="E95" s="132"/>
      <c r="F95" s="120"/>
      <c r="G95" s="128"/>
      <c r="H95" s="129"/>
      <c r="I95" s="130"/>
      <c r="J95" s="131"/>
      <c r="K95" s="131"/>
      <c r="L95" s="125"/>
      <c r="M95" s="125"/>
      <c r="N95" s="125"/>
      <c r="O95" s="125"/>
      <c r="P95" s="127"/>
    </row>
    <row r="96" spans="1:16" ht="18" customHeight="1">
      <c r="A96" s="120"/>
      <c r="B96" s="132"/>
      <c r="C96" s="132"/>
      <c r="D96" s="122"/>
      <c r="E96" s="132"/>
      <c r="F96" s="120"/>
      <c r="G96" s="128"/>
      <c r="H96" s="129"/>
      <c r="I96" s="130"/>
      <c r="J96" s="131"/>
      <c r="K96" s="131"/>
      <c r="L96" s="125"/>
      <c r="M96" s="125"/>
      <c r="N96" s="125"/>
      <c r="O96" s="125"/>
      <c r="P96" s="127"/>
    </row>
    <row r="97" spans="1:16" ht="18" customHeight="1">
      <c r="A97" s="120"/>
      <c r="B97" s="132"/>
      <c r="C97" s="132"/>
      <c r="D97" s="122"/>
      <c r="E97" s="132"/>
      <c r="F97" s="120"/>
      <c r="G97" s="128"/>
      <c r="H97" s="129"/>
      <c r="I97" s="130"/>
      <c r="J97" s="131"/>
      <c r="K97" s="131"/>
      <c r="L97" s="125"/>
      <c r="M97" s="125"/>
      <c r="N97" s="125"/>
      <c r="O97" s="125"/>
      <c r="P97" s="127"/>
    </row>
    <row r="98" spans="1:16" ht="18" customHeight="1">
      <c r="A98" s="120"/>
      <c r="B98" s="132"/>
      <c r="C98" s="132"/>
      <c r="D98" s="122"/>
      <c r="E98" s="132"/>
      <c r="F98" s="120"/>
      <c r="G98" s="128"/>
      <c r="H98" s="129"/>
      <c r="I98" s="130"/>
      <c r="J98" s="131"/>
      <c r="K98" s="131"/>
      <c r="L98" s="125"/>
      <c r="M98" s="125"/>
      <c r="N98" s="125"/>
      <c r="O98" s="125"/>
      <c r="P98" s="127"/>
    </row>
    <row r="99" spans="1:16" ht="18" customHeight="1">
      <c r="A99" s="120"/>
      <c r="B99" s="132"/>
      <c r="C99" s="132"/>
      <c r="D99" s="122"/>
      <c r="E99" s="132"/>
      <c r="F99" s="120"/>
      <c r="G99" s="128"/>
      <c r="H99" s="129"/>
      <c r="I99" s="130"/>
      <c r="J99" s="131"/>
      <c r="K99" s="131"/>
      <c r="L99" s="125"/>
      <c r="M99" s="125"/>
      <c r="N99" s="125"/>
      <c r="O99" s="125"/>
      <c r="P99" s="127"/>
    </row>
    <row r="100" spans="1:16" ht="18" customHeight="1">
      <c r="A100" s="120"/>
      <c r="B100" s="132"/>
      <c r="C100" s="132"/>
      <c r="D100" s="122"/>
      <c r="E100" s="132"/>
      <c r="F100" s="120"/>
      <c r="G100" s="128"/>
      <c r="H100" s="129"/>
      <c r="I100" s="130"/>
      <c r="J100" s="131"/>
      <c r="K100" s="131"/>
      <c r="L100" s="125"/>
      <c r="M100" s="125"/>
      <c r="N100" s="125"/>
      <c r="O100" s="125"/>
      <c r="P100" s="127"/>
    </row>
    <row r="101" spans="1:16" ht="18" customHeight="1">
      <c r="A101" s="120"/>
      <c r="B101" s="132"/>
      <c r="C101" s="132"/>
      <c r="D101" s="122"/>
      <c r="E101" s="132"/>
      <c r="F101" s="120"/>
      <c r="G101" s="128"/>
      <c r="H101" s="129"/>
      <c r="I101" s="130"/>
      <c r="J101" s="131"/>
      <c r="K101" s="131"/>
      <c r="L101" s="125"/>
      <c r="M101" s="125"/>
      <c r="N101" s="125"/>
      <c r="O101" s="125"/>
      <c r="P101" s="127"/>
    </row>
    <row r="102" spans="1:16" ht="18" customHeight="1">
      <c r="A102" s="120"/>
      <c r="B102" s="132"/>
      <c r="C102" s="132"/>
      <c r="D102" s="122"/>
      <c r="E102" s="132"/>
      <c r="F102" s="120"/>
      <c r="G102" s="128"/>
      <c r="H102" s="129"/>
      <c r="I102" s="130"/>
      <c r="J102" s="131"/>
      <c r="K102" s="131"/>
      <c r="L102" s="125"/>
      <c r="M102" s="125"/>
      <c r="N102" s="125"/>
      <c r="O102" s="125"/>
      <c r="P102" s="127"/>
    </row>
    <row r="103" spans="1:16" ht="18" customHeight="1">
      <c r="A103" s="120"/>
      <c r="B103" s="132"/>
      <c r="C103" s="132"/>
      <c r="D103" s="122"/>
      <c r="E103" s="132"/>
      <c r="F103" s="120"/>
      <c r="G103" s="128"/>
      <c r="H103" s="129"/>
      <c r="I103" s="130"/>
      <c r="J103" s="131"/>
      <c r="K103" s="131"/>
      <c r="L103" s="125"/>
      <c r="M103" s="125"/>
      <c r="N103" s="125"/>
      <c r="O103" s="125"/>
      <c r="P103" s="127"/>
    </row>
    <row r="104" spans="1:16" ht="18" customHeight="1">
      <c r="A104" s="120"/>
      <c r="B104" s="132"/>
      <c r="C104" s="132"/>
      <c r="D104" s="122"/>
      <c r="E104" s="132"/>
      <c r="F104" s="120"/>
      <c r="G104" s="128"/>
      <c r="H104" s="129"/>
      <c r="I104" s="130"/>
      <c r="J104" s="131"/>
      <c r="K104" s="131"/>
      <c r="L104" s="125"/>
      <c r="M104" s="125"/>
      <c r="N104" s="125"/>
      <c r="O104" s="125"/>
      <c r="P104" s="127"/>
    </row>
    <row r="105" spans="1:16" ht="18" customHeight="1">
      <c r="A105" s="120"/>
      <c r="B105" s="132"/>
      <c r="C105" s="132"/>
      <c r="D105" s="122"/>
      <c r="E105" s="132"/>
      <c r="F105" s="120"/>
      <c r="G105" s="128"/>
      <c r="H105" s="129"/>
      <c r="I105" s="130"/>
      <c r="J105" s="131"/>
      <c r="K105" s="131"/>
      <c r="L105" s="125"/>
      <c r="M105" s="125"/>
      <c r="N105" s="125"/>
      <c r="O105" s="125"/>
      <c r="P105" s="127"/>
    </row>
    <row r="106" spans="1:16" ht="18" customHeight="1">
      <c r="A106" s="120"/>
      <c r="B106" s="132"/>
      <c r="C106" s="132"/>
      <c r="D106" s="122"/>
      <c r="E106" s="132"/>
      <c r="F106" s="120"/>
      <c r="G106" s="128"/>
      <c r="H106" s="129"/>
      <c r="I106" s="130"/>
      <c r="J106" s="131"/>
      <c r="K106" s="131"/>
      <c r="L106" s="125"/>
      <c r="M106" s="125"/>
      <c r="N106" s="125"/>
      <c r="O106" s="125"/>
      <c r="P106" s="127"/>
    </row>
    <row r="107" spans="1:16" ht="18" customHeight="1">
      <c r="A107" s="120"/>
      <c r="B107" s="132"/>
      <c r="C107" s="132"/>
      <c r="D107" s="122"/>
      <c r="E107" s="132"/>
      <c r="F107" s="120"/>
      <c r="G107" s="128"/>
      <c r="H107" s="129"/>
      <c r="I107" s="130"/>
      <c r="J107" s="131"/>
      <c r="K107" s="131"/>
      <c r="L107" s="125"/>
      <c r="M107" s="125"/>
      <c r="N107" s="125"/>
      <c r="O107" s="125"/>
      <c r="P107" s="127"/>
    </row>
    <row r="108" spans="1:16" ht="18" customHeight="1">
      <c r="A108" s="120"/>
      <c r="B108" s="132"/>
      <c r="C108" s="132"/>
      <c r="D108" s="122"/>
      <c r="E108" s="132"/>
      <c r="F108" s="120"/>
      <c r="G108" s="128"/>
      <c r="H108" s="129"/>
      <c r="I108" s="130"/>
      <c r="J108" s="131"/>
      <c r="K108" s="131"/>
      <c r="L108" s="125"/>
      <c r="M108" s="125"/>
      <c r="N108" s="125"/>
      <c r="O108" s="125"/>
      <c r="P108" s="127"/>
    </row>
    <row r="109" spans="1:16" ht="18" customHeight="1">
      <c r="A109" s="120"/>
      <c r="B109" s="132"/>
      <c r="C109" s="132"/>
      <c r="D109" s="122"/>
      <c r="E109" s="132"/>
      <c r="F109" s="120"/>
      <c r="G109" s="128"/>
      <c r="H109" s="129"/>
      <c r="I109" s="130"/>
      <c r="J109" s="131"/>
      <c r="K109" s="131"/>
      <c r="L109" s="125"/>
      <c r="M109" s="125"/>
      <c r="N109" s="125"/>
      <c r="O109" s="125"/>
      <c r="P109" s="127"/>
    </row>
    <row r="110" spans="1:16" ht="18" customHeight="1">
      <c r="A110" s="120"/>
      <c r="B110" s="132"/>
      <c r="C110" s="132"/>
      <c r="D110" s="122"/>
      <c r="E110" s="132"/>
      <c r="F110" s="120"/>
      <c r="G110" s="128"/>
      <c r="H110" s="129"/>
      <c r="I110" s="130"/>
      <c r="J110" s="131"/>
      <c r="K110" s="131"/>
      <c r="L110" s="125"/>
      <c r="M110" s="125"/>
      <c r="N110" s="125"/>
      <c r="O110" s="125"/>
      <c r="P110" s="127"/>
    </row>
    <row r="111" spans="1:16" ht="18" customHeight="1">
      <c r="A111" s="120"/>
      <c r="B111" s="132"/>
      <c r="C111" s="132"/>
      <c r="D111" s="122"/>
      <c r="E111" s="132"/>
      <c r="F111" s="120"/>
      <c r="G111" s="128"/>
      <c r="H111" s="129"/>
      <c r="I111" s="130"/>
      <c r="J111" s="131"/>
      <c r="K111" s="131"/>
      <c r="L111" s="125"/>
      <c r="M111" s="125"/>
      <c r="N111" s="125"/>
      <c r="O111" s="125"/>
      <c r="P111" s="127"/>
    </row>
    <row r="112" spans="1:16" ht="18" customHeight="1">
      <c r="A112" s="120"/>
      <c r="B112" s="132"/>
      <c r="C112" s="132"/>
      <c r="D112" s="122"/>
      <c r="E112" s="132"/>
      <c r="F112" s="120"/>
      <c r="G112" s="128"/>
      <c r="H112" s="129"/>
      <c r="I112" s="130"/>
      <c r="J112" s="131"/>
      <c r="K112" s="131"/>
      <c r="L112" s="125"/>
      <c r="M112" s="125"/>
      <c r="N112" s="125"/>
      <c r="O112" s="125"/>
      <c r="P112" s="127"/>
    </row>
    <row r="113" spans="1:16" ht="18" customHeight="1">
      <c r="A113" s="120"/>
      <c r="B113" s="132"/>
      <c r="C113" s="132"/>
      <c r="D113" s="122"/>
      <c r="E113" s="132"/>
      <c r="F113" s="120"/>
      <c r="G113" s="128"/>
      <c r="H113" s="129"/>
      <c r="I113" s="130"/>
      <c r="J113" s="131"/>
      <c r="K113" s="131"/>
      <c r="L113" s="125"/>
      <c r="M113" s="125"/>
      <c r="N113" s="125"/>
      <c r="O113" s="125"/>
      <c r="P113" s="127"/>
    </row>
    <row r="114" spans="1:16" ht="18" customHeight="1">
      <c r="A114" s="120"/>
      <c r="B114" s="132"/>
      <c r="C114" s="132"/>
      <c r="D114" s="122"/>
      <c r="E114" s="132"/>
      <c r="F114" s="120"/>
      <c r="G114" s="128"/>
      <c r="H114" s="129"/>
      <c r="I114" s="130"/>
      <c r="J114" s="131"/>
      <c r="K114" s="131"/>
      <c r="L114" s="125"/>
      <c r="M114" s="125"/>
      <c r="N114" s="125"/>
      <c r="O114" s="125"/>
      <c r="P114" s="127"/>
    </row>
    <row r="115" spans="1:16" ht="18" customHeight="1">
      <c r="A115" s="120"/>
      <c r="B115" s="132"/>
      <c r="C115" s="132"/>
      <c r="D115" s="122"/>
      <c r="E115" s="132"/>
      <c r="F115" s="120"/>
      <c r="G115" s="128"/>
      <c r="H115" s="129"/>
      <c r="I115" s="130"/>
      <c r="J115" s="131"/>
      <c r="K115" s="131"/>
      <c r="L115" s="125"/>
      <c r="M115" s="125"/>
      <c r="N115" s="125"/>
      <c r="O115" s="125"/>
      <c r="P115" s="127"/>
    </row>
    <row r="116" spans="1:16" ht="18" customHeight="1">
      <c r="A116" s="120"/>
      <c r="B116" s="132"/>
      <c r="C116" s="132"/>
      <c r="D116" s="122"/>
      <c r="E116" s="132"/>
      <c r="F116" s="120"/>
      <c r="G116" s="128"/>
      <c r="H116" s="129"/>
      <c r="I116" s="130"/>
      <c r="J116" s="131"/>
      <c r="K116" s="131"/>
      <c r="L116" s="125"/>
      <c r="M116" s="125"/>
      <c r="N116" s="125"/>
      <c r="O116" s="125"/>
      <c r="P116" s="127"/>
    </row>
    <row r="117" spans="1:16" ht="18" customHeight="1">
      <c r="A117" s="120"/>
      <c r="B117" s="132"/>
      <c r="C117" s="132"/>
      <c r="D117" s="122"/>
      <c r="E117" s="132"/>
      <c r="F117" s="120"/>
      <c r="G117" s="128"/>
      <c r="H117" s="129"/>
      <c r="I117" s="130"/>
      <c r="J117" s="131"/>
      <c r="K117" s="131"/>
      <c r="L117" s="125"/>
      <c r="M117" s="125"/>
      <c r="N117" s="125"/>
      <c r="O117" s="125"/>
      <c r="P117" s="127"/>
    </row>
    <row r="118" spans="1:16" ht="18" customHeight="1">
      <c r="A118" s="120"/>
      <c r="B118" s="132"/>
      <c r="C118" s="132"/>
      <c r="D118" s="122"/>
      <c r="E118" s="132"/>
      <c r="F118" s="120"/>
      <c r="G118" s="128"/>
      <c r="H118" s="129"/>
      <c r="I118" s="130"/>
      <c r="J118" s="131"/>
      <c r="K118" s="131"/>
      <c r="L118" s="125"/>
      <c r="M118" s="125"/>
      <c r="N118" s="125"/>
      <c r="O118" s="125"/>
      <c r="P118" s="127"/>
    </row>
    <row r="119" spans="1:16" ht="18" customHeight="1">
      <c r="A119" s="120"/>
      <c r="B119" s="132"/>
      <c r="C119" s="132"/>
      <c r="D119" s="122"/>
      <c r="E119" s="132"/>
      <c r="F119" s="120"/>
      <c r="G119" s="128"/>
      <c r="H119" s="129"/>
      <c r="I119" s="130"/>
      <c r="J119" s="131"/>
      <c r="K119" s="131"/>
      <c r="L119" s="125"/>
      <c r="M119" s="125"/>
      <c r="N119" s="125"/>
      <c r="O119" s="125"/>
      <c r="P119" s="127"/>
    </row>
    <row r="120" spans="1:16" ht="18" customHeight="1">
      <c r="A120" s="120"/>
      <c r="B120" s="132"/>
      <c r="C120" s="132"/>
      <c r="D120" s="122"/>
      <c r="E120" s="132"/>
      <c r="F120" s="120"/>
      <c r="G120" s="128"/>
      <c r="H120" s="129"/>
      <c r="I120" s="130"/>
      <c r="J120" s="131"/>
      <c r="K120" s="131"/>
      <c r="L120" s="125"/>
      <c r="M120" s="125"/>
      <c r="N120" s="125"/>
      <c r="O120" s="125"/>
      <c r="P120" s="127"/>
    </row>
    <row r="121" spans="1:16" ht="18" customHeight="1">
      <c r="A121" s="120"/>
      <c r="B121" s="132"/>
      <c r="C121" s="132"/>
      <c r="D121" s="122"/>
      <c r="E121" s="132"/>
      <c r="F121" s="120"/>
      <c r="G121" s="128"/>
      <c r="H121" s="129"/>
      <c r="I121" s="130"/>
      <c r="J121" s="131"/>
      <c r="K121" s="131"/>
      <c r="L121" s="125"/>
      <c r="M121" s="125"/>
      <c r="N121" s="125"/>
      <c r="O121" s="125"/>
      <c r="P121" s="127"/>
    </row>
    <row r="122" spans="1:16" ht="18" customHeight="1">
      <c r="A122" s="120"/>
      <c r="B122" s="132"/>
      <c r="C122" s="132"/>
      <c r="D122" s="122"/>
      <c r="E122" s="132"/>
      <c r="F122" s="120"/>
      <c r="G122" s="128"/>
      <c r="H122" s="129"/>
      <c r="I122" s="130"/>
      <c r="J122" s="131"/>
      <c r="K122" s="131"/>
      <c r="L122" s="125"/>
      <c r="M122" s="125"/>
      <c r="N122" s="125"/>
      <c r="O122" s="125"/>
      <c r="P122" s="127"/>
    </row>
    <row r="123" spans="1:16" ht="18" customHeight="1">
      <c r="A123" s="120"/>
      <c r="B123" s="132"/>
      <c r="C123" s="132"/>
      <c r="D123" s="122"/>
      <c r="E123" s="132"/>
      <c r="F123" s="120"/>
      <c r="G123" s="128"/>
      <c r="H123" s="129"/>
      <c r="I123" s="130"/>
      <c r="J123" s="131"/>
      <c r="K123" s="131"/>
      <c r="L123" s="125"/>
      <c r="M123" s="125"/>
      <c r="N123" s="125"/>
      <c r="O123" s="125"/>
      <c r="P123" s="127"/>
    </row>
    <row r="124" spans="1:16" ht="18" customHeight="1">
      <c r="A124" s="120"/>
      <c r="B124" s="132"/>
      <c r="C124" s="132"/>
      <c r="D124" s="122"/>
      <c r="E124" s="132"/>
      <c r="F124" s="120"/>
      <c r="G124" s="128"/>
      <c r="H124" s="129"/>
      <c r="I124" s="130"/>
      <c r="J124" s="131"/>
      <c r="K124" s="131"/>
      <c r="L124" s="125"/>
      <c r="M124" s="125"/>
      <c r="N124" s="125"/>
      <c r="O124" s="125"/>
      <c r="P124" s="127"/>
    </row>
    <row r="125" spans="1:16" ht="18" customHeight="1">
      <c r="A125" s="120"/>
      <c r="B125" s="121"/>
      <c r="C125" s="121"/>
      <c r="D125" s="122"/>
      <c r="E125" s="121"/>
      <c r="F125" s="124"/>
      <c r="G125" s="122"/>
      <c r="H125" s="122"/>
      <c r="I125" s="122"/>
      <c r="J125" s="123"/>
      <c r="K125" s="131"/>
      <c r="L125" s="125"/>
      <c r="M125" s="125"/>
      <c r="N125" s="125"/>
      <c r="O125" s="125"/>
      <c r="P125" s="127"/>
    </row>
    <row r="126" spans="1:16" ht="18" customHeight="1">
      <c r="A126" s="120"/>
      <c r="B126" s="121"/>
      <c r="C126" s="121"/>
      <c r="D126" s="122"/>
      <c r="E126" s="121"/>
      <c r="F126" s="124"/>
      <c r="G126" s="122"/>
      <c r="H126" s="122"/>
      <c r="I126" s="122"/>
      <c r="J126" s="123"/>
      <c r="K126" s="131"/>
      <c r="L126" s="125"/>
      <c r="M126" s="125"/>
      <c r="N126" s="125"/>
      <c r="O126" s="125"/>
      <c r="P126" s="127"/>
    </row>
    <row r="127" spans="1:16" ht="18" customHeight="1">
      <c r="A127" s="120"/>
      <c r="B127" s="121"/>
      <c r="C127" s="121"/>
      <c r="D127" s="122"/>
      <c r="E127" s="121"/>
      <c r="F127" s="124"/>
      <c r="G127" s="122"/>
      <c r="H127" s="122"/>
      <c r="I127" s="122"/>
      <c r="J127" s="123"/>
      <c r="K127" s="131"/>
      <c r="L127" s="125"/>
      <c r="M127" s="125"/>
      <c r="N127" s="125"/>
      <c r="O127" s="125"/>
      <c r="P127" s="127"/>
    </row>
    <row r="128" spans="1:16" ht="18" customHeight="1">
      <c r="A128" s="120"/>
      <c r="B128" s="132"/>
      <c r="C128" s="132"/>
      <c r="D128" s="122"/>
      <c r="E128" s="132"/>
      <c r="F128" s="120"/>
      <c r="G128" s="122"/>
      <c r="H128" s="122"/>
      <c r="I128" s="133"/>
      <c r="J128" s="131"/>
      <c r="K128" s="131"/>
      <c r="L128" s="125"/>
      <c r="M128" s="125"/>
      <c r="N128" s="125"/>
      <c r="O128" s="125"/>
      <c r="P128" s="127"/>
    </row>
    <row r="129" spans="1:16" ht="18" customHeight="1">
      <c r="A129" s="120"/>
      <c r="B129" s="121"/>
      <c r="C129" s="121"/>
      <c r="D129" s="122"/>
      <c r="E129" s="121"/>
      <c r="F129" s="124"/>
      <c r="G129" s="122"/>
      <c r="H129" s="122"/>
      <c r="I129" s="122"/>
      <c r="J129" s="123"/>
      <c r="K129" s="131"/>
      <c r="L129" s="125"/>
      <c r="M129" s="125"/>
      <c r="N129" s="125"/>
      <c r="O129" s="125"/>
      <c r="P129" s="127"/>
    </row>
    <row r="130" spans="1:16" ht="18" customHeight="1">
      <c r="A130" s="120"/>
      <c r="B130" s="121"/>
      <c r="C130" s="121"/>
      <c r="D130" s="122"/>
      <c r="E130" s="121"/>
      <c r="F130" s="124"/>
      <c r="G130" s="122"/>
      <c r="H130" s="122"/>
      <c r="I130" s="122"/>
      <c r="J130" s="123"/>
      <c r="K130" s="123"/>
      <c r="L130" s="125"/>
      <c r="M130" s="125"/>
      <c r="N130" s="125"/>
      <c r="O130" s="125"/>
      <c r="P130" s="127"/>
    </row>
    <row r="131" spans="1:16" ht="18" customHeight="1">
      <c r="A131" s="120"/>
      <c r="B131" s="121"/>
      <c r="C131" s="121"/>
      <c r="D131" s="122"/>
      <c r="E131" s="121"/>
      <c r="F131" s="124"/>
      <c r="G131" s="122"/>
      <c r="H131" s="122"/>
      <c r="I131" s="122"/>
      <c r="J131" s="123"/>
      <c r="K131" s="123"/>
      <c r="L131" s="125"/>
      <c r="M131" s="125"/>
      <c r="N131" s="125"/>
      <c r="O131" s="125"/>
      <c r="P131" s="127"/>
    </row>
    <row r="132" spans="1:16" ht="18" customHeight="1">
      <c r="A132" s="120"/>
      <c r="B132" s="121"/>
      <c r="C132" s="121"/>
      <c r="D132" s="122"/>
      <c r="E132" s="121"/>
      <c r="F132" s="124"/>
      <c r="G132" s="122"/>
      <c r="H132" s="122"/>
      <c r="I132" s="122"/>
      <c r="J132" s="123"/>
      <c r="K132" s="123"/>
      <c r="L132" s="125"/>
      <c r="M132" s="125"/>
      <c r="N132" s="125"/>
      <c r="O132" s="125"/>
      <c r="P132" s="127"/>
    </row>
    <row r="133" spans="1:16" ht="18" customHeight="1">
      <c r="A133" s="120"/>
      <c r="B133" s="121"/>
      <c r="C133" s="121"/>
      <c r="D133" s="122"/>
      <c r="E133" s="121"/>
      <c r="F133" s="124"/>
      <c r="G133" s="122"/>
      <c r="H133" s="122"/>
      <c r="I133" s="122"/>
      <c r="J133" s="123"/>
      <c r="K133" s="123"/>
      <c r="L133" s="125"/>
      <c r="M133" s="125"/>
      <c r="N133" s="125"/>
      <c r="O133" s="125"/>
      <c r="P133" s="127"/>
    </row>
    <row r="134" spans="1:16" ht="18" customHeight="1">
      <c r="A134" s="120"/>
      <c r="B134" s="121"/>
      <c r="C134" s="121"/>
      <c r="D134" s="122"/>
      <c r="E134" s="121"/>
      <c r="F134" s="124"/>
      <c r="G134" s="122"/>
      <c r="H134" s="122"/>
      <c r="I134" s="122"/>
      <c r="J134" s="123"/>
      <c r="K134" s="123"/>
      <c r="L134" s="125"/>
      <c r="M134" s="125"/>
      <c r="N134" s="125"/>
      <c r="O134" s="125"/>
      <c r="P134" s="127"/>
    </row>
    <row r="135" spans="1:16" ht="18" customHeight="1">
      <c r="A135" s="120"/>
      <c r="B135" s="121"/>
      <c r="C135" s="121"/>
      <c r="D135" s="122"/>
      <c r="E135" s="121"/>
      <c r="F135" s="124"/>
      <c r="G135" s="122"/>
      <c r="H135" s="122"/>
      <c r="I135" s="122"/>
      <c r="J135" s="123"/>
      <c r="K135" s="123"/>
      <c r="L135" s="125"/>
      <c r="M135" s="125"/>
      <c r="N135" s="125"/>
      <c r="O135" s="125"/>
      <c r="P135" s="127"/>
    </row>
    <row r="136" spans="1:16" ht="18" customHeight="1">
      <c r="A136" s="120"/>
      <c r="B136" s="121"/>
      <c r="C136" s="121"/>
      <c r="D136" s="122"/>
      <c r="E136" s="121"/>
      <c r="F136" s="124"/>
      <c r="G136" s="122"/>
      <c r="H136" s="122"/>
      <c r="I136" s="122"/>
      <c r="J136" s="123"/>
      <c r="K136" s="123"/>
      <c r="L136" s="125"/>
      <c r="M136" s="125"/>
      <c r="N136" s="125"/>
      <c r="O136" s="125"/>
      <c r="P136" s="127"/>
    </row>
    <row r="137" spans="1:16" ht="18" customHeight="1">
      <c r="A137" s="120"/>
      <c r="B137" s="132"/>
      <c r="C137" s="132"/>
      <c r="D137" s="122"/>
      <c r="E137" s="132"/>
      <c r="F137" s="120"/>
      <c r="G137" s="122"/>
      <c r="H137" s="122"/>
      <c r="I137" s="133"/>
      <c r="J137" s="131"/>
      <c r="K137" s="123"/>
      <c r="L137" s="125"/>
      <c r="M137" s="125"/>
      <c r="N137" s="125"/>
      <c r="O137" s="125"/>
      <c r="P137" s="127"/>
    </row>
    <row r="138" spans="1:16" ht="18" customHeight="1">
      <c r="A138" s="120"/>
      <c r="B138" s="121"/>
      <c r="C138" s="121"/>
      <c r="D138" s="122"/>
      <c r="E138" s="121"/>
      <c r="F138" s="124"/>
      <c r="G138" s="122"/>
      <c r="H138" s="122"/>
      <c r="I138" s="122"/>
      <c r="J138" s="123"/>
      <c r="K138" s="123"/>
      <c r="L138" s="125"/>
      <c r="M138" s="125"/>
      <c r="N138" s="125"/>
      <c r="O138" s="125"/>
      <c r="P138" s="127"/>
    </row>
    <row r="139" spans="1:16" ht="18" customHeight="1">
      <c r="A139" s="120"/>
      <c r="B139" s="121"/>
      <c r="C139" s="121"/>
      <c r="D139" s="122"/>
      <c r="E139" s="121"/>
      <c r="F139" s="124"/>
      <c r="G139" s="122"/>
      <c r="H139" s="122"/>
      <c r="I139" s="122"/>
      <c r="J139" s="123"/>
      <c r="K139" s="123"/>
      <c r="L139" s="125"/>
      <c r="M139" s="125"/>
      <c r="N139" s="125"/>
      <c r="O139" s="125"/>
      <c r="P139" s="127"/>
    </row>
    <row r="140" spans="1:16" ht="18" customHeight="1">
      <c r="A140" s="120"/>
      <c r="B140" s="121"/>
      <c r="C140" s="121"/>
      <c r="D140" s="122"/>
      <c r="E140" s="121"/>
      <c r="F140" s="124"/>
      <c r="G140" s="122"/>
      <c r="H140" s="122"/>
      <c r="I140" s="122"/>
      <c r="J140" s="123"/>
      <c r="K140" s="123"/>
      <c r="L140" s="125"/>
      <c r="M140" s="125"/>
      <c r="N140" s="125"/>
      <c r="O140" s="125"/>
      <c r="P140" s="127"/>
    </row>
    <row r="141" spans="1:16" ht="18" customHeight="1">
      <c r="A141" s="120"/>
      <c r="B141" s="121"/>
      <c r="C141" s="121"/>
      <c r="D141" s="122"/>
      <c r="E141" s="121"/>
      <c r="F141" s="124"/>
      <c r="G141" s="122"/>
      <c r="H141" s="122"/>
      <c r="I141" s="122"/>
      <c r="J141" s="123"/>
      <c r="K141" s="123"/>
      <c r="L141" s="125"/>
      <c r="M141" s="125"/>
      <c r="N141" s="125"/>
      <c r="O141" s="125"/>
      <c r="P141" s="127"/>
    </row>
    <row r="142" spans="1:16" ht="18" customHeight="1">
      <c r="A142" s="120"/>
      <c r="B142" s="121"/>
      <c r="C142" s="121"/>
      <c r="D142" s="122"/>
      <c r="E142" s="121"/>
      <c r="F142" s="124"/>
      <c r="G142" s="122"/>
      <c r="H142" s="122"/>
      <c r="I142" s="122"/>
      <c r="J142" s="123"/>
      <c r="K142" s="123"/>
      <c r="L142" s="125"/>
      <c r="M142" s="125"/>
      <c r="N142" s="125"/>
      <c r="O142" s="125"/>
      <c r="P142" s="127"/>
    </row>
    <row r="143" spans="1:16" ht="18" customHeight="1">
      <c r="A143" s="120"/>
      <c r="B143" s="121"/>
      <c r="C143" s="121"/>
      <c r="D143" s="122"/>
      <c r="E143" s="121"/>
      <c r="F143" s="124"/>
      <c r="G143" s="122"/>
      <c r="H143" s="122"/>
      <c r="I143" s="122"/>
      <c r="J143" s="123"/>
      <c r="K143" s="123"/>
      <c r="L143" s="125"/>
      <c r="M143" s="125"/>
      <c r="N143" s="125"/>
      <c r="O143" s="125"/>
      <c r="P143" s="127"/>
    </row>
    <row r="144" spans="1:16" ht="18" customHeight="1">
      <c r="A144" s="120"/>
      <c r="B144" s="121"/>
      <c r="C144" s="121"/>
      <c r="D144" s="122"/>
      <c r="E144" s="121"/>
      <c r="F144" s="124"/>
      <c r="G144" s="122"/>
      <c r="H144" s="122"/>
      <c r="I144" s="122"/>
      <c r="J144" s="123"/>
      <c r="K144" s="123"/>
      <c r="L144" s="125"/>
      <c r="M144" s="125"/>
      <c r="N144" s="125"/>
      <c r="O144" s="125"/>
      <c r="P144" s="127"/>
    </row>
    <row r="145" spans="1:16" ht="18" customHeight="1">
      <c r="A145" s="120"/>
      <c r="B145" s="132"/>
      <c r="C145" s="121"/>
      <c r="D145" s="122"/>
      <c r="E145" s="121"/>
      <c r="F145" s="124"/>
      <c r="G145" s="122"/>
      <c r="H145" s="122"/>
      <c r="I145" s="122"/>
      <c r="J145" s="123"/>
      <c r="K145" s="123"/>
      <c r="L145" s="125"/>
      <c r="M145" s="125"/>
      <c r="N145" s="125"/>
      <c r="O145" s="125"/>
      <c r="P145" s="127"/>
    </row>
    <row r="146" spans="1:16" ht="18" customHeight="1">
      <c r="A146" s="120"/>
      <c r="B146" s="132"/>
      <c r="C146" s="121"/>
      <c r="D146" s="122"/>
      <c r="E146" s="121"/>
      <c r="F146" s="124"/>
      <c r="G146" s="122"/>
      <c r="H146" s="122"/>
      <c r="I146" s="122"/>
      <c r="J146" s="123"/>
      <c r="K146" s="123"/>
      <c r="L146" s="125"/>
      <c r="M146" s="125"/>
      <c r="N146" s="125"/>
      <c r="O146" s="125"/>
      <c r="P146" s="127"/>
    </row>
    <row r="147" spans="1:16" ht="18" customHeight="1">
      <c r="A147" s="120"/>
      <c r="B147" s="132"/>
      <c r="C147" s="121"/>
      <c r="D147" s="122"/>
      <c r="E147" s="121"/>
      <c r="F147" s="124"/>
      <c r="G147" s="122"/>
      <c r="H147" s="122"/>
      <c r="I147" s="122"/>
      <c r="J147" s="123"/>
      <c r="K147" s="123"/>
      <c r="L147" s="125"/>
      <c r="M147" s="125"/>
      <c r="N147" s="125"/>
      <c r="O147" s="125"/>
      <c r="P147" s="127"/>
    </row>
    <row r="148" spans="1:16" ht="18" customHeight="1">
      <c r="A148" s="120"/>
      <c r="B148" s="132"/>
      <c r="C148" s="121"/>
      <c r="D148" s="122"/>
      <c r="E148" s="121"/>
      <c r="F148" s="124"/>
      <c r="G148" s="122"/>
      <c r="H148" s="122"/>
      <c r="I148" s="122"/>
      <c r="J148" s="123"/>
      <c r="K148" s="123"/>
      <c r="L148" s="125"/>
      <c r="M148" s="125"/>
      <c r="N148" s="125"/>
      <c r="O148" s="125"/>
      <c r="P148" s="127"/>
    </row>
    <row r="149" spans="1:16" ht="18" customHeight="1">
      <c r="A149" s="120"/>
      <c r="B149" s="132"/>
      <c r="C149" s="121"/>
      <c r="D149" s="122"/>
      <c r="E149" s="121"/>
      <c r="F149" s="124"/>
      <c r="G149" s="122"/>
      <c r="H149" s="122"/>
      <c r="I149" s="122"/>
      <c r="J149" s="123"/>
      <c r="K149" s="123"/>
      <c r="L149" s="125"/>
      <c r="M149" s="125"/>
      <c r="N149" s="125"/>
      <c r="O149" s="125"/>
      <c r="P149" s="127"/>
    </row>
    <row r="150" spans="1:16" ht="18" customHeight="1">
      <c r="A150" s="120"/>
      <c r="B150" s="132"/>
      <c r="C150" s="121"/>
      <c r="D150" s="122"/>
      <c r="E150" s="121"/>
      <c r="F150" s="124"/>
      <c r="G150" s="122"/>
      <c r="H150" s="122"/>
      <c r="I150" s="122"/>
      <c r="J150" s="123"/>
      <c r="K150" s="123"/>
      <c r="L150" s="125"/>
      <c r="M150" s="125"/>
      <c r="N150" s="125"/>
      <c r="O150" s="125"/>
      <c r="P150" s="127"/>
    </row>
    <row r="151" spans="1:16" ht="18" customHeight="1">
      <c r="A151" s="120"/>
      <c r="B151" s="132"/>
      <c r="C151" s="121"/>
      <c r="D151" s="122"/>
      <c r="E151" s="121"/>
      <c r="F151" s="124"/>
      <c r="G151" s="122"/>
      <c r="H151" s="122"/>
      <c r="I151" s="122"/>
      <c r="J151" s="123"/>
      <c r="K151" s="123"/>
      <c r="L151" s="125"/>
      <c r="M151" s="125"/>
      <c r="N151" s="125"/>
      <c r="O151" s="125"/>
      <c r="P151" s="127"/>
    </row>
    <row r="152" spans="1:16" ht="18" customHeight="1">
      <c r="A152" s="120"/>
      <c r="B152" s="132"/>
      <c r="C152" s="121"/>
      <c r="D152" s="122"/>
      <c r="E152" s="121"/>
      <c r="F152" s="124"/>
      <c r="G152" s="122"/>
      <c r="H152" s="122"/>
      <c r="I152" s="122"/>
      <c r="J152" s="123"/>
      <c r="K152" s="123"/>
      <c r="L152" s="125"/>
      <c r="M152" s="125"/>
      <c r="N152" s="125"/>
      <c r="O152" s="125"/>
      <c r="P152" s="127"/>
    </row>
    <row r="153" spans="1:16" ht="18" customHeight="1">
      <c r="A153" s="120"/>
      <c r="B153" s="121"/>
      <c r="C153" s="121"/>
      <c r="D153" s="122"/>
      <c r="E153" s="121"/>
      <c r="F153" s="124"/>
      <c r="G153" s="122"/>
      <c r="H153" s="122"/>
      <c r="I153" s="122"/>
      <c r="J153" s="123"/>
      <c r="K153" s="123"/>
      <c r="L153" s="125"/>
      <c r="M153" s="125"/>
      <c r="N153" s="125"/>
      <c r="O153" s="125"/>
      <c r="P153" s="127"/>
    </row>
    <row r="154" spans="1:16" ht="18" customHeight="1">
      <c r="A154" s="120"/>
      <c r="B154" s="121"/>
      <c r="C154" s="121"/>
      <c r="D154" s="122"/>
      <c r="E154" s="121"/>
      <c r="F154" s="124"/>
      <c r="G154" s="122"/>
      <c r="H154" s="122"/>
      <c r="I154" s="122"/>
      <c r="J154" s="123"/>
      <c r="K154" s="123"/>
      <c r="L154" s="125"/>
      <c r="M154" s="125"/>
      <c r="N154" s="125"/>
      <c r="O154" s="125"/>
      <c r="P154" s="127"/>
    </row>
    <row r="155" spans="1:16" ht="18" customHeight="1">
      <c r="A155" s="120"/>
      <c r="B155" s="121"/>
      <c r="C155" s="121"/>
      <c r="D155" s="122"/>
      <c r="E155" s="121"/>
      <c r="F155" s="124"/>
      <c r="G155" s="122"/>
      <c r="H155" s="122"/>
      <c r="I155" s="122"/>
      <c r="J155" s="123"/>
      <c r="K155" s="123"/>
      <c r="L155" s="125"/>
      <c r="M155" s="125"/>
      <c r="N155" s="125"/>
      <c r="O155" s="125"/>
      <c r="P155" s="127"/>
    </row>
    <row r="156" spans="1:16" ht="18" customHeight="1">
      <c r="A156" s="120"/>
      <c r="B156" s="121"/>
      <c r="C156" s="121"/>
      <c r="D156" s="122"/>
      <c r="E156" s="121"/>
      <c r="F156" s="124"/>
      <c r="G156" s="122"/>
      <c r="H156" s="122"/>
      <c r="I156" s="122"/>
      <c r="J156" s="123"/>
      <c r="K156" s="123"/>
      <c r="L156" s="125"/>
      <c r="M156" s="125"/>
      <c r="N156" s="125"/>
      <c r="O156" s="125"/>
      <c r="P156" s="127"/>
    </row>
    <row r="157" spans="1:16" ht="18" customHeight="1">
      <c r="A157" s="120"/>
      <c r="B157" s="121"/>
      <c r="C157" s="121"/>
      <c r="D157" s="122"/>
      <c r="E157" s="121"/>
      <c r="F157" s="124"/>
      <c r="G157" s="122"/>
      <c r="H157" s="122"/>
      <c r="I157" s="122"/>
      <c r="J157" s="123"/>
      <c r="K157" s="123"/>
      <c r="L157" s="125"/>
      <c r="M157" s="125"/>
      <c r="N157" s="125"/>
      <c r="O157" s="125"/>
      <c r="P157" s="127"/>
    </row>
    <row r="158" spans="1:16" ht="18" customHeight="1">
      <c r="A158" s="120"/>
      <c r="B158" s="121"/>
      <c r="C158" s="121"/>
      <c r="D158" s="122"/>
      <c r="E158" s="121"/>
      <c r="F158" s="124"/>
      <c r="G158" s="122"/>
      <c r="H158" s="122"/>
      <c r="I158" s="122"/>
      <c r="J158" s="123"/>
      <c r="K158" s="123"/>
      <c r="L158" s="125"/>
      <c r="M158" s="125"/>
      <c r="N158" s="125"/>
      <c r="O158" s="125"/>
      <c r="P158" s="127"/>
    </row>
    <row r="159" spans="1:16" ht="18" customHeight="1">
      <c r="A159" s="120"/>
      <c r="B159" s="132"/>
      <c r="C159" s="121"/>
      <c r="D159" s="122"/>
      <c r="E159" s="121"/>
      <c r="F159" s="124"/>
      <c r="G159" s="122"/>
      <c r="H159" s="122"/>
      <c r="I159" s="122"/>
      <c r="J159" s="123"/>
      <c r="K159" s="123"/>
      <c r="L159" s="125"/>
      <c r="M159" s="125"/>
      <c r="N159" s="125"/>
      <c r="O159" s="125"/>
      <c r="P159" s="127"/>
    </row>
    <row r="160" spans="1:16" ht="18" customHeight="1">
      <c r="A160" s="120"/>
      <c r="B160" s="132"/>
      <c r="C160" s="121"/>
      <c r="D160" s="122"/>
      <c r="E160" s="121"/>
      <c r="F160" s="124"/>
      <c r="G160" s="122"/>
      <c r="H160" s="122"/>
      <c r="I160" s="122"/>
      <c r="J160" s="123"/>
      <c r="K160" s="123"/>
      <c r="L160" s="125"/>
      <c r="M160" s="125"/>
      <c r="N160" s="125"/>
      <c r="O160" s="125"/>
      <c r="P160" s="127"/>
    </row>
    <row r="161" spans="1:16" ht="18" customHeight="1">
      <c r="A161" s="120"/>
      <c r="B161" s="132"/>
      <c r="C161" s="121"/>
      <c r="D161" s="122"/>
      <c r="E161" s="121"/>
      <c r="F161" s="124"/>
      <c r="G161" s="122"/>
      <c r="H161" s="122"/>
      <c r="I161" s="122"/>
      <c r="J161" s="123"/>
      <c r="K161" s="123"/>
      <c r="L161" s="125"/>
      <c r="M161" s="125"/>
      <c r="N161" s="125"/>
      <c r="O161" s="125"/>
      <c r="P161" s="127"/>
    </row>
    <row r="162" spans="1:16" ht="18" customHeight="1">
      <c r="A162" s="120"/>
      <c r="B162" s="121"/>
      <c r="C162" s="121"/>
      <c r="D162" s="122"/>
      <c r="E162" s="121"/>
      <c r="F162" s="124"/>
      <c r="G162" s="122"/>
      <c r="H162" s="122"/>
      <c r="I162" s="122"/>
      <c r="J162" s="123"/>
      <c r="K162" s="123"/>
      <c r="L162" s="125"/>
      <c r="M162" s="125"/>
      <c r="N162" s="125"/>
      <c r="O162" s="125"/>
      <c r="P162" s="127"/>
    </row>
    <row r="163" spans="1:16" ht="18" customHeight="1">
      <c r="A163" s="120"/>
      <c r="B163" s="121"/>
      <c r="C163" s="121"/>
      <c r="D163" s="122"/>
      <c r="E163" s="121"/>
      <c r="F163" s="124"/>
      <c r="G163" s="122"/>
      <c r="H163" s="122"/>
      <c r="I163" s="122"/>
      <c r="J163" s="123"/>
      <c r="K163" s="123"/>
      <c r="L163" s="125"/>
      <c r="M163" s="125"/>
      <c r="N163" s="125"/>
      <c r="O163" s="125"/>
      <c r="P163" s="127"/>
    </row>
    <row r="164" spans="1:16" ht="18" customHeight="1">
      <c r="A164" s="120"/>
      <c r="B164" s="121"/>
      <c r="C164" s="121"/>
      <c r="D164" s="122"/>
      <c r="E164" s="121"/>
      <c r="F164" s="124"/>
      <c r="G164" s="122"/>
      <c r="H164" s="122"/>
      <c r="I164" s="122"/>
      <c r="J164" s="123"/>
      <c r="K164" s="123"/>
      <c r="L164" s="125"/>
      <c r="M164" s="125"/>
      <c r="N164" s="125"/>
      <c r="O164" s="125"/>
      <c r="P164" s="127"/>
    </row>
    <row r="165" spans="1:16" ht="18" customHeight="1">
      <c r="A165" s="120"/>
      <c r="B165" s="121"/>
      <c r="C165" s="121"/>
      <c r="D165" s="122"/>
      <c r="E165" s="121"/>
      <c r="F165" s="124"/>
      <c r="G165" s="122"/>
      <c r="H165" s="122"/>
      <c r="I165" s="122"/>
      <c r="J165" s="123"/>
      <c r="K165" s="123"/>
      <c r="L165" s="125"/>
      <c r="M165" s="125"/>
      <c r="N165" s="125"/>
      <c r="O165" s="125"/>
      <c r="P165" s="127"/>
    </row>
    <row r="166" spans="1:16" ht="18" customHeight="1">
      <c r="A166" s="120"/>
      <c r="B166" s="121"/>
      <c r="C166" s="121"/>
      <c r="D166" s="122"/>
      <c r="E166" s="121"/>
      <c r="F166" s="124"/>
      <c r="G166" s="122"/>
      <c r="H166" s="122"/>
      <c r="I166" s="122"/>
      <c r="J166" s="123"/>
      <c r="K166" s="123"/>
      <c r="L166" s="125"/>
      <c r="M166" s="125"/>
      <c r="N166" s="125"/>
      <c r="O166" s="125"/>
      <c r="P166" s="127"/>
    </row>
    <row r="167" spans="1:16" ht="18" customHeight="1">
      <c r="A167" s="120"/>
      <c r="B167" s="121"/>
      <c r="C167" s="121"/>
      <c r="D167" s="122"/>
      <c r="E167" s="121"/>
      <c r="F167" s="124"/>
      <c r="G167" s="122"/>
      <c r="H167" s="122"/>
      <c r="I167" s="122"/>
      <c r="J167" s="123"/>
      <c r="K167" s="123"/>
      <c r="L167" s="125"/>
      <c r="M167" s="125"/>
      <c r="N167" s="125"/>
      <c r="O167" s="125"/>
      <c r="P167" s="127"/>
    </row>
    <row r="168" spans="1:16" ht="18" customHeight="1">
      <c r="A168" s="120"/>
      <c r="B168" s="121"/>
      <c r="C168" s="121"/>
      <c r="D168" s="122"/>
      <c r="E168" s="121"/>
      <c r="F168" s="124"/>
      <c r="G168" s="122"/>
      <c r="H168" s="122"/>
      <c r="I168" s="122"/>
      <c r="J168" s="123"/>
      <c r="K168" s="123"/>
      <c r="L168" s="125"/>
      <c r="M168" s="125"/>
      <c r="N168" s="125"/>
      <c r="O168" s="125"/>
      <c r="P168" s="127"/>
    </row>
    <row r="169" spans="1:16" ht="18" customHeight="1">
      <c r="A169" s="120"/>
      <c r="B169" s="121"/>
      <c r="C169" s="121"/>
      <c r="D169" s="122"/>
      <c r="E169" s="121"/>
      <c r="F169" s="124"/>
      <c r="G169" s="122"/>
      <c r="H169" s="122"/>
      <c r="I169" s="122"/>
      <c r="J169" s="123"/>
      <c r="K169" s="123"/>
      <c r="L169" s="125"/>
      <c r="M169" s="125"/>
      <c r="N169" s="125"/>
      <c r="O169" s="125"/>
      <c r="P169" s="127"/>
    </row>
    <row r="170" spans="1:16" ht="18" customHeight="1">
      <c r="A170" s="120"/>
      <c r="B170" s="121"/>
      <c r="C170" s="121"/>
      <c r="D170" s="122"/>
      <c r="E170" s="121"/>
      <c r="F170" s="124"/>
      <c r="G170" s="122"/>
      <c r="H170" s="122"/>
      <c r="I170" s="122"/>
      <c r="J170" s="123"/>
      <c r="K170" s="123"/>
      <c r="L170" s="125"/>
      <c r="M170" s="125"/>
      <c r="N170" s="125"/>
      <c r="O170" s="125"/>
      <c r="P170" s="127"/>
    </row>
    <row r="171" spans="1:16" ht="18" customHeight="1">
      <c r="A171" s="120"/>
      <c r="B171" s="121"/>
      <c r="C171" s="121"/>
      <c r="D171" s="122"/>
      <c r="E171" s="121"/>
      <c r="F171" s="124"/>
      <c r="G171" s="122"/>
      <c r="H171" s="122"/>
      <c r="I171" s="122"/>
      <c r="J171" s="123"/>
      <c r="K171" s="123"/>
      <c r="L171" s="125"/>
      <c r="M171" s="125"/>
      <c r="N171" s="125"/>
      <c r="O171" s="125"/>
      <c r="P171" s="127"/>
    </row>
    <row r="172" spans="1:16" ht="18" customHeight="1">
      <c r="A172" s="120"/>
      <c r="B172" s="121"/>
      <c r="C172" s="121"/>
      <c r="D172" s="122"/>
      <c r="E172" s="121"/>
      <c r="F172" s="124"/>
      <c r="G172" s="122"/>
      <c r="H172" s="122"/>
      <c r="I172" s="122"/>
      <c r="J172" s="123"/>
      <c r="K172" s="123"/>
      <c r="L172" s="125"/>
      <c r="M172" s="125"/>
      <c r="N172" s="125"/>
      <c r="O172" s="125"/>
      <c r="P172" s="127"/>
    </row>
    <row r="173" spans="1:16" ht="18" customHeight="1">
      <c r="A173" s="120"/>
      <c r="B173" s="121"/>
      <c r="C173" s="121"/>
      <c r="D173" s="122"/>
      <c r="E173" s="121"/>
      <c r="F173" s="124"/>
      <c r="G173" s="122"/>
      <c r="H173" s="122"/>
      <c r="I173" s="122"/>
      <c r="J173" s="123"/>
      <c r="K173" s="123"/>
      <c r="L173" s="125"/>
      <c r="M173" s="125"/>
      <c r="N173" s="125"/>
      <c r="O173" s="125"/>
      <c r="P173" s="127"/>
    </row>
    <row r="174" spans="1:16" ht="18" customHeight="1">
      <c r="A174" s="120"/>
      <c r="B174" s="121"/>
      <c r="C174" s="121"/>
      <c r="D174" s="122"/>
      <c r="E174" s="121"/>
      <c r="F174" s="124"/>
      <c r="G174" s="122"/>
      <c r="H174" s="122"/>
      <c r="I174" s="122"/>
      <c r="J174" s="123"/>
      <c r="K174" s="123"/>
      <c r="L174" s="125"/>
      <c r="M174" s="125"/>
      <c r="N174" s="125"/>
      <c r="O174" s="125"/>
      <c r="P174" s="127"/>
    </row>
    <row r="175" spans="1:16" ht="18" customHeight="1">
      <c r="A175" s="120"/>
      <c r="B175" s="121"/>
      <c r="C175" s="121"/>
      <c r="D175" s="122"/>
      <c r="E175" s="121"/>
      <c r="F175" s="124"/>
      <c r="G175" s="122"/>
      <c r="H175" s="122"/>
      <c r="I175" s="122"/>
      <c r="J175" s="123"/>
      <c r="K175" s="123"/>
      <c r="L175" s="125"/>
      <c r="M175" s="125"/>
      <c r="N175" s="125"/>
      <c r="O175" s="125"/>
      <c r="P175" s="127"/>
    </row>
    <row r="176" spans="1:16" ht="18" customHeight="1">
      <c r="A176" s="120"/>
      <c r="B176" s="121"/>
      <c r="C176" s="121"/>
      <c r="D176" s="122"/>
      <c r="E176" s="121"/>
      <c r="F176" s="124"/>
      <c r="G176" s="122"/>
      <c r="H176" s="122"/>
      <c r="I176" s="122"/>
      <c r="J176" s="123"/>
      <c r="K176" s="123"/>
      <c r="L176" s="125"/>
      <c r="M176" s="125"/>
      <c r="N176" s="125"/>
      <c r="O176" s="125"/>
      <c r="P176" s="127"/>
    </row>
    <row r="177" spans="1:16" ht="18" customHeight="1">
      <c r="A177" s="120"/>
      <c r="B177" s="121"/>
      <c r="C177" s="121"/>
      <c r="D177" s="122"/>
      <c r="E177" s="121"/>
      <c r="F177" s="124"/>
      <c r="G177" s="122"/>
      <c r="H177" s="122"/>
      <c r="I177" s="122"/>
      <c r="J177" s="123"/>
      <c r="K177" s="123"/>
      <c r="L177" s="125"/>
      <c r="M177" s="125"/>
      <c r="N177" s="125"/>
      <c r="O177" s="125"/>
      <c r="P177" s="127"/>
    </row>
    <row r="178" spans="1:16" ht="18" customHeight="1">
      <c r="A178" s="120"/>
      <c r="B178" s="121"/>
      <c r="C178" s="121"/>
      <c r="D178" s="122"/>
      <c r="E178" s="121"/>
      <c r="F178" s="124"/>
      <c r="G178" s="122"/>
      <c r="H178" s="122"/>
      <c r="I178" s="122"/>
      <c r="J178" s="123"/>
      <c r="K178" s="123"/>
      <c r="L178" s="125"/>
      <c r="M178" s="125"/>
      <c r="N178" s="125"/>
      <c r="O178" s="125"/>
      <c r="P178" s="127"/>
    </row>
    <row r="179" spans="1:16" ht="18" customHeight="1">
      <c r="A179" s="120"/>
      <c r="B179" s="121"/>
      <c r="C179" s="121"/>
      <c r="D179" s="122"/>
      <c r="E179" s="121"/>
      <c r="F179" s="124"/>
      <c r="G179" s="122"/>
      <c r="H179" s="122"/>
      <c r="I179" s="122"/>
      <c r="J179" s="123"/>
      <c r="K179" s="123"/>
      <c r="L179" s="125"/>
      <c r="M179" s="125"/>
      <c r="N179" s="125"/>
      <c r="O179" s="125"/>
      <c r="P179" s="127"/>
    </row>
    <row r="180" spans="1:16" ht="18" customHeight="1">
      <c r="A180" s="120"/>
      <c r="B180" s="121"/>
      <c r="C180" s="121"/>
      <c r="D180" s="122"/>
      <c r="E180" s="121"/>
      <c r="F180" s="124"/>
      <c r="G180" s="122"/>
      <c r="H180" s="122"/>
      <c r="I180" s="122"/>
      <c r="J180" s="123"/>
      <c r="K180" s="123"/>
      <c r="L180" s="125"/>
      <c r="M180" s="125"/>
      <c r="N180" s="125"/>
      <c r="O180" s="125"/>
      <c r="P180" s="127"/>
    </row>
    <row r="181" spans="1:16" ht="18" customHeight="1">
      <c r="A181" s="120"/>
      <c r="B181" s="121"/>
      <c r="C181" s="121"/>
      <c r="D181" s="122"/>
      <c r="E181" s="121"/>
      <c r="F181" s="124"/>
      <c r="G181" s="122"/>
      <c r="H181" s="122"/>
      <c r="I181" s="122"/>
      <c r="J181" s="123"/>
      <c r="K181" s="123"/>
      <c r="L181" s="125"/>
      <c r="M181" s="125"/>
      <c r="N181" s="125"/>
      <c r="O181" s="125"/>
      <c r="P181" s="127"/>
    </row>
    <row r="182" spans="1:16" ht="18" customHeight="1">
      <c r="A182" s="120"/>
      <c r="B182" s="121"/>
      <c r="C182" s="121"/>
      <c r="D182" s="122"/>
      <c r="E182" s="121"/>
      <c r="F182" s="124"/>
      <c r="G182" s="122"/>
      <c r="H182" s="122"/>
      <c r="I182" s="122"/>
      <c r="J182" s="123"/>
      <c r="K182" s="123"/>
      <c r="L182" s="125"/>
      <c r="M182" s="125"/>
      <c r="N182" s="125"/>
      <c r="O182" s="125"/>
      <c r="P182" s="127"/>
    </row>
    <row r="183" spans="1:16" ht="18" customHeight="1">
      <c r="A183" s="120"/>
      <c r="B183" s="121"/>
      <c r="C183" s="121"/>
      <c r="D183" s="122"/>
      <c r="E183" s="121"/>
      <c r="F183" s="124"/>
      <c r="G183" s="122"/>
      <c r="H183" s="122"/>
      <c r="I183" s="122"/>
      <c r="J183" s="123"/>
      <c r="K183" s="123"/>
      <c r="L183" s="125"/>
      <c r="M183" s="125"/>
      <c r="N183" s="125"/>
      <c r="O183" s="125"/>
      <c r="P183" s="127"/>
    </row>
    <row r="184" spans="1:16" ht="18" customHeight="1">
      <c r="A184" s="120"/>
      <c r="B184" s="121"/>
      <c r="C184" s="121"/>
      <c r="D184" s="122"/>
      <c r="E184" s="121"/>
      <c r="F184" s="124"/>
      <c r="G184" s="122"/>
      <c r="H184" s="122"/>
      <c r="I184" s="122"/>
      <c r="J184" s="123"/>
      <c r="K184" s="123"/>
      <c r="L184" s="125"/>
      <c r="M184" s="125"/>
      <c r="N184" s="125"/>
      <c r="O184" s="125"/>
      <c r="P184" s="127"/>
    </row>
    <row r="185" spans="1:16" ht="18" customHeight="1">
      <c r="A185" s="120"/>
      <c r="B185" s="121"/>
      <c r="C185" s="121"/>
      <c r="D185" s="122"/>
      <c r="E185" s="121"/>
      <c r="F185" s="124"/>
      <c r="G185" s="122"/>
      <c r="H185" s="122"/>
      <c r="I185" s="122"/>
      <c r="J185" s="123"/>
      <c r="K185" s="123"/>
      <c r="L185" s="125"/>
      <c r="M185" s="125"/>
      <c r="N185" s="125"/>
      <c r="O185" s="125"/>
      <c r="P185" s="127"/>
    </row>
    <row r="186" spans="1:16" ht="18" customHeight="1">
      <c r="A186" s="120"/>
      <c r="B186" s="121"/>
      <c r="C186" s="121"/>
      <c r="D186" s="122"/>
      <c r="E186" s="121"/>
      <c r="F186" s="124"/>
      <c r="G186" s="122"/>
      <c r="H186" s="122"/>
      <c r="I186" s="122"/>
      <c r="J186" s="123"/>
      <c r="K186" s="123"/>
      <c r="L186" s="125"/>
      <c r="M186" s="125"/>
      <c r="N186" s="125"/>
      <c r="O186" s="125"/>
      <c r="P186" s="127"/>
    </row>
    <row r="187" spans="1:16" ht="18" customHeight="1">
      <c r="A187" s="120"/>
      <c r="B187" s="121"/>
      <c r="C187" s="121"/>
      <c r="D187" s="122"/>
      <c r="E187" s="121"/>
      <c r="F187" s="124"/>
      <c r="G187" s="122"/>
      <c r="H187" s="122"/>
      <c r="I187" s="122"/>
      <c r="J187" s="123"/>
      <c r="K187" s="123"/>
      <c r="L187" s="125"/>
      <c r="M187" s="125"/>
      <c r="N187" s="125"/>
      <c r="O187" s="125"/>
      <c r="P187" s="127"/>
    </row>
    <row r="188" spans="1:16" ht="18" customHeight="1">
      <c r="A188" s="120"/>
      <c r="B188" s="121"/>
      <c r="C188" s="121"/>
      <c r="D188" s="122"/>
      <c r="E188" s="121"/>
      <c r="F188" s="124"/>
      <c r="G188" s="122"/>
      <c r="H188" s="122"/>
      <c r="I188" s="122"/>
      <c r="J188" s="123"/>
      <c r="K188" s="123"/>
      <c r="L188" s="125"/>
      <c r="M188" s="125"/>
      <c r="N188" s="125"/>
      <c r="O188" s="125"/>
      <c r="P188" s="127"/>
    </row>
    <row r="189" spans="1:16" ht="18" customHeight="1">
      <c r="A189" s="120"/>
      <c r="B189" s="121"/>
      <c r="C189" s="121"/>
      <c r="D189" s="122"/>
      <c r="E189" s="121"/>
      <c r="F189" s="124"/>
      <c r="G189" s="122"/>
      <c r="H189" s="122"/>
      <c r="I189" s="122"/>
      <c r="J189" s="123"/>
      <c r="K189" s="123"/>
      <c r="L189" s="125"/>
      <c r="M189" s="125"/>
      <c r="N189" s="125"/>
      <c r="O189" s="125"/>
      <c r="P189" s="127"/>
    </row>
    <row r="190" spans="1:16" ht="18" customHeight="1">
      <c r="A190" s="120"/>
      <c r="B190" s="121"/>
      <c r="C190" s="121"/>
      <c r="D190" s="122"/>
      <c r="E190" s="121"/>
      <c r="F190" s="124"/>
      <c r="G190" s="122"/>
      <c r="H190" s="122"/>
      <c r="I190" s="122"/>
      <c r="J190" s="123"/>
      <c r="K190" s="123"/>
      <c r="L190" s="125"/>
      <c r="M190" s="125"/>
      <c r="N190" s="125"/>
      <c r="O190" s="125"/>
      <c r="P190" s="127"/>
    </row>
    <row r="191" spans="1:16" ht="18" customHeight="1">
      <c r="A191" s="120"/>
      <c r="B191" s="121"/>
      <c r="C191" s="121"/>
      <c r="D191" s="122"/>
      <c r="E191" s="121"/>
      <c r="F191" s="124"/>
      <c r="G191" s="122"/>
      <c r="H191" s="122"/>
      <c r="I191" s="122"/>
      <c r="J191" s="123"/>
      <c r="K191" s="123"/>
      <c r="L191" s="125"/>
      <c r="M191" s="125"/>
      <c r="N191" s="125"/>
      <c r="O191" s="125"/>
      <c r="P191" s="127"/>
    </row>
    <row r="192" spans="1:16" ht="18" customHeight="1">
      <c r="A192" s="120"/>
      <c r="B192" s="121"/>
      <c r="C192" s="121"/>
      <c r="D192" s="122"/>
      <c r="E192" s="121"/>
      <c r="F192" s="124"/>
      <c r="G192" s="122"/>
      <c r="H192" s="122"/>
      <c r="I192" s="122"/>
      <c r="J192" s="123"/>
      <c r="K192" s="123"/>
      <c r="L192" s="125"/>
      <c r="M192" s="125"/>
      <c r="N192" s="125"/>
      <c r="O192" s="125"/>
      <c r="P192" s="127"/>
    </row>
    <row r="193" spans="1:16" ht="18" customHeight="1">
      <c r="A193" s="120"/>
      <c r="B193" s="121"/>
      <c r="C193" s="121"/>
      <c r="D193" s="122"/>
      <c r="E193" s="121"/>
      <c r="F193" s="124"/>
      <c r="G193" s="122"/>
      <c r="H193" s="122"/>
      <c r="I193" s="122"/>
      <c r="J193" s="123"/>
      <c r="K193" s="123"/>
      <c r="L193" s="125"/>
      <c r="M193" s="125"/>
      <c r="N193" s="125"/>
      <c r="O193" s="125"/>
      <c r="P193" s="127"/>
    </row>
    <row r="194" spans="1:16" ht="18" customHeight="1">
      <c r="A194" s="120"/>
      <c r="B194" s="121"/>
      <c r="C194" s="121"/>
      <c r="D194" s="122"/>
      <c r="E194" s="121"/>
      <c r="F194" s="124"/>
      <c r="G194" s="122"/>
      <c r="H194" s="122"/>
      <c r="I194" s="122"/>
      <c r="J194" s="123"/>
      <c r="K194" s="123"/>
      <c r="L194" s="125"/>
      <c r="M194" s="125"/>
      <c r="N194" s="125"/>
      <c r="O194" s="125"/>
      <c r="P194" s="127"/>
    </row>
    <row r="195" spans="1:16" ht="18" customHeight="1">
      <c r="A195" s="120"/>
      <c r="B195" s="121"/>
      <c r="C195" s="121"/>
      <c r="D195" s="122"/>
      <c r="E195" s="121"/>
      <c r="F195" s="124"/>
      <c r="G195" s="122"/>
      <c r="H195" s="122"/>
      <c r="I195" s="122"/>
      <c r="J195" s="123"/>
      <c r="K195" s="123"/>
      <c r="L195" s="125"/>
      <c r="M195" s="125"/>
      <c r="N195" s="125"/>
      <c r="O195" s="125"/>
      <c r="P195" s="127"/>
    </row>
    <row r="196" spans="1:16" ht="18" customHeight="1">
      <c r="A196" s="120"/>
      <c r="B196" s="121"/>
      <c r="C196" s="121"/>
      <c r="D196" s="122"/>
      <c r="E196" s="121"/>
      <c r="F196" s="124"/>
      <c r="G196" s="122"/>
      <c r="H196" s="122"/>
      <c r="I196" s="122"/>
      <c r="J196" s="123"/>
      <c r="K196" s="123"/>
      <c r="L196" s="125"/>
      <c r="M196" s="125"/>
      <c r="N196" s="125"/>
      <c r="O196" s="125"/>
      <c r="P196" s="127"/>
    </row>
    <row r="197" spans="1:16" ht="18" customHeight="1">
      <c r="A197" s="120"/>
      <c r="B197" s="121"/>
      <c r="C197" s="121"/>
      <c r="D197" s="122"/>
      <c r="E197" s="121"/>
      <c r="F197" s="124"/>
      <c r="G197" s="122"/>
      <c r="H197" s="122"/>
      <c r="I197" s="122"/>
      <c r="J197" s="134"/>
      <c r="K197" s="123"/>
      <c r="L197" s="125"/>
      <c r="M197" s="125"/>
      <c r="N197" s="125"/>
      <c r="O197" s="125"/>
      <c r="P197" s="127"/>
    </row>
    <row r="198" spans="1:16" ht="18" customHeight="1">
      <c r="A198" s="120"/>
      <c r="B198" s="121"/>
      <c r="C198" s="121"/>
      <c r="D198" s="122"/>
      <c r="E198" s="121"/>
      <c r="F198" s="124"/>
      <c r="G198" s="122"/>
      <c r="H198" s="122"/>
      <c r="I198" s="122"/>
      <c r="J198" s="134"/>
      <c r="K198" s="123"/>
      <c r="L198" s="125"/>
      <c r="M198" s="125"/>
      <c r="N198" s="125"/>
      <c r="O198" s="125"/>
      <c r="P198" s="127"/>
    </row>
    <row r="199" spans="1:16" ht="18" customHeight="1">
      <c r="A199" s="120"/>
      <c r="B199" s="121"/>
      <c r="C199" s="121"/>
      <c r="D199" s="122"/>
      <c r="E199" s="121"/>
      <c r="F199" s="124"/>
      <c r="G199" s="122"/>
      <c r="H199" s="122"/>
      <c r="I199" s="122"/>
      <c r="J199" s="134"/>
      <c r="K199" s="123"/>
      <c r="L199" s="125"/>
      <c r="M199" s="125"/>
      <c r="N199" s="125"/>
      <c r="O199" s="125"/>
      <c r="P199" s="127"/>
    </row>
    <row r="200" spans="1:16" ht="18" customHeight="1">
      <c r="A200" s="120"/>
      <c r="B200" s="121"/>
      <c r="C200" s="121"/>
      <c r="D200" s="122"/>
      <c r="E200" s="121"/>
      <c r="F200" s="124"/>
      <c r="G200" s="122"/>
      <c r="H200" s="122"/>
      <c r="I200" s="122"/>
      <c r="J200" s="134"/>
      <c r="K200" s="123"/>
      <c r="L200" s="125"/>
      <c r="M200" s="125"/>
      <c r="N200" s="125"/>
      <c r="O200" s="125"/>
      <c r="P200" s="127"/>
    </row>
    <row r="201" spans="1:16" ht="18" customHeight="1">
      <c r="A201" s="120"/>
      <c r="B201" s="121"/>
      <c r="C201" s="121"/>
      <c r="D201" s="122"/>
      <c r="E201" s="121"/>
      <c r="F201" s="124"/>
      <c r="G201" s="122"/>
      <c r="H201" s="122"/>
      <c r="I201" s="122"/>
      <c r="J201" s="134"/>
      <c r="K201" s="123"/>
      <c r="L201" s="125"/>
      <c r="M201" s="125"/>
      <c r="N201" s="125"/>
      <c r="O201" s="125"/>
      <c r="P201" s="127"/>
    </row>
    <row r="202" spans="1:16" ht="18" customHeight="1">
      <c r="A202" s="120"/>
      <c r="B202" s="121"/>
      <c r="C202" s="121"/>
      <c r="D202" s="122"/>
      <c r="E202" s="121"/>
      <c r="F202" s="124"/>
      <c r="G202" s="122"/>
      <c r="H202" s="122"/>
      <c r="I202" s="122"/>
      <c r="J202" s="134"/>
      <c r="K202" s="123"/>
      <c r="L202" s="125"/>
      <c r="M202" s="125"/>
      <c r="N202" s="125"/>
      <c r="O202" s="125"/>
      <c r="P202" s="127"/>
    </row>
    <row r="203" spans="1:16" ht="18" customHeight="1">
      <c r="A203" s="120"/>
      <c r="B203" s="121"/>
      <c r="C203" s="121"/>
      <c r="D203" s="122"/>
      <c r="E203" s="121"/>
      <c r="F203" s="124"/>
      <c r="G203" s="122"/>
      <c r="H203" s="122"/>
      <c r="I203" s="122"/>
      <c r="J203" s="134"/>
      <c r="K203" s="123"/>
      <c r="L203" s="125"/>
      <c r="M203" s="125"/>
      <c r="N203" s="125"/>
      <c r="O203" s="125"/>
      <c r="P203" s="127"/>
    </row>
    <row r="204" spans="1:16" ht="18" customHeight="1">
      <c r="A204" s="120"/>
      <c r="B204" s="121"/>
      <c r="C204" s="121"/>
      <c r="D204" s="122"/>
      <c r="E204" s="121"/>
      <c r="F204" s="124"/>
      <c r="G204" s="122"/>
      <c r="H204" s="122"/>
      <c r="I204" s="122"/>
      <c r="J204" s="123"/>
      <c r="K204" s="123"/>
      <c r="L204" s="125"/>
      <c r="M204" s="125"/>
      <c r="N204" s="125"/>
      <c r="O204" s="125"/>
      <c r="P204" s="127"/>
    </row>
    <row r="205" spans="1:16" ht="18" customHeight="1">
      <c r="A205" s="120"/>
      <c r="B205" s="121"/>
      <c r="C205" s="121"/>
      <c r="D205" s="122"/>
      <c r="E205" s="121"/>
      <c r="F205" s="124"/>
      <c r="G205" s="122"/>
      <c r="H205" s="122"/>
      <c r="I205" s="122"/>
      <c r="J205" s="123"/>
      <c r="K205" s="123"/>
      <c r="L205" s="125"/>
      <c r="M205" s="125"/>
      <c r="N205" s="125"/>
      <c r="O205" s="125"/>
      <c r="P205" s="127"/>
    </row>
    <row r="206" spans="1:16" ht="18" customHeight="1">
      <c r="A206" s="120"/>
      <c r="B206" s="121"/>
      <c r="C206" s="121"/>
      <c r="D206" s="122"/>
      <c r="E206" s="121"/>
      <c r="F206" s="124"/>
      <c r="G206" s="122"/>
      <c r="H206" s="122"/>
      <c r="I206" s="122"/>
      <c r="J206" s="123"/>
      <c r="K206" s="123"/>
      <c r="L206" s="125"/>
      <c r="M206" s="125"/>
      <c r="N206" s="125"/>
      <c r="O206" s="125"/>
      <c r="P206" s="127"/>
    </row>
    <row r="207" spans="1:16" ht="18" customHeight="1">
      <c r="A207" s="120"/>
      <c r="B207" s="121"/>
      <c r="C207" s="121"/>
      <c r="D207" s="122"/>
      <c r="E207" s="121"/>
      <c r="F207" s="124"/>
      <c r="G207" s="122"/>
      <c r="H207" s="122"/>
      <c r="I207" s="122"/>
      <c r="J207" s="123"/>
      <c r="K207" s="123"/>
      <c r="L207" s="125"/>
      <c r="M207" s="125"/>
      <c r="N207" s="125"/>
      <c r="O207" s="125"/>
      <c r="P207" s="127"/>
    </row>
    <row r="208" spans="1:16" ht="18" customHeight="1">
      <c r="A208" s="120"/>
      <c r="B208" s="121"/>
      <c r="C208" s="121"/>
      <c r="D208" s="122"/>
      <c r="E208" s="121"/>
      <c r="F208" s="124"/>
      <c r="G208" s="122"/>
      <c r="H208" s="122"/>
      <c r="I208" s="122"/>
      <c r="J208" s="123"/>
      <c r="K208" s="123"/>
      <c r="L208" s="125"/>
      <c r="M208" s="125"/>
      <c r="N208" s="125"/>
      <c r="O208" s="125"/>
      <c r="P208" s="127"/>
    </row>
    <row r="209" spans="1:16" ht="18" customHeight="1">
      <c r="A209" s="120"/>
      <c r="B209" s="121"/>
      <c r="C209" s="121"/>
      <c r="D209" s="122"/>
      <c r="E209" s="121"/>
      <c r="F209" s="124"/>
      <c r="G209" s="122"/>
      <c r="H209" s="122"/>
      <c r="I209" s="130"/>
      <c r="J209" s="123"/>
      <c r="K209" s="123"/>
      <c r="L209" s="125"/>
      <c r="M209" s="125"/>
      <c r="N209" s="125"/>
      <c r="O209" s="125"/>
      <c r="P209" s="127"/>
    </row>
    <row r="210" spans="1:16" ht="18" customHeight="1">
      <c r="A210" s="120"/>
      <c r="B210" s="132"/>
      <c r="C210" s="132"/>
      <c r="D210" s="122"/>
      <c r="E210" s="132"/>
      <c r="F210" s="120"/>
      <c r="G210" s="122"/>
      <c r="H210" s="122"/>
      <c r="I210" s="133"/>
      <c r="J210" s="131"/>
      <c r="K210" s="131"/>
      <c r="L210" s="125"/>
      <c r="M210" s="125"/>
      <c r="N210" s="125"/>
      <c r="O210" s="125"/>
      <c r="P210" s="127"/>
    </row>
    <row r="211" spans="1:16" ht="18" customHeight="1">
      <c r="A211" s="120"/>
      <c r="B211" s="132"/>
      <c r="C211" s="132"/>
      <c r="D211" s="122"/>
      <c r="E211" s="132"/>
      <c r="F211" s="120"/>
      <c r="G211" s="122"/>
      <c r="H211" s="122"/>
      <c r="I211" s="133"/>
      <c r="J211" s="131"/>
      <c r="K211" s="131"/>
      <c r="L211" s="125"/>
      <c r="M211" s="125"/>
      <c r="N211" s="125"/>
      <c r="O211" s="125"/>
      <c r="P211" s="127"/>
    </row>
    <row r="212" spans="1:16" ht="18" customHeight="1">
      <c r="A212" s="120"/>
      <c r="B212" s="132"/>
      <c r="C212" s="132"/>
      <c r="D212" s="122"/>
      <c r="E212" s="132"/>
      <c r="F212" s="120"/>
      <c r="G212" s="135"/>
      <c r="H212" s="122"/>
      <c r="I212" s="133"/>
      <c r="J212" s="131"/>
      <c r="K212" s="131"/>
      <c r="L212" s="125"/>
      <c r="M212" s="125"/>
      <c r="N212" s="125"/>
      <c r="O212" s="125"/>
      <c r="P212" s="127"/>
    </row>
    <row r="213" spans="1:16" ht="18" customHeight="1">
      <c r="A213" s="120"/>
      <c r="B213" s="132"/>
      <c r="C213" s="132"/>
      <c r="D213" s="122"/>
      <c r="E213" s="132"/>
      <c r="F213" s="120"/>
      <c r="G213" s="135"/>
      <c r="H213" s="122"/>
      <c r="I213" s="133"/>
      <c r="J213" s="131"/>
      <c r="K213" s="131"/>
      <c r="L213" s="125"/>
      <c r="M213" s="125"/>
      <c r="N213" s="125"/>
      <c r="O213" s="125"/>
      <c r="P213" s="127"/>
    </row>
    <row r="214" spans="1:16" ht="18" customHeight="1">
      <c r="A214" s="120"/>
      <c r="B214" s="132"/>
      <c r="C214" s="132"/>
      <c r="D214" s="122"/>
      <c r="E214" s="132"/>
      <c r="F214" s="120"/>
      <c r="G214" s="135"/>
      <c r="H214" s="122"/>
      <c r="I214" s="133"/>
      <c r="J214" s="131"/>
      <c r="K214" s="131"/>
      <c r="L214" s="125"/>
      <c r="M214" s="125"/>
      <c r="N214" s="125"/>
      <c r="O214" s="125"/>
      <c r="P214" s="127"/>
    </row>
    <row r="215" spans="1:16" ht="18" customHeight="1">
      <c r="A215" s="120"/>
      <c r="B215" s="132"/>
      <c r="C215" s="132"/>
      <c r="D215" s="122"/>
      <c r="E215" s="132"/>
      <c r="F215" s="120"/>
      <c r="G215" s="135"/>
      <c r="H215" s="122"/>
      <c r="I215" s="133"/>
      <c r="J215" s="131"/>
      <c r="K215" s="131"/>
      <c r="L215" s="125"/>
      <c r="M215" s="125"/>
      <c r="N215" s="125"/>
      <c r="O215" s="125"/>
      <c r="P215" s="127"/>
    </row>
    <row r="216" spans="1:16" ht="18" customHeight="1">
      <c r="A216" s="120"/>
      <c r="B216" s="132"/>
      <c r="C216" s="132"/>
      <c r="D216" s="122"/>
      <c r="E216" s="132"/>
      <c r="F216" s="120"/>
      <c r="G216" s="135"/>
      <c r="H216" s="122"/>
      <c r="I216" s="133"/>
      <c r="J216" s="131"/>
      <c r="K216" s="131"/>
      <c r="L216" s="125"/>
      <c r="M216" s="125"/>
      <c r="N216" s="125"/>
      <c r="O216" s="125"/>
      <c r="P216" s="127"/>
    </row>
    <row r="217" spans="1:16" ht="18" customHeight="1">
      <c r="A217" s="120"/>
      <c r="B217" s="132"/>
      <c r="C217" s="132"/>
      <c r="D217" s="122"/>
      <c r="E217" s="132"/>
      <c r="F217" s="120"/>
      <c r="G217" s="122"/>
      <c r="H217" s="122"/>
      <c r="I217" s="133"/>
      <c r="J217" s="131"/>
      <c r="K217" s="131"/>
      <c r="L217" s="125"/>
      <c r="M217" s="125"/>
      <c r="N217" s="125"/>
      <c r="O217" s="125"/>
      <c r="P217" s="127"/>
    </row>
    <row r="218" spans="1:16" ht="18" customHeight="1">
      <c r="A218" s="120"/>
      <c r="B218" s="121"/>
      <c r="C218" s="121"/>
      <c r="D218" s="122"/>
      <c r="E218" s="121"/>
      <c r="F218" s="124"/>
      <c r="G218" s="122"/>
      <c r="H218" s="122"/>
      <c r="I218" s="122"/>
      <c r="J218" s="123"/>
      <c r="K218" s="123"/>
      <c r="L218" s="125"/>
      <c r="M218" s="125"/>
      <c r="N218" s="125"/>
      <c r="O218" s="125"/>
      <c r="P218" s="127"/>
    </row>
    <row r="219" spans="1:16" ht="18" customHeight="1">
      <c r="A219" s="120"/>
      <c r="B219" s="121"/>
      <c r="C219" s="121"/>
      <c r="D219" s="122"/>
      <c r="E219" s="121"/>
      <c r="F219" s="124"/>
      <c r="G219" s="122"/>
      <c r="H219" s="122"/>
      <c r="I219" s="122"/>
      <c r="J219" s="123"/>
      <c r="K219" s="123"/>
      <c r="L219" s="125"/>
      <c r="M219" s="125"/>
      <c r="N219" s="125"/>
      <c r="O219" s="125"/>
      <c r="P219" s="127"/>
    </row>
    <row r="220" spans="1:16" ht="18" customHeight="1">
      <c r="A220" s="120"/>
      <c r="B220" s="121"/>
      <c r="C220" s="121"/>
      <c r="D220" s="122"/>
      <c r="E220" s="121"/>
      <c r="F220" s="124"/>
      <c r="G220" s="122"/>
      <c r="H220" s="122"/>
      <c r="I220" s="122"/>
      <c r="J220" s="123"/>
      <c r="K220" s="123"/>
      <c r="L220" s="125"/>
      <c r="M220" s="125"/>
      <c r="N220" s="125"/>
      <c r="O220" s="125"/>
      <c r="P220" s="127"/>
    </row>
    <row r="221" spans="1:16" ht="18" customHeight="1">
      <c r="A221" s="120"/>
      <c r="B221" s="121"/>
      <c r="C221" s="121"/>
      <c r="D221" s="122"/>
      <c r="E221" s="121"/>
      <c r="F221" s="124"/>
      <c r="G221" s="122"/>
      <c r="H221" s="122"/>
      <c r="I221" s="122"/>
      <c r="J221" s="123"/>
      <c r="K221" s="123"/>
      <c r="L221" s="125"/>
      <c r="M221" s="125"/>
      <c r="N221" s="125"/>
      <c r="O221" s="125"/>
      <c r="P221" s="127"/>
    </row>
    <row r="222" spans="1:16" ht="18" customHeight="1">
      <c r="A222" s="120"/>
      <c r="B222" s="121"/>
      <c r="C222" s="121"/>
      <c r="D222" s="122"/>
      <c r="E222" s="121"/>
      <c r="F222" s="124"/>
      <c r="G222" s="122"/>
      <c r="H222" s="122"/>
      <c r="I222" s="122"/>
      <c r="J222" s="123"/>
      <c r="K222" s="123"/>
      <c r="L222" s="125"/>
      <c r="M222" s="125"/>
      <c r="N222" s="125"/>
      <c r="O222" s="125"/>
      <c r="P222" s="127"/>
    </row>
    <row r="223" spans="1:16" ht="18" customHeight="1">
      <c r="A223" s="120"/>
      <c r="B223" s="121"/>
      <c r="C223" s="121"/>
      <c r="D223" s="122"/>
      <c r="E223" s="121"/>
      <c r="F223" s="124"/>
      <c r="G223" s="122"/>
      <c r="H223" s="122"/>
      <c r="I223" s="122"/>
      <c r="J223" s="123"/>
      <c r="K223" s="123"/>
      <c r="L223" s="125"/>
      <c r="M223" s="125"/>
      <c r="N223" s="125"/>
      <c r="O223" s="125"/>
      <c r="P223" s="127"/>
    </row>
    <row r="224" spans="1:16" ht="18" customHeight="1">
      <c r="A224" s="120"/>
      <c r="B224" s="121"/>
      <c r="C224" s="121"/>
      <c r="D224" s="122"/>
      <c r="E224" s="121"/>
      <c r="F224" s="124"/>
      <c r="G224" s="122"/>
      <c r="H224" s="122"/>
      <c r="I224" s="122"/>
      <c r="J224" s="123"/>
      <c r="K224" s="123"/>
      <c r="L224" s="125"/>
      <c r="M224" s="125"/>
      <c r="N224" s="125"/>
      <c r="O224" s="125"/>
      <c r="P224" s="127"/>
    </row>
    <row r="225" spans="1:16" ht="18" customHeight="1">
      <c r="A225" s="120"/>
      <c r="B225" s="121"/>
      <c r="C225" s="121"/>
      <c r="D225" s="122"/>
      <c r="E225" s="121"/>
      <c r="F225" s="124"/>
      <c r="G225" s="122"/>
      <c r="H225" s="122"/>
      <c r="I225" s="122"/>
      <c r="J225" s="123"/>
      <c r="K225" s="123"/>
      <c r="L225" s="125"/>
      <c r="M225" s="125"/>
      <c r="N225" s="125"/>
      <c r="O225" s="125"/>
      <c r="P225" s="127"/>
    </row>
    <row r="226" spans="1:16" ht="18" customHeight="1">
      <c r="A226" s="120"/>
      <c r="B226" s="121"/>
      <c r="C226" s="121"/>
      <c r="D226" s="122"/>
      <c r="E226" s="121"/>
      <c r="F226" s="124"/>
      <c r="G226" s="122"/>
      <c r="H226" s="122"/>
      <c r="I226" s="122"/>
      <c r="J226" s="123"/>
      <c r="K226" s="123"/>
      <c r="L226" s="125"/>
      <c r="M226" s="125"/>
      <c r="N226" s="125"/>
      <c r="O226" s="125"/>
      <c r="P226" s="127"/>
    </row>
    <row r="227" spans="1:16" ht="18" customHeight="1">
      <c r="A227" s="120"/>
      <c r="B227" s="121"/>
      <c r="C227" s="121"/>
      <c r="D227" s="122"/>
      <c r="E227" s="121"/>
      <c r="F227" s="124"/>
      <c r="G227" s="122"/>
      <c r="H227" s="122"/>
      <c r="I227" s="122"/>
      <c r="J227" s="123"/>
      <c r="K227" s="123"/>
      <c r="L227" s="125"/>
      <c r="M227" s="125"/>
      <c r="N227" s="125"/>
      <c r="O227" s="125"/>
      <c r="P227" s="127"/>
    </row>
    <row r="228" spans="1:16" ht="18" customHeight="1">
      <c r="A228" s="120"/>
      <c r="B228" s="121"/>
      <c r="C228" s="121"/>
      <c r="D228" s="122"/>
      <c r="E228" s="121"/>
      <c r="F228" s="124"/>
      <c r="G228" s="122"/>
      <c r="H228" s="122"/>
      <c r="I228" s="122"/>
      <c r="J228" s="123"/>
      <c r="K228" s="123"/>
      <c r="L228" s="125"/>
      <c r="M228" s="125"/>
      <c r="N228" s="125"/>
      <c r="O228" s="125"/>
      <c r="P228" s="127"/>
    </row>
    <row r="229" spans="1:16" ht="18" customHeight="1">
      <c r="A229" s="120"/>
      <c r="B229" s="121"/>
      <c r="C229" s="121"/>
      <c r="D229" s="122"/>
      <c r="E229" s="121"/>
      <c r="F229" s="124"/>
      <c r="G229" s="122"/>
      <c r="H229" s="122"/>
      <c r="I229" s="122"/>
      <c r="J229" s="123"/>
      <c r="K229" s="123"/>
      <c r="L229" s="125"/>
      <c r="M229" s="125"/>
      <c r="N229" s="125"/>
      <c r="O229" s="125"/>
      <c r="P229" s="127"/>
    </row>
    <row r="230" spans="1:16" ht="18" customHeight="1">
      <c r="A230" s="120"/>
      <c r="B230" s="121"/>
      <c r="C230" s="121"/>
      <c r="D230" s="122"/>
      <c r="E230" s="121"/>
      <c r="F230" s="124"/>
      <c r="G230" s="122"/>
      <c r="H230" s="122"/>
      <c r="I230" s="122"/>
      <c r="J230" s="123"/>
      <c r="K230" s="123"/>
      <c r="L230" s="125"/>
      <c r="M230" s="125"/>
      <c r="N230" s="125"/>
      <c r="O230" s="125"/>
      <c r="P230" s="127"/>
    </row>
    <row r="231" spans="1:16" ht="18" customHeight="1">
      <c r="A231" s="120"/>
      <c r="B231" s="121"/>
      <c r="C231" s="121"/>
      <c r="D231" s="122"/>
      <c r="E231" s="121"/>
      <c r="F231" s="124"/>
      <c r="G231" s="122"/>
      <c r="H231" s="122"/>
      <c r="I231" s="122"/>
      <c r="J231" s="123"/>
      <c r="K231" s="123"/>
      <c r="L231" s="125"/>
      <c r="M231" s="125"/>
      <c r="N231" s="125"/>
      <c r="O231" s="125"/>
      <c r="P231" s="127"/>
    </row>
    <row r="232" spans="1:16" ht="18" customHeight="1">
      <c r="A232" s="120"/>
      <c r="B232" s="121"/>
      <c r="C232" s="121"/>
      <c r="D232" s="122"/>
      <c r="E232" s="121"/>
      <c r="F232" s="124"/>
      <c r="G232" s="122"/>
      <c r="H232" s="122"/>
      <c r="I232" s="122"/>
      <c r="J232" s="123"/>
      <c r="K232" s="123"/>
      <c r="L232" s="125"/>
      <c r="M232" s="125"/>
      <c r="N232" s="125"/>
      <c r="O232" s="125"/>
      <c r="P232" s="127"/>
    </row>
    <row r="233" spans="1:16" ht="18" customHeight="1">
      <c r="A233" s="120"/>
      <c r="B233" s="121"/>
      <c r="C233" s="121"/>
      <c r="D233" s="122"/>
      <c r="E233" s="121"/>
      <c r="F233" s="124"/>
      <c r="G233" s="122"/>
      <c r="H233" s="122"/>
      <c r="I233" s="122"/>
      <c r="J233" s="123"/>
      <c r="K233" s="123"/>
      <c r="L233" s="125"/>
      <c r="M233" s="125"/>
      <c r="N233" s="125"/>
      <c r="O233" s="125"/>
      <c r="P233" s="127"/>
    </row>
    <row r="234" spans="1:16" ht="18" customHeight="1">
      <c r="A234" s="120"/>
      <c r="B234" s="121"/>
      <c r="C234" s="121"/>
      <c r="D234" s="122"/>
      <c r="E234" s="121"/>
      <c r="F234" s="124"/>
      <c r="G234" s="122"/>
      <c r="H234" s="122"/>
      <c r="I234" s="122"/>
      <c r="J234" s="123"/>
      <c r="K234" s="123"/>
      <c r="L234" s="125"/>
      <c r="M234" s="125"/>
      <c r="N234" s="125"/>
      <c r="O234" s="125"/>
      <c r="P234" s="127"/>
    </row>
    <row r="235" spans="1:16" ht="18" customHeight="1">
      <c r="A235" s="120"/>
      <c r="B235" s="121"/>
      <c r="C235" s="121"/>
      <c r="D235" s="122"/>
      <c r="E235" s="121"/>
      <c r="F235" s="124"/>
      <c r="G235" s="122"/>
      <c r="H235" s="122"/>
      <c r="I235" s="122"/>
      <c r="J235" s="123"/>
      <c r="K235" s="123"/>
      <c r="L235" s="125"/>
      <c r="M235" s="125"/>
      <c r="N235" s="125"/>
      <c r="O235" s="125"/>
      <c r="P235" s="127"/>
    </row>
    <row r="236" spans="1:16" ht="18" customHeight="1">
      <c r="A236" s="120"/>
      <c r="B236" s="121"/>
      <c r="C236" s="121"/>
      <c r="D236" s="122"/>
      <c r="E236" s="121"/>
      <c r="F236" s="124"/>
      <c r="G236" s="122"/>
      <c r="H236" s="122"/>
      <c r="I236" s="122"/>
      <c r="J236" s="123"/>
      <c r="K236" s="123"/>
      <c r="L236" s="125"/>
      <c r="M236" s="125"/>
      <c r="N236" s="125"/>
      <c r="O236" s="125"/>
      <c r="P236" s="127"/>
    </row>
    <row r="237" spans="1:16" ht="18" customHeight="1">
      <c r="A237" s="120"/>
      <c r="B237" s="121"/>
      <c r="C237" s="121"/>
      <c r="D237" s="122"/>
      <c r="E237" s="121"/>
      <c r="F237" s="124"/>
      <c r="G237" s="122"/>
      <c r="H237" s="122"/>
      <c r="I237" s="122"/>
      <c r="J237" s="123"/>
      <c r="K237" s="123"/>
      <c r="L237" s="125"/>
      <c r="M237" s="125"/>
      <c r="N237" s="125"/>
      <c r="O237" s="125"/>
      <c r="P237" s="127"/>
    </row>
    <row r="238" spans="1:16" ht="18" customHeight="1">
      <c r="A238" s="120"/>
      <c r="B238" s="121"/>
      <c r="C238" s="121"/>
      <c r="D238" s="122"/>
      <c r="E238" s="121"/>
      <c r="F238" s="124"/>
      <c r="G238" s="122"/>
      <c r="H238" s="122"/>
      <c r="I238" s="122"/>
      <c r="J238" s="123"/>
      <c r="K238" s="123"/>
      <c r="L238" s="125"/>
      <c r="M238" s="125"/>
      <c r="N238" s="125"/>
      <c r="O238" s="125"/>
      <c r="P238" s="127"/>
    </row>
    <row r="239" spans="1:16" ht="18" customHeight="1">
      <c r="A239" s="120"/>
      <c r="B239" s="121"/>
      <c r="C239" s="121"/>
      <c r="D239" s="122"/>
      <c r="E239" s="121"/>
      <c r="F239" s="124"/>
      <c r="G239" s="122"/>
      <c r="H239" s="122"/>
      <c r="I239" s="122"/>
      <c r="J239" s="123"/>
      <c r="K239" s="123"/>
      <c r="L239" s="125"/>
      <c r="M239" s="125"/>
      <c r="N239" s="125"/>
      <c r="O239" s="125"/>
      <c r="P239" s="127"/>
    </row>
    <row r="240" spans="1:16" ht="18" customHeight="1">
      <c r="A240" s="120"/>
      <c r="B240" s="121"/>
      <c r="C240" s="121"/>
      <c r="D240" s="122"/>
      <c r="E240" s="121"/>
      <c r="F240" s="124"/>
      <c r="G240" s="122"/>
      <c r="H240" s="122"/>
      <c r="I240" s="122"/>
      <c r="J240" s="123"/>
      <c r="K240" s="123"/>
      <c r="L240" s="125"/>
      <c r="M240" s="125"/>
      <c r="N240" s="125"/>
      <c r="O240" s="125"/>
      <c r="P240" s="127"/>
    </row>
    <row r="241" spans="1:16" ht="18" customHeight="1">
      <c r="A241" s="120"/>
      <c r="B241" s="121"/>
      <c r="C241" s="121"/>
      <c r="D241" s="122"/>
      <c r="E241" s="121"/>
      <c r="F241" s="124"/>
      <c r="G241" s="122"/>
      <c r="H241" s="122"/>
      <c r="I241" s="122"/>
      <c r="J241" s="123"/>
      <c r="K241" s="123"/>
      <c r="L241" s="125"/>
      <c r="M241" s="125"/>
      <c r="N241" s="125"/>
      <c r="O241" s="125"/>
      <c r="P241" s="127"/>
    </row>
    <row r="242" spans="1:16" ht="18" customHeight="1">
      <c r="A242" s="120"/>
      <c r="B242" s="121"/>
      <c r="C242" s="121"/>
      <c r="D242" s="122"/>
      <c r="E242" s="121"/>
      <c r="F242" s="124"/>
      <c r="G242" s="122"/>
      <c r="H242" s="122"/>
      <c r="I242" s="122"/>
      <c r="J242" s="123"/>
      <c r="K242" s="123"/>
      <c r="L242" s="125"/>
      <c r="M242" s="125"/>
      <c r="N242" s="125"/>
      <c r="O242" s="125"/>
      <c r="P242" s="127"/>
    </row>
    <row r="243" spans="1:16" ht="18" customHeight="1">
      <c r="A243" s="120"/>
      <c r="B243" s="121"/>
      <c r="C243" s="121"/>
      <c r="D243" s="122"/>
      <c r="E243" s="121"/>
      <c r="F243" s="124"/>
      <c r="G243" s="122"/>
      <c r="H243" s="122"/>
      <c r="I243" s="122"/>
      <c r="J243" s="123"/>
      <c r="K243" s="123"/>
      <c r="L243" s="125"/>
      <c r="M243" s="125"/>
      <c r="N243" s="125"/>
      <c r="O243" s="125"/>
      <c r="P243" s="127"/>
    </row>
    <row r="244" spans="1:16" ht="18" customHeight="1">
      <c r="A244" s="120"/>
      <c r="B244" s="121"/>
      <c r="C244" s="121"/>
      <c r="D244" s="122"/>
      <c r="E244" s="121"/>
      <c r="F244" s="124"/>
      <c r="G244" s="122"/>
      <c r="H244" s="122"/>
      <c r="I244" s="122"/>
      <c r="J244" s="123"/>
      <c r="K244" s="123"/>
      <c r="L244" s="125"/>
      <c r="M244" s="125"/>
      <c r="N244" s="125"/>
      <c r="O244" s="125"/>
      <c r="P244" s="127"/>
    </row>
    <row r="245" spans="1:16" ht="18" customHeight="1">
      <c r="A245" s="120"/>
      <c r="B245" s="121"/>
      <c r="C245" s="121"/>
      <c r="D245" s="122"/>
      <c r="E245" s="121"/>
      <c r="F245" s="124"/>
      <c r="G245" s="122"/>
      <c r="H245" s="122"/>
      <c r="I245" s="122"/>
      <c r="J245" s="123"/>
      <c r="K245" s="123"/>
      <c r="L245" s="125"/>
      <c r="M245" s="125"/>
      <c r="N245" s="125"/>
      <c r="O245" s="125"/>
      <c r="P245" s="127"/>
    </row>
    <row r="246" spans="1:16" ht="18" customHeight="1">
      <c r="A246" s="120"/>
      <c r="B246" s="132"/>
      <c r="C246" s="132"/>
      <c r="D246" s="122"/>
      <c r="E246" s="132"/>
      <c r="F246" s="120"/>
      <c r="G246" s="122"/>
      <c r="H246" s="122"/>
      <c r="I246" s="133"/>
      <c r="J246" s="131"/>
      <c r="K246" s="131"/>
      <c r="L246" s="125"/>
      <c r="M246" s="125"/>
      <c r="N246" s="125"/>
      <c r="O246" s="125"/>
      <c r="P246" s="127"/>
    </row>
    <row r="247" spans="1:16" ht="18" customHeight="1">
      <c r="A247" s="120"/>
      <c r="B247" s="121"/>
      <c r="C247" s="121"/>
      <c r="D247" s="122"/>
      <c r="E247" s="121"/>
      <c r="F247" s="124"/>
      <c r="G247" s="122"/>
      <c r="H247" s="122"/>
      <c r="I247" s="122"/>
      <c r="J247" s="123"/>
      <c r="K247" s="123"/>
      <c r="L247" s="125"/>
      <c r="M247" s="125"/>
      <c r="N247" s="125"/>
      <c r="O247" s="125"/>
      <c r="P247" s="127"/>
    </row>
    <row r="248" spans="1:16" ht="18" customHeight="1">
      <c r="A248" s="120"/>
      <c r="B248" s="121"/>
      <c r="C248" s="121"/>
      <c r="D248" s="122"/>
      <c r="E248" s="121"/>
      <c r="F248" s="124"/>
      <c r="G248" s="122"/>
      <c r="H248" s="122"/>
      <c r="I248" s="122"/>
      <c r="J248" s="123"/>
      <c r="K248" s="123"/>
      <c r="L248" s="125"/>
      <c r="M248" s="125"/>
      <c r="N248" s="125"/>
      <c r="O248" s="125"/>
      <c r="P248" s="127"/>
    </row>
    <row r="249" spans="1:16" ht="18" customHeight="1">
      <c r="A249" s="120"/>
      <c r="B249" s="121"/>
      <c r="C249" s="121"/>
      <c r="D249" s="122"/>
      <c r="E249" s="121"/>
      <c r="F249" s="124"/>
      <c r="G249" s="122"/>
      <c r="H249" s="122"/>
      <c r="I249" s="122"/>
      <c r="J249" s="123"/>
      <c r="K249" s="123"/>
      <c r="L249" s="125"/>
      <c r="M249" s="125"/>
      <c r="N249" s="125"/>
      <c r="O249" s="125"/>
      <c r="P249" s="127"/>
    </row>
    <row r="250" spans="1:16" ht="18" customHeight="1">
      <c r="A250" s="120"/>
      <c r="B250" s="121"/>
      <c r="C250" s="121"/>
      <c r="D250" s="122"/>
      <c r="E250" s="121"/>
      <c r="F250" s="124"/>
      <c r="G250" s="122"/>
      <c r="H250" s="122"/>
      <c r="I250" s="122"/>
      <c r="J250" s="123"/>
      <c r="K250" s="123"/>
      <c r="L250" s="125"/>
      <c r="M250" s="125"/>
      <c r="N250" s="125"/>
      <c r="O250" s="125"/>
      <c r="P250" s="127"/>
    </row>
    <row r="251" spans="1:16" ht="18" customHeight="1">
      <c r="A251" s="120"/>
      <c r="B251" s="121"/>
      <c r="C251" s="121"/>
      <c r="D251" s="122"/>
      <c r="E251" s="121"/>
      <c r="F251" s="124"/>
      <c r="G251" s="122"/>
      <c r="H251" s="122"/>
      <c r="I251" s="122"/>
      <c r="J251" s="123"/>
      <c r="K251" s="123"/>
      <c r="L251" s="125"/>
      <c r="M251" s="125"/>
      <c r="N251" s="125"/>
      <c r="O251" s="125"/>
      <c r="P251" s="127"/>
    </row>
    <row r="252" spans="1:16" ht="18" customHeight="1">
      <c r="A252" s="120"/>
      <c r="B252" s="121"/>
      <c r="C252" s="121"/>
      <c r="D252" s="122"/>
      <c r="E252" s="121"/>
      <c r="F252" s="124"/>
      <c r="G252" s="122"/>
      <c r="H252" s="122"/>
      <c r="I252" s="122"/>
      <c r="J252" s="123"/>
      <c r="K252" s="123"/>
      <c r="L252" s="125"/>
      <c r="M252" s="125"/>
      <c r="N252" s="125"/>
      <c r="O252" s="125"/>
      <c r="P252" s="127"/>
    </row>
    <row r="253" spans="1:16" ht="18" customHeight="1">
      <c r="A253" s="120"/>
      <c r="B253" s="121"/>
      <c r="C253" s="121"/>
      <c r="D253" s="122"/>
      <c r="E253" s="121"/>
      <c r="F253" s="124"/>
      <c r="G253" s="122"/>
      <c r="H253" s="122"/>
      <c r="I253" s="122"/>
      <c r="J253" s="123"/>
      <c r="K253" s="123"/>
      <c r="L253" s="125"/>
      <c r="M253" s="125"/>
      <c r="N253" s="125"/>
      <c r="O253" s="125"/>
      <c r="P253" s="127"/>
    </row>
    <row r="254" spans="1:16" ht="18" customHeight="1">
      <c r="A254" s="120"/>
      <c r="B254" s="121"/>
      <c r="C254" s="121"/>
      <c r="D254" s="122"/>
      <c r="E254" s="121"/>
      <c r="F254" s="124"/>
      <c r="G254" s="122"/>
      <c r="H254" s="122"/>
      <c r="I254" s="122"/>
      <c r="J254" s="123"/>
      <c r="K254" s="123"/>
      <c r="L254" s="125"/>
      <c r="M254" s="125"/>
      <c r="N254" s="125"/>
      <c r="O254" s="125"/>
      <c r="P254" s="127"/>
    </row>
    <row r="255" spans="1:16" ht="18" customHeight="1">
      <c r="A255" s="120"/>
      <c r="B255" s="121"/>
      <c r="C255" s="121"/>
      <c r="D255" s="122"/>
      <c r="E255" s="121"/>
      <c r="F255" s="124"/>
      <c r="G255" s="122"/>
      <c r="H255" s="122"/>
      <c r="I255" s="122"/>
      <c r="J255" s="123"/>
      <c r="K255" s="123"/>
      <c r="L255" s="125"/>
      <c r="M255" s="125"/>
      <c r="N255" s="125"/>
      <c r="O255" s="125"/>
      <c r="P255" s="127"/>
    </row>
    <row r="256" spans="1:16" ht="18" customHeight="1">
      <c r="A256" s="120"/>
      <c r="B256" s="121"/>
      <c r="C256" s="121"/>
      <c r="D256" s="122"/>
      <c r="E256" s="121"/>
      <c r="F256" s="124"/>
      <c r="G256" s="122"/>
      <c r="H256" s="122"/>
      <c r="I256" s="122"/>
      <c r="J256" s="123"/>
      <c r="K256" s="123"/>
      <c r="L256" s="125"/>
      <c r="M256" s="125"/>
      <c r="N256" s="125"/>
      <c r="O256" s="125"/>
      <c r="P256" s="127"/>
    </row>
    <row r="257" spans="1:16" ht="18" customHeight="1">
      <c r="A257" s="120"/>
      <c r="B257" s="121"/>
      <c r="C257" s="121"/>
      <c r="D257" s="122"/>
      <c r="E257" s="121"/>
      <c r="F257" s="124"/>
      <c r="G257" s="122"/>
      <c r="H257" s="122"/>
      <c r="I257" s="122"/>
      <c r="J257" s="123"/>
      <c r="K257" s="123"/>
      <c r="L257" s="125"/>
      <c r="M257" s="125"/>
      <c r="N257" s="125"/>
      <c r="O257" s="125"/>
      <c r="P257" s="127"/>
    </row>
    <row r="258" spans="1:16" ht="18" customHeight="1">
      <c r="A258" s="120"/>
      <c r="B258" s="121"/>
      <c r="C258" s="121"/>
      <c r="D258" s="122"/>
      <c r="E258" s="121"/>
      <c r="F258" s="124"/>
      <c r="G258" s="122"/>
      <c r="H258" s="122"/>
      <c r="I258" s="122"/>
      <c r="J258" s="123"/>
      <c r="K258" s="123"/>
      <c r="L258" s="125"/>
      <c r="M258" s="125"/>
      <c r="N258" s="125"/>
      <c r="O258" s="125"/>
      <c r="P258" s="127"/>
    </row>
    <row r="259" spans="1:16" ht="18" customHeight="1">
      <c r="A259" s="120"/>
      <c r="B259" s="121"/>
      <c r="C259" s="121"/>
      <c r="D259" s="122"/>
      <c r="E259" s="121"/>
      <c r="F259" s="124"/>
      <c r="G259" s="122"/>
      <c r="H259" s="122"/>
      <c r="I259" s="122"/>
      <c r="J259" s="123"/>
      <c r="K259" s="123"/>
      <c r="L259" s="125"/>
      <c r="M259" s="125"/>
      <c r="N259" s="125"/>
      <c r="O259" s="125"/>
      <c r="P259" s="127"/>
    </row>
    <row r="260" spans="1:16" ht="18" customHeight="1">
      <c r="A260" s="120"/>
      <c r="B260" s="121"/>
      <c r="C260" s="121"/>
      <c r="D260" s="122"/>
      <c r="E260" s="121"/>
      <c r="F260" s="124"/>
      <c r="G260" s="122"/>
      <c r="H260" s="122"/>
      <c r="I260" s="122"/>
      <c r="J260" s="123"/>
      <c r="K260" s="123"/>
      <c r="L260" s="125"/>
      <c r="M260" s="125"/>
      <c r="N260" s="125"/>
      <c r="O260" s="125"/>
      <c r="P260" s="127"/>
    </row>
    <row r="261" spans="1:16" ht="18" customHeight="1">
      <c r="A261" s="120"/>
      <c r="B261" s="121"/>
      <c r="C261" s="121"/>
      <c r="D261" s="122"/>
      <c r="E261" s="121"/>
      <c r="F261" s="124"/>
      <c r="G261" s="122"/>
      <c r="H261" s="122"/>
      <c r="I261" s="122"/>
      <c r="J261" s="123"/>
      <c r="K261" s="123"/>
      <c r="L261" s="125"/>
      <c r="M261" s="125"/>
      <c r="N261" s="125"/>
      <c r="O261" s="125"/>
      <c r="P261" s="127"/>
    </row>
    <row r="262" spans="1:16" ht="18" customHeight="1">
      <c r="A262" s="120"/>
      <c r="B262" s="121"/>
      <c r="C262" s="121"/>
      <c r="D262" s="122"/>
      <c r="E262" s="121"/>
      <c r="F262" s="124"/>
      <c r="G262" s="122"/>
      <c r="H262" s="122"/>
      <c r="I262" s="122"/>
      <c r="J262" s="123"/>
      <c r="K262" s="123"/>
      <c r="L262" s="125"/>
      <c r="M262" s="125"/>
      <c r="N262" s="125"/>
      <c r="O262" s="125"/>
      <c r="P262" s="127"/>
    </row>
    <row r="263" spans="1:16" ht="18" customHeight="1">
      <c r="A263" s="120"/>
      <c r="B263" s="121"/>
      <c r="C263" s="121"/>
      <c r="D263" s="122"/>
      <c r="E263" s="121"/>
      <c r="F263" s="124"/>
      <c r="G263" s="122"/>
      <c r="H263" s="122"/>
      <c r="I263" s="122"/>
      <c r="J263" s="123"/>
      <c r="K263" s="123"/>
      <c r="L263" s="125"/>
      <c r="M263" s="125"/>
      <c r="N263" s="125"/>
      <c r="O263" s="125"/>
      <c r="P263" s="127"/>
    </row>
    <row r="264" spans="1:16" ht="18" customHeight="1">
      <c r="A264" s="120"/>
      <c r="B264" s="121"/>
      <c r="C264" s="121"/>
      <c r="D264" s="122"/>
      <c r="E264" s="121"/>
      <c r="F264" s="124"/>
      <c r="G264" s="122"/>
      <c r="H264" s="122"/>
      <c r="I264" s="122"/>
      <c r="J264" s="123"/>
      <c r="K264" s="123"/>
      <c r="L264" s="125"/>
      <c r="M264" s="125"/>
      <c r="N264" s="125"/>
      <c r="O264" s="125"/>
      <c r="P264" s="127"/>
    </row>
    <row r="265" spans="1:16" ht="18" customHeight="1">
      <c r="A265" s="120"/>
      <c r="B265" s="121"/>
      <c r="C265" s="121"/>
      <c r="D265" s="122"/>
      <c r="E265" s="121"/>
      <c r="F265" s="124"/>
      <c r="G265" s="122"/>
      <c r="H265" s="122"/>
      <c r="I265" s="122"/>
      <c r="J265" s="123"/>
      <c r="K265" s="123"/>
      <c r="L265" s="125"/>
      <c r="M265" s="125"/>
      <c r="N265" s="125"/>
      <c r="O265" s="125"/>
      <c r="P265" s="127"/>
    </row>
    <row r="266" spans="1:16" ht="18" customHeight="1">
      <c r="A266" s="120"/>
      <c r="B266" s="125"/>
      <c r="C266" s="125"/>
      <c r="D266" s="122"/>
      <c r="E266" s="123"/>
      <c r="F266" s="124"/>
      <c r="G266" s="122"/>
      <c r="H266" s="125"/>
      <c r="I266" s="125"/>
      <c r="J266" s="123"/>
      <c r="K266" s="125"/>
      <c r="L266" s="125"/>
      <c r="M266" s="125"/>
      <c r="N266" s="125"/>
      <c r="O266" s="125"/>
      <c r="P266" s="127"/>
    </row>
    <row r="267" spans="1:16" ht="18" customHeight="1">
      <c r="A267" s="120"/>
      <c r="B267" s="121"/>
      <c r="C267" s="121"/>
      <c r="D267" s="122"/>
      <c r="E267" s="121"/>
      <c r="F267" s="124"/>
      <c r="G267" s="122"/>
      <c r="H267" s="122"/>
      <c r="I267" s="122"/>
      <c r="J267" s="123"/>
      <c r="K267" s="123"/>
      <c r="L267" s="125"/>
      <c r="M267" s="125"/>
      <c r="N267" s="125"/>
      <c r="O267" s="125"/>
      <c r="P267" s="127"/>
    </row>
    <row r="268" spans="1:16" ht="18" customHeight="1">
      <c r="A268" s="120"/>
      <c r="B268" s="121"/>
      <c r="C268" s="121"/>
      <c r="D268" s="122"/>
      <c r="E268" s="121"/>
      <c r="F268" s="124"/>
      <c r="G268" s="122"/>
      <c r="H268" s="122"/>
      <c r="I268" s="122"/>
      <c r="J268" s="123"/>
      <c r="K268" s="123"/>
      <c r="L268" s="125"/>
      <c r="M268" s="125"/>
      <c r="N268" s="125"/>
      <c r="O268" s="125"/>
      <c r="P268" s="127"/>
    </row>
    <row r="269" spans="1:16" ht="18" customHeight="1">
      <c r="A269" s="120"/>
      <c r="B269" s="121"/>
      <c r="C269" s="121"/>
      <c r="D269" s="122"/>
      <c r="E269" s="121"/>
      <c r="F269" s="124"/>
      <c r="G269" s="122"/>
      <c r="H269" s="122"/>
      <c r="I269" s="122"/>
      <c r="J269" s="123"/>
      <c r="K269" s="123"/>
      <c r="L269" s="125"/>
      <c r="M269" s="125"/>
      <c r="N269" s="125"/>
      <c r="O269" s="125"/>
      <c r="P269" s="127"/>
    </row>
    <row r="270" spans="1:16" ht="18" customHeight="1">
      <c r="A270" s="120"/>
      <c r="B270" s="121"/>
      <c r="C270" s="121"/>
      <c r="D270" s="122"/>
      <c r="E270" s="121"/>
      <c r="F270" s="124"/>
      <c r="G270" s="122"/>
      <c r="H270" s="122"/>
      <c r="I270" s="122"/>
      <c r="J270" s="123"/>
      <c r="K270" s="123"/>
      <c r="L270" s="125"/>
      <c r="M270" s="125"/>
      <c r="N270" s="125"/>
      <c r="O270" s="125"/>
      <c r="P270" s="127"/>
    </row>
    <row r="271" spans="1:16" ht="18" customHeight="1">
      <c r="A271" s="120"/>
      <c r="B271" s="121"/>
      <c r="C271" s="121"/>
      <c r="D271" s="122"/>
      <c r="E271" s="121"/>
      <c r="F271" s="124"/>
      <c r="G271" s="122"/>
      <c r="H271" s="122"/>
      <c r="I271" s="122"/>
      <c r="J271" s="123"/>
      <c r="K271" s="123"/>
      <c r="L271" s="125"/>
      <c r="M271" s="125"/>
      <c r="N271" s="125"/>
      <c r="O271" s="125"/>
      <c r="P271" s="127"/>
    </row>
    <row r="272" spans="1:16" ht="18" customHeight="1">
      <c r="A272" s="120"/>
      <c r="B272" s="121"/>
      <c r="C272" s="121"/>
      <c r="D272" s="122"/>
      <c r="E272" s="121"/>
      <c r="F272" s="124"/>
      <c r="G272" s="122"/>
      <c r="H272" s="122"/>
      <c r="I272" s="122"/>
      <c r="J272" s="123"/>
      <c r="K272" s="123"/>
      <c r="L272" s="125"/>
      <c r="M272" s="125"/>
      <c r="N272" s="125"/>
      <c r="O272" s="125"/>
      <c r="P272" s="127"/>
    </row>
    <row r="273" spans="1:16" ht="18" customHeight="1">
      <c r="A273" s="120"/>
      <c r="B273" s="121"/>
      <c r="C273" s="121"/>
      <c r="D273" s="122"/>
      <c r="E273" s="121"/>
      <c r="F273" s="124"/>
      <c r="G273" s="122"/>
      <c r="H273" s="122"/>
      <c r="I273" s="122"/>
      <c r="J273" s="123"/>
      <c r="K273" s="123"/>
      <c r="L273" s="125"/>
      <c r="M273" s="125"/>
      <c r="N273" s="125"/>
      <c r="O273" s="125"/>
      <c r="P273" s="127"/>
    </row>
    <row r="274" spans="1:16" ht="18" customHeight="1">
      <c r="A274" s="120"/>
      <c r="B274" s="121"/>
      <c r="C274" s="121"/>
      <c r="D274" s="122"/>
      <c r="E274" s="121"/>
      <c r="F274" s="124"/>
      <c r="G274" s="122"/>
      <c r="H274" s="122"/>
      <c r="I274" s="122"/>
      <c r="J274" s="123"/>
      <c r="K274" s="123"/>
      <c r="L274" s="125"/>
      <c r="M274" s="125"/>
      <c r="N274" s="125"/>
      <c r="O274" s="125"/>
      <c r="P274" s="127"/>
    </row>
    <row r="275" spans="1:16" ht="18" customHeight="1">
      <c r="A275" s="120"/>
      <c r="B275" s="121"/>
      <c r="C275" s="121"/>
      <c r="D275" s="122"/>
      <c r="E275" s="121"/>
      <c r="F275" s="124"/>
      <c r="G275" s="122"/>
      <c r="H275" s="122"/>
      <c r="I275" s="122"/>
      <c r="J275" s="123"/>
      <c r="K275" s="123"/>
      <c r="L275" s="125"/>
      <c r="M275" s="125"/>
      <c r="N275" s="125"/>
      <c r="O275" s="125"/>
      <c r="P275" s="127"/>
    </row>
    <row r="276" spans="1:16" ht="18" customHeight="1">
      <c r="A276" s="120"/>
      <c r="B276" s="132"/>
      <c r="C276" s="132"/>
      <c r="D276" s="122"/>
      <c r="E276" s="132"/>
      <c r="F276" s="120"/>
      <c r="G276" s="122"/>
      <c r="H276" s="122"/>
      <c r="I276" s="133"/>
      <c r="J276" s="131"/>
      <c r="K276" s="131"/>
      <c r="L276" s="125"/>
      <c r="M276" s="125"/>
      <c r="N276" s="125"/>
      <c r="O276" s="125"/>
      <c r="P276" s="127"/>
    </row>
    <row r="277" spans="1:16" ht="18" customHeight="1">
      <c r="A277" s="120"/>
      <c r="B277" s="121"/>
      <c r="C277" s="121"/>
      <c r="D277" s="122"/>
      <c r="E277" s="121"/>
      <c r="F277" s="124"/>
      <c r="G277" s="128"/>
      <c r="H277" s="122"/>
      <c r="I277" s="122"/>
      <c r="J277" s="123"/>
      <c r="K277" s="123"/>
      <c r="L277" s="125"/>
      <c r="M277" s="125"/>
      <c r="N277" s="125"/>
      <c r="O277" s="125"/>
      <c r="P277" s="127"/>
    </row>
    <row r="278" spans="1:16" ht="18" customHeight="1">
      <c r="A278" s="120"/>
      <c r="B278" s="136"/>
      <c r="C278" s="136"/>
      <c r="D278" s="122"/>
      <c r="E278" s="136"/>
      <c r="F278" s="137"/>
      <c r="G278" s="128"/>
      <c r="H278" s="122"/>
      <c r="I278" s="122"/>
      <c r="J278" s="123"/>
      <c r="K278" s="123"/>
      <c r="L278" s="125"/>
      <c r="M278" s="125"/>
      <c r="N278" s="125"/>
      <c r="O278" s="125"/>
      <c r="P278" s="127"/>
    </row>
    <row r="279" spans="1:16" ht="18" customHeight="1">
      <c r="A279" s="120"/>
      <c r="B279" s="136"/>
      <c r="C279" s="136"/>
      <c r="D279" s="122"/>
      <c r="E279" s="136"/>
      <c r="F279" s="137"/>
      <c r="G279" s="128"/>
      <c r="H279" s="122"/>
      <c r="I279" s="122"/>
      <c r="J279" s="123"/>
      <c r="K279" s="123"/>
      <c r="L279" s="125"/>
      <c r="M279" s="125"/>
      <c r="N279" s="125"/>
      <c r="O279" s="125"/>
      <c r="P279" s="127"/>
    </row>
    <row r="280" spans="1:16" ht="18" customHeight="1">
      <c r="A280" s="120"/>
      <c r="B280" s="136"/>
      <c r="C280" s="136"/>
      <c r="D280" s="122"/>
      <c r="E280" s="136"/>
      <c r="F280" s="137"/>
      <c r="G280" s="128"/>
      <c r="H280" s="122"/>
      <c r="I280" s="122"/>
      <c r="J280" s="123"/>
      <c r="K280" s="123"/>
      <c r="L280" s="125"/>
      <c r="M280" s="125"/>
      <c r="N280" s="125"/>
      <c r="O280" s="125"/>
      <c r="P280" s="127"/>
    </row>
    <row r="281" spans="1:16" ht="18" customHeight="1">
      <c r="A281" s="120"/>
      <c r="B281" s="136"/>
      <c r="C281" s="136"/>
      <c r="D281" s="122"/>
      <c r="E281" s="136"/>
      <c r="F281" s="137"/>
      <c r="G281" s="128"/>
      <c r="H281" s="122"/>
      <c r="I281" s="122"/>
      <c r="J281" s="123"/>
      <c r="K281" s="123"/>
      <c r="L281" s="125"/>
      <c r="M281" s="125"/>
      <c r="N281" s="125"/>
      <c r="O281" s="125"/>
      <c r="P281" s="127"/>
    </row>
    <row r="282" spans="1:16" ht="18" customHeight="1">
      <c r="A282" s="120"/>
      <c r="B282" s="136"/>
      <c r="C282" s="136"/>
      <c r="D282" s="122"/>
      <c r="E282" s="136"/>
      <c r="F282" s="137"/>
      <c r="G282" s="128"/>
      <c r="H282" s="122"/>
      <c r="I282" s="122"/>
      <c r="J282" s="123"/>
      <c r="K282" s="123"/>
      <c r="L282" s="125"/>
      <c r="M282" s="125"/>
      <c r="N282" s="125"/>
      <c r="O282" s="125"/>
      <c r="P282" s="127"/>
    </row>
    <row r="283" spans="1:16" ht="18" customHeight="1">
      <c r="A283" s="120"/>
      <c r="B283" s="136"/>
      <c r="C283" s="136"/>
      <c r="D283" s="122"/>
      <c r="E283" s="136"/>
      <c r="F283" s="137"/>
      <c r="G283" s="128"/>
      <c r="H283" s="122"/>
      <c r="I283" s="122"/>
      <c r="J283" s="123"/>
      <c r="K283" s="123"/>
      <c r="L283" s="125"/>
      <c r="M283" s="125"/>
      <c r="N283" s="125"/>
      <c r="O283" s="125"/>
      <c r="P283" s="127"/>
    </row>
    <row r="284" spans="1:16" ht="18" customHeight="1">
      <c r="A284" s="120"/>
      <c r="B284" s="136"/>
      <c r="C284" s="136"/>
      <c r="D284" s="122"/>
      <c r="E284" s="136"/>
      <c r="F284" s="137"/>
      <c r="G284" s="128"/>
      <c r="H284" s="122"/>
      <c r="I284" s="122"/>
      <c r="J284" s="123"/>
      <c r="K284" s="123"/>
      <c r="L284" s="125"/>
      <c r="M284" s="125"/>
      <c r="N284" s="125"/>
      <c r="O284" s="125"/>
      <c r="P284" s="127"/>
    </row>
    <row r="285" spans="1:16" ht="18" customHeight="1">
      <c r="A285" s="120"/>
      <c r="B285" s="136"/>
      <c r="C285" s="136"/>
      <c r="D285" s="122"/>
      <c r="E285" s="136"/>
      <c r="F285" s="137"/>
      <c r="G285" s="128"/>
      <c r="H285" s="122"/>
      <c r="I285" s="122"/>
      <c r="J285" s="123"/>
      <c r="K285" s="123"/>
      <c r="L285" s="125"/>
      <c r="M285" s="125"/>
      <c r="N285" s="125"/>
      <c r="O285" s="125"/>
      <c r="P285" s="127"/>
    </row>
    <row r="286" spans="1:16" ht="18" customHeight="1">
      <c r="A286" s="120"/>
      <c r="B286" s="136"/>
      <c r="C286" s="136"/>
      <c r="D286" s="122"/>
      <c r="E286" s="136"/>
      <c r="F286" s="137"/>
      <c r="G286" s="128"/>
      <c r="H286" s="122"/>
      <c r="I286" s="122"/>
      <c r="J286" s="123"/>
      <c r="K286" s="123"/>
      <c r="L286" s="125"/>
      <c r="M286" s="125"/>
      <c r="N286" s="125"/>
      <c r="O286" s="125"/>
      <c r="P286" s="127"/>
    </row>
    <row r="287" spans="1:16" ht="18" customHeight="1">
      <c r="A287" s="120"/>
      <c r="B287" s="136"/>
      <c r="C287" s="136"/>
      <c r="D287" s="122"/>
      <c r="E287" s="136"/>
      <c r="F287" s="137"/>
      <c r="G287" s="128"/>
      <c r="H287" s="122"/>
      <c r="I287" s="122"/>
      <c r="J287" s="123"/>
      <c r="K287" s="123"/>
      <c r="L287" s="125"/>
      <c r="M287" s="125"/>
      <c r="N287" s="125"/>
      <c r="O287" s="125"/>
      <c r="P287" s="127"/>
    </row>
    <row r="288" spans="1:16" ht="18" customHeight="1">
      <c r="A288" s="120"/>
      <c r="B288" s="136"/>
      <c r="C288" s="136"/>
      <c r="D288" s="122"/>
      <c r="E288" s="136"/>
      <c r="F288" s="137"/>
      <c r="G288" s="128"/>
      <c r="H288" s="122"/>
      <c r="I288" s="122"/>
      <c r="J288" s="123"/>
      <c r="K288" s="123"/>
      <c r="L288" s="125"/>
      <c r="M288" s="125"/>
      <c r="N288" s="125"/>
      <c r="O288" s="125"/>
      <c r="P288" s="127"/>
    </row>
    <row r="289" spans="1:16" ht="18" customHeight="1">
      <c r="A289" s="120"/>
      <c r="B289" s="136"/>
      <c r="C289" s="136"/>
      <c r="D289" s="122"/>
      <c r="E289" s="136"/>
      <c r="F289" s="137"/>
      <c r="G289" s="128"/>
      <c r="H289" s="122"/>
      <c r="I289" s="122"/>
      <c r="J289" s="123"/>
      <c r="K289" s="123"/>
      <c r="L289" s="125"/>
      <c r="M289" s="125"/>
      <c r="N289" s="125"/>
      <c r="O289" s="125"/>
      <c r="P289" s="127"/>
    </row>
    <row r="290" spans="1:16" ht="18" customHeight="1">
      <c r="A290" s="120"/>
      <c r="B290" s="136"/>
      <c r="C290" s="136"/>
      <c r="D290" s="122"/>
      <c r="E290" s="136"/>
      <c r="F290" s="137"/>
      <c r="G290" s="128"/>
      <c r="H290" s="122"/>
      <c r="I290" s="122"/>
      <c r="J290" s="123"/>
      <c r="K290" s="123"/>
      <c r="L290" s="125"/>
      <c r="M290" s="125"/>
      <c r="N290" s="125"/>
      <c r="O290" s="125"/>
      <c r="P290" s="127"/>
    </row>
    <row r="291" spans="1:16" ht="18" customHeight="1">
      <c r="A291" s="120"/>
      <c r="B291" s="136"/>
      <c r="C291" s="136"/>
      <c r="D291" s="122"/>
      <c r="E291" s="136"/>
      <c r="F291" s="137"/>
      <c r="G291" s="128"/>
      <c r="H291" s="122"/>
      <c r="I291" s="122"/>
      <c r="J291" s="123"/>
      <c r="K291" s="123"/>
      <c r="L291" s="125"/>
      <c r="M291" s="125"/>
      <c r="N291" s="125"/>
      <c r="O291" s="125"/>
      <c r="P291" s="127"/>
    </row>
    <row r="292" spans="1:16" ht="18" customHeight="1">
      <c r="A292" s="120"/>
      <c r="B292" s="136"/>
      <c r="C292" s="136"/>
      <c r="D292" s="122"/>
      <c r="E292" s="136"/>
      <c r="F292" s="137"/>
      <c r="G292" s="128"/>
      <c r="H292" s="122"/>
      <c r="I292" s="122"/>
      <c r="J292" s="123"/>
      <c r="K292" s="123"/>
      <c r="L292" s="125"/>
      <c r="M292" s="125"/>
      <c r="N292" s="125"/>
      <c r="O292" s="125"/>
      <c r="P292" s="127"/>
    </row>
    <row r="293" spans="1:16" ht="18" customHeight="1">
      <c r="A293" s="120"/>
      <c r="B293" s="136"/>
      <c r="C293" s="136"/>
      <c r="D293" s="122"/>
      <c r="E293" s="136"/>
      <c r="F293" s="137"/>
      <c r="G293" s="128"/>
      <c r="H293" s="122"/>
      <c r="I293" s="122"/>
      <c r="J293" s="123"/>
      <c r="K293" s="123"/>
      <c r="L293" s="125"/>
      <c r="M293" s="125"/>
      <c r="N293" s="125"/>
      <c r="O293" s="125"/>
      <c r="P293" s="127"/>
    </row>
    <row r="294" spans="1:16" ht="18" customHeight="1">
      <c r="A294" s="120"/>
      <c r="B294" s="121"/>
      <c r="C294" s="121"/>
      <c r="D294" s="122"/>
      <c r="E294" s="121"/>
      <c r="F294" s="137"/>
      <c r="G294" s="128"/>
      <c r="H294" s="122"/>
      <c r="I294" s="122"/>
      <c r="J294" s="123"/>
      <c r="K294" s="123"/>
      <c r="L294" s="125"/>
      <c r="M294" s="125"/>
      <c r="N294" s="125"/>
      <c r="O294" s="125"/>
      <c r="P294" s="127"/>
    </row>
    <row r="295" spans="1:16" ht="18" customHeight="1">
      <c r="A295" s="120"/>
      <c r="B295" s="121"/>
      <c r="C295" s="121"/>
      <c r="D295" s="122"/>
      <c r="E295" s="121"/>
      <c r="F295" s="137"/>
      <c r="G295" s="128"/>
      <c r="H295" s="122"/>
      <c r="I295" s="122"/>
      <c r="J295" s="123"/>
      <c r="K295" s="123"/>
      <c r="L295" s="125"/>
      <c r="M295" s="125"/>
      <c r="N295" s="125"/>
      <c r="O295" s="125"/>
      <c r="P295" s="127"/>
    </row>
    <row r="296" spans="1:16" ht="18" customHeight="1">
      <c r="A296" s="120"/>
      <c r="B296" s="121"/>
      <c r="C296" s="121"/>
      <c r="D296" s="122"/>
      <c r="E296" s="121"/>
      <c r="F296" s="124"/>
      <c r="G296" s="128"/>
      <c r="H296" s="122"/>
      <c r="I296" s="122"/>
      <c r="J296" s="123"/>
      <c r="K296" s="123"/>
      <c r="L296" s="125"/>
      <c r="M296" s="125"/>
      <c r="N296" s="125"/>
      <c r="O296" s="125"/>
      <c r="P296" s="127"/>
    </row>
    <row r="297" spans="1:16" ht="18" customHeight="1">
      <c r="A297" s="120"/>
      <c r="B297" s="121"/>
      <c r="C297" s="121"/>
      <c r="D297" s="122"/>
      <c r="E297" s="121"/>
      <c r="F297" s="124"/>
      <c r="G297" s="122"/>
      <c r="H297" s="122"/>
      <c r="I297" s="122"/>
      <c r="J297" s="123"/>
      <c r="K297" s="123"/>
      <c r="L297" s="125"/>
      <c r="M297" s="125"/>
      <c r="N297" s="125"/>
      <c r="O297" s="125"/>
      <c r="P297" s="127"/>
    </row>
    <row r="298" spans="1:16" ht="18" customHeight="1">
      <c r="A298" s="120"/>
      <c r="B298" s="121"/>
      <c r="C298" s="121"/>
      <c r="D298" s="122"/>
      <c r="E298" s="121"/>
      <c r="F298" s="124"/>
      <c r="G298" s="122"/>
      <c r="H298" s="122"/>
      <c r="I298" s="122"/>
      <c r="J298" s="123"/>
      <c r="K298" s="123"/>
      <c r="L298" s="125"/>
      <c r="M298" s="125"/>
      <c r="N298" s="125"/>
      <c r="O298" s="125"/>
      <c r="P298" s="127"/>
    </row>
    <row r="299" spans="1:16" ht="18" customHeight="1">
      <c r="A299" s="120"/>
      <c r="B299" s="121"/>
      <c r="C299" s="121"/>
      <c r="D299" s="122"/>
      <c r="E299" s="121"/>
      <c r="F299" s="124"/>
      <c r="G299" s="122"/>
      <c r="H299" s="122"/>
      <c r="I299" s="122"/>
      <c r="J299" s="123"/>
      <c r="K299" s="123"/>
      <c r="L299" s="125"/>
      <c r="M299" s="125"/>
      <c r="N299" s="125"/>
      <c r="O299" s="125"/>
      <c r="P299" s="127"/>
    </row>
    <row r="300" spans="1:16" ht="18" customHeight="1">
      <c r="A300" s="120"/>
      <c r="B300" s="121"/>
      <c r="C300" s="121"/>
      <c r="D300" s="122"/>
      <c r="E300" s="121"/>
      <c r="F300" s="124"/>
      <c r="G300" s="122"/>
      <c r="H300" s="122"/>
      <c r="I300" s="122"/>
      <c r="J300" s="123"/>
      <c r="K300" s="123"/>
      <c r="L300" s="125"/>
      <c r="M300" s="125"/>
      <c r="N300" s="125"/>
      <c r="O300" s="125"/>
      <c r="P300" s="127"/>
    </row>
    <row r="301" spans="1:16" ht="18" customHeight="1">
      <c r="A301" s="120"/>
      <c r="B301" s="121"/>
      <c r="C301" s="121"/>
      <c r="D301" s="122"/>
      <c r="E301" s="121"/>
      <c r="F301" s="124"/>
      <c r="G301" s="122"/>
      <c r="H301" s="122"/>
      <c r="I301" s="122"/>
      <c r="J301" s="123"/>
      <c r="K301" s="123"/>
      <c r="L301" s="125"/>
      <c r="M301" s="125"/>
      <c r="N301" s="125"/>
      <c r="O301" s="125"/>
      <c r="P301" s="127"/>
    </row>
    <row r="302" spans="1:16" ht="18" customHeight="1">
      <c r="A302" s="120"/>
      <c r="B302" s="121"/>
      <c r="C302" s="121"/>
      <c r="D302" s="122"/>
      <c r="E302" s="121"/>
      <c r="F302" s="124"/>
      <c r="G302" s="122"/>
      <c r="H302" s="122"/>
      <c r="I302" s="122"/>
      <c r="J302" s="123"/>
      <c r="K302" s="123"/>
      <c r="L302" s="125"/>
      <c r="M302" s="125"/>
      <c r="N302" s="125"/>
      <c r="O302" s="125"/>
      <c r="P302" s="127"/>
    </row>
    <row r="303" spans="1:16" ht="18" customHeight="1">
      <c r="A303" s="120"/>
      <c r="B303" s="121"/>
      <c r="C303" s="121"/>
      <c r="D303" s="122"/>
      <c r="E303" s="121"/>
      <c r="F303" s="124"/>
      <c r="G303" s="122"/>
      <c r="H303" s="122"/>
      <c r="I303" s="122"/>
      <c r="J303" s="123"/>
      <c r="K303" s="123"/>
      <c r="L303" s="125"/>
      <c r="M303" s="125"/>
      <c r="N303" s="125"/>
      <c r="O303" s="125"/>
      <c r="P303" s="127"/>
    </row>
    <row r="304" spans="1:16" ht="18" customHeight="1">
      <c r="A304" s="120"/>
      <c r="B304" s="132"/>
      <c r="C304" s="132"/>
      <c r="D304" s="122"/>
      <c r="E304" s="132"/>
      <c r="F304" s="120"/>
      <c r="G304" s="122"/>
      <c r="H304" s="122"/>
      <c r="I304" s="133"/>
      <c r="J304" s="131"/>
      <c r="K304" s="131"/>
      <c r="L304" s="125"/>
      <c r="M304" s="125"/>
      <c r="N304" s="125"/>
      <c r="O304" s="125"/>
      <c r="P304" s="127"/>
    </row>
    <row r="305" spans="1:16" ht="18" customHeight="1">
      <c r="A305" s="120"/>
      <c r="B305" s="121"/>
      <c r="C305" s="121"/>
      <c r="D305" s="122"/>
      <c r="E305" s="121"/>
      <c r="F305" s="124"/>
      <c r="G305" s="122"/>
      <c r="H305" s="122"/>
      <c r="I305" s="122"/>
      <c r="J305" s="123"/>
      <c r="K305" s="123"/>
      <c r="L305" s="125"/>
      <c r="M305" s="125"/>
      <c r="N305" s="125"/>
      <c r="O305" s="125"/>
      <c r="P305" s="127"/>
    </row>
    <row r="306" spans="1:16" ht="18" customHeight="1">
      <c r="A306" s="120"/>
      <c r="B306" s="132"/>
      <c r="C306" s="132"/>
      <c r="D306" s="122"/>
      <c r="E306" s="132"/>
      <c r="F306" s="120"/>
      <c r="G306" s="122"/>
      <c r="H306" s="122"/>
      <c r="I306" s="133"/>
      <c r="J306" s="131"/>
      <c r="K306" s="131"/>
      <c r="L306" s="125"/>
      <c r="M306" s="125"/>
      <c r="N306" s="125"/>
      <c r="O306" s="125"/>
      <c r="P306" s="127"/>
    </row>
    <row r="307" spans="1:16" ht="18" customHeight="1">
      <c r="A307" s="120"/>
      <c r="B307" s="132"/>
      <c r="C307" s="132"/>
      <c r="D307" s="122"/>
      <c r="E307" s="132"/>
      <c r="F307" s="120"/>
      <c r="G307" s="122"/>
      <c r="H307" s="122"/>
      <c r="I307" s="133"/>
      <c r="J307" s="131"/>
      <c r="K307" s="131"/>
      <c r="L307" s="125"/>
      <c r="M307" s="125"/>
      <c r="N307" s="125"/>
      <c r="O307" s="125"/>
      <c r="P307" s="127"/>
    </row>
    <row r="308" spans="1:16" ht="18" customHeight="1">
      <c r="A308" s="120"/>
      <c r="B308" s="121"/>
      <c r="C308" s="121"/>
      <c r="D308" s="122"/>
      <c r="E308" s="121"/>
      <c r="F308" s="124"/>
      <c r="G308" s="122"/>
      <c r="H308" s="122"/>
      <c r="I308" s="122"/>
      <c r="J308" s="123"/>
      <c r="K308" s="123"/>
      <c r="L308" s="125"/>
      <c r="M308" s="125"/>
      <c r="N308" s="125"/>
      <c r="O308" s="125"/>
      <c r="P308" s="127"/>
    </row>
    <row r="309" spans="1:16" ht="18" customHeight="1">
      <c r="A309" s="120"/>
      <c r="B309" s="121"/>
      <c r="C309" s="121"/>
      <c r="D309" s="122"/>
      <c r="E309" s="121"/>
      <c r="F309" s="124"/>
      <c r="G309" s="122"/>
      <c r="H309" s="122"/>
      <c r="I309" s="122"/>
      <c r="J309" s="123"/>
      <c r="K309" s="123"/>
      <c r="L309" s="125"/>
      <c r="M309" s="125"/>
      <c r="N309" s="125"/>
      <c r="O309" s="125"/>
      <c r="P309" s="127"/>
    </row>
    <row r="310" spans="1:16" ht="18" customHeight="1">
      <c r="A310" s="120"/>
      <c r="B310" s="121"/>
      <c r="C310" s="121"/>
      <c r="D310" s="122"/>
      <c r="E310" s="121"/>
      <c r="F310" s="124"/>
      <c r="G310" s="122"/>
      <c r="H310" s="122"/>
      <c r="I310" s="122"/>
      <c r="J310" s="123"/>
      <c r="K310" s="123"/>
      <c r="L310" s="125"/>
      <c r="M310" s="125"/>
      <c r="N310" s="125"/>
      <c r="O310" s="125"/>
      <c r="P310" s="127"/>
    </row>
    <row r="311" spans="1:16" ht="18" customHeight="1">
      <c r="A311" s="120"/>
      <c r="B311" s="121"/>
      <c r="C311" s="121"/>
      <c r="D311" s="122"/>
      <c r="E311" s="121"/>
      <c r="F311" s="124"/>
      <c r="G311" s="122"/>
      <c r="H311" s="122"/>
      <c r="I311" s="122"/>
      <c r="J311" s="123"/>
      <c r="K311" s="123"/>
      <c r="L311" s="125"/>
      <c r="M311" s="125"/>
      <c r="N311" s="125"/>
      <c r="O311" s="125"/>
      <c r="P311" s="127"/>
    </row>
    <row r="312" spans="1:16" ht="18" customHeight="1">
      <c r="A312" s="120"/>
      <c r="B312" s="132"/>
      <c r="C312" s="132"/>
      <c r="D312" s="122"/>
      <c r="E312" s="132"/>
      <c r="F312" s="120"/>
      <c r="G312" s="122"/>
      <c r="H312" s="122"/>
      <c r="I312" s="133"/>
      <c r="J312" s="131"/>
      <c r="K312" s="131"/>
      <c r="L312" s="125"/>
      <c r="M312" s="125"/>
      <c r="N312" s="125"/>
      <c r="O312" s="125"/>
      <c r="P312" s="127"/>
    </row>
    <row r="313" spans="1:16" ht="18" customHeight="1">
      <c r="A313" s="120"/>
      <c r="B313" s="121"/>
      <c r="C313" s="121"/>
      <c r="D313" s="122"/>
      <c r="E313" s="121"/>
      <c r="F313" s="124"/>
      <c r="G313" s="122"/>
      <c r="H313" s="122"/>
      <c r="I313" s="122"/>
      <c r="J313" s="123"/>
      <c r="K313" s="123"/>
      <c r="L313" s="125"/>
      <c r="M313" s="125"/>
      <c r="N313" s="125"/>
      <c r="O313" s="125"/>
      <c r="P313" s="127"/>
    </row>
    <row r="314" spans="1:16" ht="18" customHeight="1">
      <c r="A314" s="120"/>
      <c r="B314" s="132"/>
      <c r="C314" s="132"/>
      <c r="D314" s="122"/>
      <c r="E314" s="132"/>
      <c r="F314" s="120"/>
      <c r="G314" s="122"/>
      <c r="H314" s="122"/>
      <c r="I314" s="133"/>
      <c r="J314" s="131"/>
      <c r="K314" s="131"/>
      <c r="L314" s="125"/>
      <c r="M314" s="125"/>
      <c r="N314" s="125"/>
      <c r="O314" s="125"/>
      <c r="P314" s="127"/>
    </row>
    <row r="315" spans="1:16" ht="18" customHeight="1">
      <c r="A315" s="120"/>
      <c r="B315" s="132"/>
      <c r="C315" s="132"/>
      <c r="D315" s="122"/>
      <c r="E315" s="132"/>
      <c r="F315" s="120"/>
      <c r="G315" s="122"/>
      <c r="H315" s="122"/>
      <c r="I315" s="133"/>
      <c r="J315" s="131"/>
      <c r="K315" s="131"/>
      <c r="L315" s="125"/>
      <c r="M315" s="125"/>
      <c r="N315" s="125"/>
      <c r="O315" s="125"/>
      <c r="P315" s="127"/>
    </row>
    <row r="316" spans="1:16" ht="18" customHeight="1">
      <c r="A316" s="120"/>
      <c r="B316" s="121"/>
      <c r="C316" s="121"/>
      <c r="D316" s="122"/>
      <c r="E316" s="121"/>
      <c r="F316" s="124"/>
      <c r="G316" s="122"/>
      <c r="H316" s="122"/>
      <c r="I316" s="122"/>
      <c r="J316" s="123"/>
      <c r="K316" s="123"/>
      <c r="L316" s="125"/>
      <c r="M316" s="125"/>
      <c r="N316" s="125"/>
      <c r="O316" s="125"/>
      <c r="P316" s="127"/>
    </row>
    <row r="317" spans="1:16" ht="18" customHeight="1">
      <c r="A317" s="120"/>
      <c r="B317" s="121"/>
      <c r="C317" s="121"/>
      <c r="D317" s="122"/>
      <c r="E317" s="121"/>
      <c r="F317" s="124"/>
      <c r="G317" s="122"/>
      <c r="H317" s="122"/>
      <c r="I317" s="122"/>
      <c r="J317" s="123"/>
      <c r="K317" s="123"/>
      <c r="L317" s="125"/>
      <c r="M317" s="125"/>
      <c r="N317" s="125"/>
      <c r="O317" s="125"/>
      <c r="P317" s="127"/>
    </row>
    <row r="318" spans="1:16" ht="18" customHeight="1">
      <c r="A318" s="120"/>
      <c r="B318" s="121"/>
      <c r="C318" s="121"/>
      <c r="D318" s="122"/>
      <c r="E318" s="121"/>
      <c r="F318" s="124"/>
      <c r="G318" s="122"/>
      <c r="H318" s="122"/>
      <c r="I318" s="122"/>
      <c r="J318" s="123"/>
      <c r="K318" s="123"/>
      <c r="L318" s="125"/>
      <c r="M318" s="125"/>
      <c r="N318" s="125"/>
      <c r="O318" s="125"/>
      <c r="P318" s="127"/>
    </row>
    <row r="319" spans="1:16" ht="18" customHeight="1">
      <c r="A319" s="120"/>
      <c r="B319" s="121"/>
      <c r="C319" s="121"/>
      <c r="D319" s="122"/>
      <c r="E319" s="121"/>
      <c r="F319" s="124"/>
      <c r="G319" s="122"/>
      <c r="H319" s="122"/>
      <c r="I319" s="122"/>
      <c r="J319" s="123"/>
      <c r="K319" s="123"/>
      <c r="L319" s="125"/>
      <c r="M319" s="125"/>
      <c r="N319" s="125"/>
      <c r="O319" s="125"/>
      <c r="P319" s="127"/>
    </row>
    <row r="320" spans="1:16" ht="18" customHeight="1">
      <c r="A320" s="120"/>
      <c r="B320" s="121"/>
      <c r="C320" s="121"/>
      <c r="D320" s="122"/>
      <c r="E320" s="121"/>
      <c r="F320" s="124"/>
      <c r="G320" s="122"/>
      <c r="H320" s="122"/>
      <c r="I320" s="122"/>
      <c r="J320" s="123"/>
      <c r="K320" s="123"/>
      <c r="L320" s="125"/>
      <c r="M320" s="125"/>
      <c r="N320" s="125"/>
      <c r="O320" s="125"/>
      <c r="P320" s="127"/>
    </row>
    <row r="321" spans="1:16" ht="18" customHeight="1">
      <c r="A321" s="120"/>
      <c r="B321" s="121"/>
      <c r="C321" s="121"/>
      <c r="D321" s="122"/>
      <c r="E321" s="121"/>
      <c r="F321" s="124"/>
      <c r="G321" s="122"/>
      <c r="H321" s="122"/>
      <c r="I321" s="122"/>
      <c r="J321" s="123"/>
      <c r="K321" s="123"/>
      <c r="L321" s="125"/>
      <c r="M321" s="125"/>
      <c r="N321" s="125"/>
      <c r="O321" s="125"/>
      <c r="P321" s="127"/>
    </row>
    <row r="322" spans="1:16" ht="18" customHeight="1">
      <c r="A322" s="120"/>
      <c r="B322" s="121"/>
      <c r="C322" s="121"/>
      <c r="D322" s="122"/>
      <c r="E322" s="121"/>
      <c r="F322" s="124"/>
      <c r="G322" s="122"/>
      <c r="H322" s="122"/>
      <c r="I322" s="122"/>
      <c r="J322" s="123"/>
      <c r="K322" s="123"/>
      <c r="L322" s="125"/>
      <c r="M322" s="125"/>
      <c r="N322" s="125"/>
      <c r="O322" s="125"/>
      <c r="P322" s="127"/>
    </row>
    <row r="323" spans="1:16" ht="18" customHeight="1">
      <c r="A323" s="120"/>
      <c r="B323" s="121"/>
      <c r="C323" s="121"/>
      <c r="D323" s="122"/>
      <c r="E323" s="121"/>
      <c r="F323" s="124"/>
      <c r="G323" s="122"/>
      <c r="H323" s="122"/>
      <c r="I323" s="122"/>
      <c r="J323" s="123"/>
      <c r="K323" s="123"/>
      <c r="L323" s="125"/>
      <c r="M323" s="125"/>
      <c r="N323" s="125"/>
      <c r="O323" s="125"/>
      <c r="P323" s="127"/>
    </row>
    <row r="324" spans="1:16" ht="18" customHeight="1">
      <c r="A324" s="120"/>
      <c r="B324" s="121"/>
      <c r="C324" s="121"/>
      <c r="D324" s="122"/>
      <c r="E324" s="121"/>
      <c r="F324" s="124"/>
      <c r="G324" s="122"/>
      <c r="H324" s="122"/>
      <c r="I324" s="122"/>
      <c r="J324" s="123"/>
      <c r="K324" s="123"/>
      <c r="L324" s="125"/>
      <c r="M324" s="125"/>
      <c r="N324" s="125"/>
      <c r="O324" s="125"/>
      <c r="P324" s="127"/>
    </row>
    <row r="325" spans="1:16" ht="18" customHeight="1">
      <c r="A325" s="120"/>
      <c r="B325" s="121"/>
      <c r="C325" s="121"/>
      <c r="D325" s="122"/>
      <c r="E325" s="121"/>
      <c r="F325" s="124"/>
      <c r="G325" s="122"/>
      <c r="H325" s="122"/>
      <c r="I325" s="122"/>
      <c r="J325" s="123"/>
      <c r="K325" s="123"/>
      <c r="L325" s="125"/>
      <c r="M325" s="125"/>
      <c r="N325" s="125"/>
      <c r="O325" s="125"/>
      <c r="P325" s="127"/>
    </row>
    <row r="326" spans="1:16" ht="18" customHeight="1">
      <c r="A326" s="120"/>
      <c r="B326" s="121"/>
      <c r="C326" s="121"/>
      <c r="D326" s="122"/>
      <c r="E326" s="121"/>
      <c r="F326" s="124"/>
      <c r="G326" s="122"/>
      <c r="H326" s="122"/>
      <c r="I326" s="122"/>
      <c r="J326" s="123"/>
      <c r="K326" s="123"/>
      <c r="L326" s="125"/>
      <c r="M326" s="125"/>
      <c r="N326" s="125"/>
      <c r="O326" s="125"/>
      <c r="P326" s="127"/>
    </row>
    <row r="327" spans="1:16" ht="18" customHeight="1">
      <c r="A327" s="120"/>
      <c r="B327" s="121"/>
      <c r="C327" s="121"/>
      <c r="D327" s="122"/>
      <c r="E327" s="121"/>
      <c r="F327" s="124"/>
      <c r="G327" s="122"/>
      <c r="H327" s="122"/>
      <c r="I327" s="122"/>
      <c r="J327" s="123"/>
      <c r="K327" s="123"/>
      <c r="L327" s="125"/>
      <c r="M327" s="125"/>
      <c r="N327" s="125"/>
      <c r="O327" s="125"/>
      <c r="P327" s="127"/>
    </row>
    <row r="328" spans="1:16" ht="18" customHeight="1">
      <c r="A328" s="120"/>
      <c r="B328" s="121"/>
      <c r="C328" s="121"/>
      <c r="D328" s="122"/>
      <c r="E328" s="121"/>
      <c r="F328" s="124"/>
      <c r="G328" s="122"/>
      <c r="H328" s="122"/>
      <c r="I328" s="122"/>
      <c r="J328" s="123"/>
      <c r="K328" s="123"/>
      <c r="L328" s="125"/>
      <c r="M328" s="125"/>
      <c r="N328" s="125"/>
      <c r="O328" s="125"/>
      <c r="P328" s="127"/>
    </row>
    <row r="329" spans="1:16" ht="18" customHeight="1">
      <c r="A329" s="120"/>
      <c r="B329" s="121"/>
      <c r="C329" s="121"/>
      <c r="D329" s="122"/>
      <c r="E329" s="121"/>
      <c r="F329" s="124"/>
      <c r="G329" s="122"/>
      <c r="H329" s="122"/>
      <c r="I329" s="122"/>
      <c r="J329" s="123"/>
      <c r="K329" s="123"/>
      <c r="L329" s="125"/>
      <c r="M329" s="125"/>
      <c r="N329" s="125"/>
      <c r="O329" s="125"/>
      <c r="P329" s="127"/>
    </row>
    <row r="330" spans="1:16" ht="18" customHeight="1">
      <c r="A330" s="120"/>
      <c r="B330" s="121"/>
      <c r="C330" s="121"/>
      <c r="D330" s="122"/>
      <c r="E330" s="121"/>
      <c r="F330" s="124"/>
      <c r="G330" s="122"/>
      <c r="H330" s="122"/>
      <c r="I330" s="122"/>
      <c r="J330" s="123"/>
      <c r="K330" s="123"/>
      <c r="L330" s="125"/>
      <c r="M330" s="125"/>
      <c r="N330" s="125"/>
      <c r="O330" s="125"/>
      <c r="P330" s="127"/>
    </row>
    <row r="331" spans="1:16" ht="18" customHeight="1">
      <c r="A331" s="120"/>
      <c r="B331" s="121"/>
      <c r="C331" s="121"/>
      <c r="D331" s="122"/>
      <c r="E331" s="121"/>
      <c r="F331" s="124"/>
      <c r="G331" s="122"/>
      <c r="H331" s="122"/>
      <c r="I331" s="122"/>
      <c r="J331" s="123"/>
      <c r="K331" s="123"/>
      <c r="L331" s="125"/>
      <c r="M331" s="125"/>
      <c r="N331" s="125"/>
      <c r="O331" s="125"/>
      <c r="P331" s="127"/>
    </row>
    <row r="332" spans="1:16" ht="18" customHeight="1">
      <c r="A332" s="120"/>
      <c r="B332" s="121"/>
      <c r="C332" s="121"/>
      <c r="D332" s="122"/>
      <c r="E332" s="121"/>
      <c r="F332" s="124"/>
      <c r="G332" s="122"/>
      <c r="H332" s="122"/>
      <c r="I332" s="122"/>
      <c r="J332" s="123"/>
      <c r="K332" s="123"/>
      <c r="L332" s="125"/>
      <c r="M332" s="125"/>
      <c r="N332" s="125"/>
      <c r="O332" s="125"/>
      <c r="P332" s="127"/>
    </row>
    <row r="333" spans="1:16" ht="18" customHeight="1">
      <c r="A333" s="120"/>
      <c r="B333" s="121"/>
      <c r="C333" s="121"/>
      <c r="D333" s="122"/>
      <c r="E333" s="121"/>
      <c r="F333" s="124"/>
      <c r="G333" s="122"/>
      <c r="H333" s="122"/>
      <c r="I333" s="122"/>
      <c r="J333" s="123"/>
      <c r="K333" s="123"/>
      <c r="L333" s="125"/>
      <c r="M333" s="125"/>
      <c r="N333" s="125"/>
      <c r="O333" s="125"/>
      <c r="P333" s="127"/>
    </row>
    <row r="334" spans="1:16" ht="18" customHeight="1">
      <c r="A334" s="120"/>
      <c r="B334" s="121"/>
      <c r="C334" s="121"/>
      <c r="D334" s="122"/>
      <c r="E334" s="121"/>
      <c r="F334" s="124"/>
      <c r="G334" s="122"/>
      <c r="H334" s="122"/>
      <c r="I334" s="122"/>
      <c r="J334" s="123"/>
      <c r="K334" s="123"/>
      <c r="L334" s="125"/>
      <c r="M334" s="125"/>
      <c r="N334" s="125"/>
      <c r="O334" s="125"/>
      <c r="P334" s="127"/>
    </row>
    <row r="335" spans="1:16" ht="18" customHeight="1">
      <c r="A335" s="120"/>
      <c r="B335" s="121"/>
      <c r="C335" s="121"/>
      <c r="D335" s="122"/>
      <c r="E335" s="121"/>
      <c r="F335" s="124"/>
      <c r="G335" s="122"/>
      <c r="H335" s="122"/>
      <c r="I335" s="122"/>
      <c r="J335" s="123"/>
      <c r="K335" s="123"/>
      <c r="L335" s="125"/>
      <c r="M335" s="125"/>
      <c r="N335" s="125"/>
      <c r="O335" s="125"/>
      <c r="P335" s="127"/>
    </row>
    <row r="336" spans="1:16" ht="18" customHeight="1">
      <c r="A336" s="120"/>
      <c r="B336" s="121"/>
      <c r="C336" s="121"/>
      <c r="D336" s="122"/>
      <c r="E336" s="121"/>
      <c r="F336" s="124"/>
      <c r="G336" s="122"/>
      <c r="H336" s="122"/>
      <c r="I336" s="122"/>
      <c r="J336" s="123"/>
      <c r="K336" s="123"/>
      <c r="L336" s="125"/>
      <c r="M336" s="125"/>
      <c r="N336" s="125"/>
      <c r="O336" s="125"/>
      <c r="P336" s="127"/>
    </row>
    <row r="337" spans="1:16" ht="18" customHeight="1">
      <c r="A337" s="120"/>
      <c r="B337" s="121"/>
      <c r="C337" s="121"/>
      <c r="D337" s="122"/>
      <c r="E337" s="121"/>
      <c r="F337" s="124"/>
      <c r="G337" s="122"/>
      <c r="H337" s="122"/>
      <c r="I337" s="122"/>
      <c r="J337" s="123"/>
      <c r="K337" s="123"/>
      <c r="L337" s="125"/>
      <c r="M337" s="125"/>
      <c r="N337" s="125"/>
      <c r="O337" s="125"/>
      <c r="P337" s="127"/>
    </row>
    <row r="338" spans="1:16" ht="18" customHeight="1">
      <c r="A338" s="120"/>
      <c r="B338" s="121"/>
      <c r="C338" s="121"/>
      <c r="D338" s="122"/>
      <c r="E338" s="121"/>
      <c r="F338" s="124"/>
      <c r="G338" s="122"/>
      <c r="H338" s="122"/>
      <c r="I338" s="122"/>
      <c r="J338" s="123"/>
      <c r="K338" s="123"/>
      <c r="L338" s="125"/>
      <c r="M338" s="125"/>
      <c r="N338" s="125"/>
      <c r="O338" s="125"/>
      <c r="P338" s="127"/>
    </row>
    <row r="339" spans="1:16" ht="18" customHeight="1">
      <c r="A339" s="120"/>
      <c r="B339" s="121"/>
      <c r="C339" s="121"/>
      <c r="D339" s="122"/>
      <c r="E339" s="121"/>
      <c r="F339" s="124"/>
      <c r="G339" s="122"/>
      <c r="H339" s="122"/>
      <c r="I339" s="122"/>
      <c r="J339" s="123"/>
      <c r="K339" s="123"/>
      <c r="L339" s="125"/>
      <c r="M339" s="125"/>
      <c r="N339" s="125"/>
      <c r="O339" s="125"/>
      <c r="P339" s="127"/>
    </row>
    <row r="340" spans="1:16" ht="18" customHeight="1">
      <c r="A340" s="120"/>
      <c r="B340" s="121"/>
      <c r="C340" s="121"/>
      <c r="D340" s="122"/>
      <c r="E340" s="121"/>
      <c r="F340" s="124"/>
      <c r="G340" s="122"/>
      <c r="H340" s="122"/>
      <c r="I340" s="122"/>
      <c r="J340" s="123"/>
      <c r="K340" s="123"/>
      <c r="L340" s="125"/>
      <c r="M340" s="125"/>
      <c r="N340" s="125"/>
      <c r="O340" s="125"/>
      <c r="P340" s="127"/>
    </row>
    <row r="341" spans="1:16" ht="18" customHeight="1">
      <c r="A341" s="120"/>
      <c r="B341" s="121"/>
      <c r="C341" s="121"/>
      <c r="D341" s="122"/>
      <c r="E341" s="121"/>
      <c r="F341" s="124"/>
      <c r="G341" s="122"/>
      <c r="H341" s="122"/>
      <c r="I341" s="122"/>
      <c r="J341" s="123"/>
      <c r="K341" s="123"/>
      <c r="L341" s="125"/>
      <c r="M341" s="125"/>
      <c r="N341" s="125"/>
      <c r="O341" s="125"/>
      <c r="P341" s="127"/>
    </row>
    <row r="342" spans="1:16" ht="18" customHeight="1">
      <c r="A342" s="120"/>
      <c r="B342" s="121"/>
      <c r="C342" s="121"/>
      <c r="D342" s="122"/>
      <c r="E342" s="121"/>
      <c r="F342" s="124"/>
      <c r="G342" s="122"/>
      <c r="H342" s="122"/>
      <c r="I342" s="122"/>
      <c r="J342" s="123"/>
      <c r="K342" s="123"/>
      <c r="L342" s="125"/>
      <c r="M342" s="125"/>
      <c r="N342" s="125"/>
      <c r="O342" s="125"/>
      <c r="P342" s="127"/>
    </row>
    <row r="343" spans="1:16" ht="18" customHeight="1">
      <c r="A343" s="120"/>
      <c r="B343" s="121"/>
      <c r="C343" s="121"/>
      <c r="D343" s="122"/>
      <c r="E343" s="121"/>
      <c r="F343" s="124"/>
      <c r="G343" s="122"/>
      <c r="H343" s="122"/>
      <c r="I343" s="122"/>
      <c r="J343" s="123"/>
      <c r="K343" s="123"/>
      <c r="L343" s="125"/>
      <c r="M343" s="125"/>
      <c r="N343" s="125"/>
      <c r="O343" s="125"/>
      <c r="P343" s="127"/>
    </row>
    <row r="344" spans="1:16" ht="18" customHeight="1">
      <c r="A344" s="120"/>
      <c r="B344" s="138"/>
      <c r="C344" s="138"/>
      <c r="D344" s="122"/>
      <c r="E344" s="138"/>
      <c r="F344" s="120"/>
      <c r="G344" s="128"/>
      <c r="H344" s="129"/>
      <c r="I344" s="130"/>
      <c r="J344" s="131"/>
      <c r="K344" s="131"/>
      <c r="L344" s="125"/>
      <c r="M344" s="125"/>
      <c r="N344" s="125"/>
      <c r="O344" s="125"/>
      <c r="P344" s="127"/>
    </row>
    <row r="345" spans="1:16" ht="18" customHeight="1">
      <c r="A345" s="120"/>
      <c r="B345" s="138"/>
      <c r="C345" s="138"/>
      <c r="D345" s="122"/>
      <c r="E345" s="138"/>
      <c r="F345" s="120"/>
      <c r="G345" s="128"/>
      <c r="H345" s="129"/>
      <c r="I345" s="130"/>
      <c r="J345" s="131"/>
      <c r="K345" s="131"/>
      <c r="L345" s="125"/>
      <c r="M345" s="125"/>
      <c r="N345" s="125"/>
      <c r="O345" s="125"/>
      <c r="P345" s="127"/>
    </row>
    <row r="346" spans="1:16" ht="18" customHeight="1">
      <c r="A346" s="120"/>
      <c r="B346" s="138"/>
      <c r="C346" s="138"/>
      <c r="D346" s="122"/>
      <c r="E346" s="138"/>
      <c r="F346" s="120"/>
      <c r="G346" s="128"/>
      <c r="H346" s="129"/>
      <c r="I346" s="130"/>
      <c r="J346" s="131"/>
      <c r="K346" s="131"/>
      <c r="L346" s="125"/>
      <c r="M346" s="125"/>
      <c r="N346" s="125"/>
      <c r="O346" s="125"/>
      <c r="P346" s="127"/>
    </row>
    <row r="347" spans="1:16" ht="18" customHeight="1">
      <c r="A347" s="120"/>
      <c r="B347" s="138"/>
      <c r="C347" s="138"/>
      <c r="D347" s="122"/>
      <c r="E347" s="138"/>
      <c r="F347" s="120"/>
      <c r="G347" s="128"/>
      <c r="H347" s="129"/>
      <c r="I347" s="130"/>
      <c r="J347" s="131"/>
      <c r="K347" s="131"/>
      <c r="L347" s="125"/>
      <c r="M347" s="125"/>
      <c r="N347" s="125"/>
      <c r="O347" s="125"/>
      <c r="P347" s="127"/>
    </row>
    <row r="348" spans="1:16" ht="18" customHeight="1">
      <c r="A348" s="120"/>
      <c r="B348" s="138"/>
      <c r="C348" s="138"/>
      <c r="D348" s="122"/>
      <c r="E348" s="138"/>
      <c r="F348" s="120"/>
      <c r="G348" s="128"/>
      <c r="H348" s="129"/>
      <c r="I348" s="130"/>
      <c r="J348" s="131"/>
      <c r="K348" s="131"/>
      <c r="L348" s="125"/>
      <c r="M348" s="125"/>
      <c r="N348" s="125"/>
      <c r="O348" s="125"/>
      <c r="P348" s="127"/>
    </row>
    <row r="349" spans="1:16" ht="18" customHeight="1">
      <c r="A349" s="120"/>
      <c r="B349" s="138"/>
      <c r="C349" s="138"/>
      <c r="D349" s="122"/>
      <c r="E349" s="138"/>
      <c r="F349" s="120"/>
      <c r="G349" s="128"/>
      <c r="H349" s="129"/>
      <c r="I349" s="130"/>
      <c r="J349" s="131"/>
      <c r="K349" s="131"/>
      <c r="L349" s="125"/>
      <c r="M349" s="125"/>
      <c r="N349" s="125"/>
      <c r="O349" s="125"/>
      <c r="P349" s="127"/>
    </row>
    <row r="350" spans="1:16" ht="18" customHeight="1">
      <c r="A350" s="120"/>
      <c r="B350" s="138"/>
      <c r="C350" s="138"/>
      <c r="D350" s="122"/>
      <c r="E350" s="138"/>
      <c r="F350" s="120"/>
      <c r="G350" s="128"/>
      <c r="H350" s="129"/>
      <c r="I350" s="130"/>
      <c r="J350" s="131"/>
      <c r="K350" s="131"/>
      <c r="L350" s="125"/>
      <c r="M350" s="125"/>
      <c r="N350" s="125"/>
      <c r="O350" s="125"/>
      <c r="P350" s="127"/>
    </row>
    <row r="351" spans="1:16" ht="18" customHeight="1">
      <c r="A351" s="120"/>
      <c r="B351" s="138"/>
      <c r="C351" s="138"/>
      <c r="D351" s="122"/>
      <c r="E351" s="138"/>
      <c r="F351" s="120"/>
      <c r="G351" s="128"/>
      <c r="H351" s="129"/>
      <c r="I351" s="130"/>
      <c r="J351" s="131"/>
      <c r="K351" s="131"/>
      <c r="L351" s="125"/>
      <c r="M351" s="125"/>
      <c r="N351" s="125"/>
      <c r="O351" s="125"/>
      <c r="P351" s="127"/>
    </row>
    <row r="352" spans="1:16" ht="18" customHeight="1">
      <c r="A352" s="120"/>
      <c r="B352" s="138"/>
      <c r="C352" s="138"/>
      <c r="D352" s="122"/>
      <c r="E352" s="138"/>
      <c r="F352" s="120"/>
      <c r="G352" s="128"/>
      <c r="H352" s="129"/>
      <c r="I352" s="130"/>
      <c r="J352" s="131"/>
      <c r="K352" s="131"/>
      <c r="L352" s="125"/>
      <c r="M352" s="125"/>
      <c r="N352" s="125"/>
      <c r="O352" s="125"/>
      <c r="P352" s="127"/>
    </row>
    <row r="353" spans="1:16" ht="18" customHeight="1">
      <c r="A353" s="120"/>
      <c r="B353" s="138"/>
      <c r="C353" s="138"/>
      <c r="D353" s="122"/>
      <c r="E353" s="138"/>
      <c r="F353" s="120"/>
      <c r="G353" s="128"/>
      <c r="H353" s="129"/>
      <c r="I353" s="130"/>
      <c r="J353" s="131"/>
      <c r="K353" s="131"/>
      <c r="L353" s="125"/>
      <c r="M353" s="125"/>
      <c r="N353" s="125"/>
      <c r="O353" s="125"/>
      <c r="P353" s="127"/>
    </row>
    <row r="354" spans="1:16" ht="18" customHeight="1">
      <c r="A354" s="120"/>
      <c r="B354" s="138"/>
      <c r="C354" s="138"/>
      <c r="D354" s="122"/>
      <c r="E354" s="138"/>
      <c r="F354" s="120"/>
      <c r="G354" s="128"/>
      <c r="H354" s="129"/>
      <c r="I354" s="130"/>
      <c r="J354" s="131"/>
      <c r="K354" s="131"/>
      <c r="L354" s="125"/>
      <c r="M354" s="125"/>
      <c r="N354" s="125"/>
      <c r="O354" s="125"/>
      <c r="P354" s="127"/>
    </row>
    <row r="355" spans="1:16" ht="18" customHeight="1">
      <c r="A355" s="120"/>
      <c r="B355" s="138"/>
      <c r="C355" s="138"/>
      <c r="D355" s="122"/>
      <c r="E355" s="138"/>
      <c r="F355" s="120"/>
      <c r="G355" s="128"/>
      <c r="H355" s="129"/>
      <c r="I355" s="130"/>
      <c r="J355" s="131"/>
      <c r="K355" s="131"/>
      <c r="L355" s="125"/>
      <c r="M355" s="125"/>
      <c r="N355" s="125"/>
      <c r="O355" s="125"/>
      <c r="P355" s="127"/>
    </row>
    <row r="356" spans="1:16" ht="18" customHeight="1">
      <c r="A356" s="120"/>
      <c r="B356" s="138"/>
      <c r="C356" s="138"/>
      <c r="D356" s="122"/>
      <c r="E356" s="138"/>
      <c r="F356" s="120"/>
      <c r="G356" s="128"/>
      <c r="H356" s="129"/>
      <c r="I356" s="130"/>
      <c r="J356" s="131"/>
      <c r="K356" s="131"/>
      <c r="L356" s="125"/>
      <c r="M356" s="125"/>
      <c r="N356" s="125"/>
      <c r="O356" s="125"/>
      <c r="P356" s="127"/>
    </row>
    <row r="357" spans="1:16" ht="18" customHeight="1">
      <c r="A357" s="120"/>
      <c r="B357" s="121"/>
      <c r="C357" s="121"/>
      <c r="D357" s="122"/>
      <c r="E357" s="121"/>
      <c r="F357" s="124"/>
      <c r="G357" s="122"/>
      <c r="H357" s="122"/>
      <c r="I357" s="122"/>
      <c r="J357" s="123"/>
      <c r="K357" s="123"/>
      <c r="L357" s="125"/>
      <c r="M357" s="125"/>
      <c r="N357" s="125"/>
      <c r="O357" s="125"/>
      <c r="P357" s="127"/>
    </row>
    <row r="358" spans="1:16" ht="18" customHeight="1">
      <c r="A358" s="120"/>
      <c r="B358" s="121"/>
      <c r="C358" s="121"/>
      <c r="D358" s="122"/>
      <c r="E358" s="121"/>
      <c r="F358" s="124"/>
      <c r="G358" s="122"/>
      <c r="H358" s="122"/>
      <c r="I358" s="122"/>
      <c r="J358" s="123"/>
      <c r="K358" s="123"/>
      <c r="L358" s="125"/>
      <c r="M358" s="125"/>
      <c r="N358" s="125"/>
      <c r="O358" s="125"/>
      <c r="P358" s="127"/>
    </row>
    <row r="359" spans="1:16" ht="18" customHeight="1">
      <c r="A359" s="120"/>
      <c r="B359" s="121"/>
      <c r="C359" s="121"/>
      <c r="D359" s="122"/>
      <c r="E359" s="121"/>
      <c r="F359" s="124"/>
      <c r="G359" s="122"/>
      <c r="H359" s="122"/>
      <c r="I359" s="122"/>
      <c r="J359" s="123"/>
      <c r="K359" s="123"/>
      <c r="L359" s="125"/>
      <c r="M359" s="125"/>
      <c r="N359" s="125"/>
      <c r="O359" s="125"/>
      <c r="P359" s="127"/>
    </row>
    <row r="360" spans="1:16" ht="18" customHeight="1">
      <c r="A360" s="120"/>
      <c r="B360" s="121"/>
      <c r="C360" s="121"/>
      <c r="D360" s="122"/>
      <c r="E360" s="121"/>
      <c r="F360" s="124"/>
      <c r="G360" s="122"/>
      <c r="H360" s="122"/>
      <c r="I360" s="122"/>
      <c r="J360" s="123"/>
      <c r="K360" s="123"/>
      <c r="L360" s="125"/>
      <c r="M360" s="125"/>
      <c r="N360" s="125"/>
      <c r="O360" s="125"/>
      <c r="P360" s="127"/>
    </row>
    <row r="361" spans="1:16" ht="18" customHeight="1">
      <c r="A361" s="120"/>
      <c r="B361" s="121"/>
      <c r="C361" s="121"/>
      <c r="D361" s="122"/>
      <c r="E361" s="121"/>
      <c r="F361" s="124"/>
      <c r="G361" s="122"/>
      <c r="H361" s="122"/>
      <c r="I361" s="122"/>
      <c r="J361" s="123"/>
      <c r="K361" s="123"/>
      <c r="L361" s="125"/>
      <c r="M361" s="125"/>
      <c r="N361" s="125"/>
      <c r="O361" s="125"/>
      <c r="P361" s="127"/>
    </row>
    <row r="362" spans="1:16" ht="18" customHeight="1">
      <c r="A362" s="120"/>
      <c r="B362" s="121"/>
      <c r="C362" s="121"/>
      <c r="D362" s="122"/>
      <c r="E362" s="121"/>
      <c r="F362" s="124"/>
      <c r="G362" s="122"/>
      <c r="H362" s="122"/>
      <c r="I362" s="122"/>
      <c r="J362" s="123"/>
      <c r="K362" s="123"/>
      <c r="L362" s="125"/>
      <c r="M362" s="125"/>
      <c r="N362" s="125"/>
      <c r="O362" s="125"/>
      <c r="P362" s="127"/>
    </row>
    <row r="363" spans="1:16" ht="18" customHeight="1">
      <c r="A363" s="120"/>
      <c r="B363" s="121"/>
      <c r="C363" s="121"/>
      <c r="D363" s="122"/>
      <c r="E363" s="121"/>
      <c r="F363" s="124"/>
      <c r="G363" s="122"/>
      <c r="H363" s="122"/>
      <c r="I363" s="122"/>
      <c r="J363" s="123"/>
      <c r="K363" s="123"/>
      <c r="L363" s="125"/>
      <c r="M363" s="125"/>
      <c r="N363" s="125"/>
      <c r="O363" s="125"/>
      <c r="P363" s="127"/>
    </row>
    <row r="364" spans="1:16" ht="18" customHeight="1">
      <c r="A364" s="120"/>
      <c r="B364" s="121"/>
      <c r="C364" s="121"/>
      <c r="D364" s="122"/>
      <c r="E364" s="121"/>
      <c r="F364" s="124"/>
      <c r="G364" s="122"/>
      <c r="H364" s="122"/>
      <c r="I364" s="122"/>
      <c r="J364" s="123"/>
      <c r="K364" s="123"/>
      <c r="L364" s="125"/>
      <c r="M364" s="125"/>
      <c r="N364" s="125"/>
      <c r="O364" s="125"/>
      <c r="P364" s="127"/>
    </row>
    <row r="365" spans="1:16" ht="18" customHeight="1">
      <c r="A365" s="120"/>
      <c r="B365" s="121"/>
      <c r="C365" s="121"/>
      <c r="D365" s="122"/>
      <c r="E365" s="121"/>
      <c r="F365" s="124"/>
      <c r="G365" s="122"/>
      <c r="H365" s="122"/>
      <c r="I365" s="122"/>
      <c r="J365" s="123"/>
      <c r="K365" s="123"/>
      <c r="L365" s="125"/>
      <c r="M365" s="125"/>
      <c r="N365" s="125"/>
      <c r="O365" s="125"/>
      <c r="P365" s="127"/>
    </row>
    <row r="366" spans="1:16" ht="18" customHeight="1">
      <c r="A366" s="120"/>
      <c r="B366" s="121"/>
      <c r="C366" s="121"/>
      <c r="D366" s="122"/>
      <c r="E366" s="121"/>
      <c r="F366" s="124"/>
      <c r="G366" s="122"/>
      <c r="H366" s="122"/>
      <c r="I366" s="122"/>
      <c r="J366" s="123"/>
      <c r="K366" s="123"/>
      <c r="L366" s="125"/>
      <c r="M366" s="125"/>
      <c r="N366" s="125"/>
      <c r="O366" s="125"/>
      <c r="P366" s="127"/>
    </row>
    <row r="367" spans="1:16" ht="18" customHeight="1">
      <c r="A367" s="120"/>
      <c r="B367" s="121"/>
      <c r="C367" s="121"/>
      <c r="D367" s="122"/>
      <c r="E367" s="121"/>
      <c r="F367" s="124"/>
      <c r="G367" s="122"/>
      <c r="H367" s="122"/>
      <c r="I367" s="122"/>
      <c r="J367" s="123"/>
      <c r="K367" s="123"/>
      <c r="L367" s="125"/>
      <c r="M367" s="125"/>
      <c r="N367" s="125"/>
      <c r="O367" s="125"/>
      <c r="P367" s="127"/>
    </row>
    <row r="368" spans="1:16" ht="18" customHeight="1">
      <c r="A368" s="120"/>
      <c r="B368" s="121"/>
      <c r="C368" s="121"/>
      <c r="D368" s="122"/>
      <c r="E368" s="121"/>
      <c r="F368" s="124"/>
      <c r="G368" s="122"/>
      <c r="H368" s="122"/>
      <c r="I368" s="122"/>
      <c r="J368" s="123"/>
      <c r="K368" s="123"/>
      <c r="L368" s="125"/>
      <c r="M368" s="125"/>
      <c r="N368" s="125"/>
      <c r="O368" s="125"/>
      <c r="P368" s="127"/>
    </row>
    <row r="369" spans="1:16" ht="18" customHeight="1">
      <c r="A369" s="120"/>
      <c r="B369" s="121"/>
      <c r="C369" s="121"/>
      <c r="D369" s="122"/>
      <c r="E369" s="121"/>
      <c r="F369" s="124"/>
      <c r="G369" s="122"/>
      <c r="H369" s="122"/>
      <c r="I369" s="122"/>
      <c r="J369" s="123"/>
      <c r="K369" s="123"/>
      <c r="L369" s="125"/>
      <c r="M369" s="125"/>
      <c r="N369" s="125"/>
      <c r="O369" s="125"/>
      <c r="P369" s="127"/>
    </row>
    <row r="370" spans="1:16" ht="18" customHeight="1">
      <c r="A370" s="120"/>
      <c r="B370" s="121"/>
      <c r="C370" s="121"/>
      <c r="D370" s="122"/>
      <c r="E370" s="121"/>
      <c r="F370" s="124"/>
      <c r="G370" s="122"/>
      <c r="H370" s="122"/>
      <c r="I370" s="122"/>
      <c r="J370" s="123"/>
      <c r="K370" s="123"/>
      <c r="L370" s="125"/>
      <c r="M370" s="125"/>
      <c r="N370" s="125"/>
      <c r="O370" s="125"/>
      <c r="P370" s="127"/>
    </row>
    <row r="371" spans="1:16" ht="18" customHeight="1">
      <c r="A371" s="120"/>
      <c r="B371" s="121"/>
      <c r="C371" s="121"/>
      <c r="D371" s="122"/>
      <c r="E371" s="121"/>
      <c r="F371" s="124"/>
      <c r="G371" s="122"/>
      <c r="H371" s="122"/>
      <c r="I371" s="122"/>
      <c r="J371" s="123"/>
      <c r="K371" s="123"/>
      <c r="L371" s="125"/>
      <c r="M371" s="125"/>
      <c r="N371" s="125"/>
      <c r="O371" s="125"/>
      <c r="P371" s="127"/>
    </row>
    <row r="372" spans="1:16" ht="18" customHeight="1">
      <c r="A372" s="120"/>
      <c r="B372" s="121"/>
      <c r="C372" s="121"/>
      <c r="D372" s="122"/>
      <c r="E372" s="121"/>
      <c r="F372" s="124"/>
      <c r="G372" s="122"/>
      <c r="H372" s="122"/>
      <c r="I372" s="122"/>
      <c r="J372" s="123"/>
      <c r="K372" s="123"/>
      <c r="L372" s="125"/>
      <c r="M372" s="125"/>
      <c r="N372" s="125"/>
      <c r="O372" s="125"/>
      <c r="P372" s="127"/>
    </row>
    <row r="373" spans="1:16" ht="18" customHeight="1">
      <c r="A373" s="120"/>
      <c r="B373" s="121"/>
      <c r="C373" s="121"/>
      <c r="D373" s="122"/>
      <c r="E373" s="121"/>
      <c r="F373" s="124"/>
      <c r="G373" s="122"/>
      <c r="H373" s="122"/>
      <c r="I373" s="122"/>
      <c r="J373" s="123"/>
      <c r="K373" s="123"/>
      <c r="L373" s="125"/>
      <c r="M373" s="125"/>
      <c r="N373" s="125"/>
      <c r="O373" s="125"/>
      <c r="P373" s="127"/>
    </row>
    <row r="374" spans="1:16" ht="18" customHeight="1">
      <c r="A374" s="120"/>
      <c r="B374" s="121"/>
      <c r="C374" s="121"/>
      <c r="D374" s="122"/>
      <c r="E374" s="121"/>
      <c r="F374" s="124"/>
      <c r="G374" s="122"/>
      <c r="H374" s="122"/>
      <c r="I374" s="122"/>
      <c r="J374" s="123"/>
      <c r="K374" s="123"/>
      <c r="L374" s="125"/>
      <c r="M374" s="125"/>
      <c r="N374" s="125"/>
      <c r="O374" s="125"/>
      <c r="P374" s="127"/>
    </row>
    <row r="375" spans="1:16" ht="18" customHeight="1">
      <c r="A375" s="120"/>
      <c r="B375" s="121"/>
      <c r="C375" s="121"/>
      <c r="D375" s="122"/>
      <c r="E375" s="121"/>
      <c r="F375" s="124"/>
      <c r="G375" s="122"/>
      <c r="H375" s="122"/>
      <c r="I375" s="122"/>
      <c r="J375" s="123"/>
      <c r="K375" s="123"/>
      <c r="L375" s="125"/>
      <c r="M375" s="125"/>
      <c r="N375" s="125"/>
      <c r="O375" s="125"/>
      <c r="P375" s="127"/>
    </row>
    <row r="376" spans="1:16" ht="18" customHeight="1">
      <c r="A376" s="120"/>
      <c r="B376" s="121"/>
      <c r="C376" s="121"/>
      <c r="D376" s="122"/>
      <c r="E376" s="121"/>
      <c r="F376" s="124"/>
      <c r="G376" s="122"/>
      <c r="H376" s="122"/>
      <c r="I376" s="122"/>
      <c r="J376" s="123"/>
      <c r="K376" s="123"/>
      <c r="L376" s="125"/>
      <c r="M376" s="125"/>
      <c r="N376" s="125"/>
      <c r="O376" s="125"/>
      <c r="P376" s="127"/>
    </row>
    <row r="377" spans="1:16" ht="18" customHeight="1">
      <c r="A377" s="120"/>
      <c r="B377" s="121"/>
      <c r="C377" s="121"/>
      <c r="D377" s="122"/>
      <c r="E377" s="121"/>
      <c r="F377" s="124"/>
      <c r="G377" s="122"/>
      <c r="H377" s="122"/>
      <c r="I377" s="122"/>
      <c r="J377" s="123"/>
      <c r="K377" s="123"/>
      <c r="L377" s="125"/>
      <c r="M377" s="125"/>
      <c r="N377" s="125"/>
      <c r="O377" s="125"/>
      <c r="P377" s="127"/>
    </row>
    <row r="378" spans="1:16" ht="18" customHeight="1">
      <c r="A378" s="120"/>
      <c r="B378" s="121"/>
      <c r="C378" s="121"/>
      <c r="D378" s="122"/>
      <c r="E378" s="121"/>
      <c r="F378" s="124"/>
      <c r="G378" s="122"/>
      <c r="H378" s="122"/>
      <c r="I378" s="122"/>
      <c r="J378" s="123"/>
      <c r="K378" s="123"/>
      <c r="L378" s="125"/>
      <c r="M378" s="125"/>
      <c r="N378" s="125"/>
      <c r="O378" s="125"/>
      <c r="P378" s="127"/>
    </row>
    <row r="379" spans="1:16" ht="18" customHeight="1">
      <c r="A379" s="120"/>
      <c r="B379" s="121"/>
      <c r="C379" s="121"/>
      <c r="D379" s="122"/>
      <c r="E379" s="121"/>
      <c r="F379" s="124"/>
      <c r="G379" s="122"/>
      <c r="H379" s="122"/>
      <c r="I379" s="122"/>
      <c r="J379" s="123"/>
      <c r="K379" s="123"/>
      <c r="L379" s="125"/>
      <c r="M379" s="125"/>
      <c r="N379" s="125"/>
      <c r="O379" s="125"/>
      <c r="P379" s="127"/>
    </row>
    <row r="380" spans="1:16" ht="18" customHeight="1">
      <c r="A380" s="120"/>
      <c r="B380" s="121"/>
      <c r="C380" s="121"/>
      <c r="D380" s="122"/>
      <c r="E380" s="121"/>
      <c r="F380" s="124"/>
      <c r="G380" s="122"/>
      <c r="H380" s="122"/>
      <c r="I380" s="122"/>
      <c r="J380" s="123"/>
      <c r="K380" s="123"/>
      <c r="L380" s="125"/>
      <c r="M380" s="125"/>
      <c r="N380" s="125"/>
      <c r="O380" s="125"/>
      <c r="P380" s="127"/>
    </row>
    <row r="381" spans="1:16" ht="18" customHeight="1">
      <c r="A381" s="120"/>
      <c r="B381" s="121"/>
      <c r="C381" s="121"/>
      <c r="D381" s="122"/>
      <c r="E381" s="121"/>
      <c r="F381" s="124"/>
      <c r="G381" s="122"/>
      <c r="H381" s="122"/>
      <c r="I381" s="122"/>
      <c r="J381" s="123"/>
      <c r="K381" s="123"/>
      <c r="L381" s="125"/>
      <c r="M381" s="125"/>
      <c r="N381" s="125"/>
      <c r="O381" s="125"/>
      <c r="P381" s="127"/>
    </row>
    <row r="382" spans="1:16" ht="18" customHeight="1">
      <c r="A382" s="120"/>
      <c r="B382" s="121"/>
      <c r="C382" s="121"/>
      <c r="D382" s="122"/>
      <c r="E382" s="121"/>
      <c r="F382" s="124"/>
      <c r="G382" s="122"/>
      <c r="H382" s="122"/>
      <c r="I382" s="122"/>
      <c r="J382" s="123"/>
      <c r="K382" s="123"/>
      <c r="L382" s="125"/>
      <c r="M382" s="125"/>
      <c r="N382" s="125"/>
      <c r="O382" s="125"/>
      <c r="P382" s="127"/>
    </row>
    <row r="383" spans="1:16" ht="18" customHeight="1">
      <c r="A383" s="120"/>
      <c r="B383" s="121"/>
      <c r="C383" s="121"/>
      <c r="D383" s="122"/>
      <c r="E383" s="121"/>
      <c r="F383" s="124"/>
      <c r="G383" s="122"/>
      <c r="H383" s="122"/>
      <c r="I383" s="122"/>
      <c r="J383" s="123"/>
      <c r="K383" s="123"/>
      <c r="L383" s="125"/>
      <c r="M383" s="125"/>
      <c r="N383" s="125"/>
      <c r="O383" s="125"/>
      <c r="P383" s="127"/>
    </row>
    <row r="384" spans="1:16" ht="18" customHeight="1">
      <c r="A384" s="120"/>
      <c r="B384" s="121"/>
      <c r="C384" s="121"/>
      <c r="D384" s="122"/>
      <c r="E384" s="121"/>
      <c r="F384" s="124"/>
      <c r="G384" s="122"/>
      <c r="H384" s="122"/>
      <c r="I384" s="122"/>
      <c r="J384" s="123"/>
      <c r="K384" s="123"/>
      <c r="L384" s="125"/>
      <c r="M384" s="125"/>
      <c r="N384" s="125"/>
      <c r="O384" s="125"/>
      <c r="P384" s="127"/>
    </row>
    <row r="385" spans="1:16" ht="18" customHeight="1">
      <c r="A385" s="120"/>
      <c r="B385" s="121"/>
      <c r="C385" s="121"/>
      <c r="D385" s="122"/>
      <c r="E385" s="121"/>
      <c r="F385" s="124"/>
      <c r="G385" s="122"/>
      <c r="H385" s="122"/>
      <c r="I385" s="122"/>
      <c r="J385" s="123"/>
      <c r="K385" s="123"/>
      <c r="L385" s="125"/>
      <c r="M385" s="125"/>
      <c r="N385" s="125"/>
      <c r="O385" s="125"/>
      <c r="P385" s="127"/>
    </row>
    <row r="386" spans="1:16" ht="18" customHeight="1">
      <c r="A386" s="120"/>
      <c r="B386" s="121"/>
      <c r="C386" s="121"/>
      <c r="D386" s="122"/>
      <c r="E386" s="121"/>
      <c r="F386" s="124"/>
      <c r="G386" s="122"/>
      <c r="H386" s="122"/>
      <c r="I386" s="122"/>
      <c r="J386" s="123"/>
      <c r="K386" s="123"/>
      <c r="L386" s="125"/>
      <c r="M386" s="125"/>
      <c r="N386" s="125"/>
      <c r="O386" s="125"/>
      <c r="P386" s="127"/>
    </row>
    <row r="387" spans="1:16" ht="18" customHeight="1">
      <c r="A387" s="120"/>
      <c r="B387" s="121"/>
      <c r="C387" s="121"/>
      <c r="D387" s="122"/>
      <c r="E387" s="121"/>
      <c r="F387" s="124"/>
      <c r="G387" s="122"/>
      <c r="H387" s="122"/>
      <c r="I387" s="122"/>
      <c r="J387" s="123"/>
      <c r="K387" s="123"/>
      <c r="L387" s="125"/>
      <c r="M387" s="125"/>
      <c r="N387" s="125"/>
      <c r="O387" s="125"/>
      <c r="P387" s="127"/>
    </row>
    <row r="388" spans="1:16" ht="18" customHeight="1">
      <c r="A388" s="120"/>
      <c r="B388" s="121"/>
      <c r="C388" s="121"/>
      <c r="D388" s="122"/>
      <c r="E388" s="121"/>
      <c r="F388" s="124"/>
      <c r="G388" s="122"/>
      <c r="H388" s="122"/>
      <c r="I388" s="122"/>
      <c r="J388" s="123"/>
      <c r="K388" s="123"/>
      <c r="L388" s="125"/>
      <c r="M388" s="125"/>
      <c r="N388" s="125"/>
      <c r="O388" s="125"/>
      <c r="P388" s="127"/>
    </row>
    <row r="389" spans="1:16" ht="18" customHeight="1">
      <c r="A389" s="120"/>
      <c r="B389" s="121"/>
      <c r="C389" s="121"/>
      <c r="D389" s="122"/>
      <c r="E389" s="121"/>
      <c r="F389" s="124"/>
      <c r="G389" s="122"/>
      <c r="H389" s="122"/>
      <c r="I389" s="122"/>
      <c r="J389" s="123"/>
      <c r="K389" s="123"/>
      <c r="L389" s="125"/>
      <c r="M389" s="125"/>
      <c r="N389" s="125"/>
      <c r="O389" s="125"/>
      <c r="P389" s="127"/>
    </row>
    <row r="390" spans="1:16" ht="18" customHeight="1">
      <c r="A390" s="120"/>
      <c r="B390" s="121"/>
      <c r="C390" s="121"/>
      <c r="D390" s="122"/>
      <c r="E390" s="121"/>
      <c r="F390" s="124"/>
      <c r="G390" s="122"/>
      <c r="H390" s="122"/>
      <c r="I390" s="122"/>
      <c r="J390" s="123"/>
      <c r="K390" s="123"/>
      <c r="L390" s="125"/>
      <c r="M390" s="125"/>
      <c r="N390" s="125"/>
      <c r="O390" s="125"/>
      <c r="P390" s="127"/>
    </row>
    <row r="391" spans="1:16" ht="18" customHeight="1">
      <c r="A391" s="120"/>
      <c r="B391" s="121"/>
      <c r="C391" s="121"/>
      <c r="D391" s="122"/>
      <c r="E391" s="121"/>
      <c r="F391" s="124"/>
      <c r="G391" s="122"/>
      <c r="H391" s="122"/>
      <c r="I391" s="122"/>
      <c r="J391" s="123"/>
      <c r="K391" s="123"/>
      <c r="L391" s="125"/>
      <c r="M391" s="125"/>
      <c r="N391" s="125"/>
      <c r="O391" s="125"/>
      <c r="P391" s="127"/>
    </row>
    <row r="392" spans="1:16" ht="18" customHeight="1">
      <c r="A392" s="120"/>
      <c r="B392" s="121"/>
      <c r="C392" s="121"/>
      <c r="D392" s="122"/>
      <c r="E392" s="121"/>
      <c r="F392" s="124"/>
      <c r="G392" s="122"/>
      <c r="H392" s="122"/>
      <c r="I392" s="122"/>
      <c r="J392" s="123"/>
      <c r="K392" s="123"/>
      <c r="L392" s="125"/>
      <c r="M392" s="125"/>
      <c r="N392" s="125"/>
      <c r="O392" s="125"/>
      <c r="P392" s="127"/>
    </row>
    <row r="393" spans="1:16" ht="18" customHeight="1">
      <c r="A393" s="120"/>
      <c r="B393" s="121"/>
      <c r="C393" s="121"/>
      <c r="D393" s="122"/>
      <c r="E393" s="121"/>
      <c r="F393" s="124"/>
      <c r="G393" s="122"/>
      <c r="H393" s="122"/>
      <c r="I393" s="122"/>
      <c r="J393" s="123"/>
      <c r="K393" s="123"/>
      <c r="L393" s="125"/>
      <c r="M393" s="125"/>
      <c r="N393" s="125"/>
      <c r="O393" s="125"/>
      <c r="P393" s="127"/>
    </row>
    <row r="394" spans="1:16" ht="18" customHeight="1">
      <c r="A394" s="120"/>
      <c r="B394" s="121"/>
      <c r="C394" s="121"/>
      <c r="D394" s="122"/>
      <c r="E394" s="121"/>
      <c r="F394" s="124"/>
      <c r="G394" s="122"/>
      <c r="H394" s="122"/>
      <c r="I394" s="122"/>
      <c r="J394" s="123"/>
      <c r="K394" s="123"/>
      <c r="L394" s="125"/>
      <c r="M394" s="125"/>
      <c r="N394" s="125"/>
      <c r="O394" s="125"/>
      <c r="P394" s="127"/>
    </row>
    <row r="395" spans="1:16" ht="18" customHeight="1">
      <c r="A395" s="120"/>
      <c r="B395" s="121"/>
      <c r="C395" s="121"/>
      <c r="D395" s="122"/>
      <c r="E395" s="121"/>
      <c r="F395" s="124"/>
      <c r="G395" s="122"/>
      <c r="H395" s="122"/>
      <c r="I395" s="122"/>
      <c r="J395" s="123"/>
      <c r="K395" s="123"/>
      <c r="L395" s="125"/>
      <c r="M395" s="125"/>
      <c r="N395" s="125"/>
      <c r="O395" s="125"/>
      <c r="P395" s="127"/>
    </row>
    <row r="396" spans="1:16" ht="18" customHeight="1">
      <c r="A396" s="120"/>
      <c r="B396" s="121"/>
      <c r="C396" s="121"/>
      <c r="D396" s="122"/>
      <c r="E396" s="121"/>
      <c r="F396" s="124"/>
      <c r="G396" s="122"/>
      <c r="H396" s="122"/>
      <c r="I396" s="122"/>
      <c r="J396" s="123"/>
      <c r="K396" s="123"/>
      <c r="L396" s="125"/>
      <c r="M396" s="125"/>
      <c r="N396" s="125"/>
      <c r="O396" s="125"/>
      <c r="P396" s="127"/>
    </row>
    <row r="397" spans="1:16" ht="18" customHeight="1">
      <c r="A397" s="120"/>
      <c r="B397" s="121"/>
      <c r="C397" s="121"/>
      <c r="D397" s="122"/>
      <c r="E397" s="121"/>
      <c r="F397" s="124"/>
      <c r="G397" s="122"/>
      <c r="H397" s="122"/>
      <c r="I397" s="122"/>
      <c r="J397" s="123"/>
      <c r="K397" s="123"/>
      <c r="L397" s="125"/>
      <c r="M397" s="125"/>
      <c r="N397" s="125"/>
      <c r="O397" s="125"/>
      <c r="P397" s="127"/>
    </row>
    <row r="398" spans="1:16" ht="18" customHeight="1">
      <c r="A398" s="120"/>
      <c r="B398" s="121"/>
      <c r="C398" s="121"/>
      <c r="D398" s="122"/>
      <c r="E398" s="121"/>
      <c r="F398" s="124"/>
      <c r="G398" s="122"/>
      <c r="H398" s="122"/>
      <c r="I398" s="122"/>
      <c r="J398" s="123"/>
      <c r="K398" s="123"/>
      <c r="L398" s="125"/>
      <c r="M398" s="125"/>
      <c r="N398" s="125"/>
      <c r="O398" s="125"/>
      <c r="P398" s="127"/>
    </row>
    <row r="399" spans="1:16" ht="18" customHeight="1">
      <c r="A399" s="120"/>
      <c r="B399" s="121"/>
      <c r="C399" s="121"/>
      <c r="D399" s="122"/>
      <c r="E399" s="121"/>
      <c r="F399" s="124"/>
      <c r="G399" s="122"/>
      <c r="H399" s="122"/>
      <c r="I399" s="122"/>
      <c r="J399" s="123"/>
      <c r="K399" s="123"/>
      <c r="L399" s="125"/>
      <c r="M399" s="125"/>
      <c r="N399" s="125"/>
      <c r="O399" s="125"/>
      <c r="P399" s="127"/>
    </row>
    <row r="400" spans="1:16" ht="18" customHeight="1">
      <c r="A400" s="120"/>
      <c r="B400" s="121"/>
      <c r="C400" s="121"/>
      <c r="D400" s="122"/>
      <c r="E400" s="121"/>
      <c r="F400" s="124"/>
      <c r="G400" s="122"/>
      <c r="H400" s="122"/>
      <c r="I400" s="122"/>
      <c r="J400" s="123"/>
      <c r="K400" s="123"/>
      <c r="L400" s="125"/>
      <c r="M400" s="125"/>
      <c r="N400" s="125"/>
      <c r="O400" s="125"/>
      <c r="P400" s="127"/>
    </row>
    <row r="401" spans="1:16" ht="18" customHeight="1">
      <c r="A401" s="120"/>
      <c r="B401" s="121"/>
      <c r="C401" s="121"/>
      <c r="D401" s="122"/>
      <c r="E401" s="121"/>
      <c r="F401" s="124"/>
      <c r="G401" s="122"/>
      <c r="H401" s="122"/>
      <c r="I401" s="122"/>
      <c r="J401" s="123"/>
      <c r="K401" s="123"/>
      <c r="L401" s="125"/>
      <c r="M401" s="125"/>
      <c r="N401" s="125"/>
      <c r="O401" s="125"/>
      <c r="P401" s="127"/>
    </row>
    <row r="402" spans="1:16" ht="18" customHeight="1">
      <c r="A402" s="120"/>
      <c r="B402" s="121"/>
      <c r="C402" s="121"/>
      <c r="D402" s="122"/>
      <c r="E402" s="121"/>
      <c r="F402" s="124"/>
      <c r="G402" s="122"/>
      <c r="H402" s="122"/>
      <c r="I402" s="122"/>
      <c r="J402" s="123"/>
      <c r="K402" s="123"/>
      <c r="L402" s="125"/>
      <c r="M402" s="125"/>
      <c r="N402" s="125"/>
      <c r="O402" s="125"/>
      <c r="P402" s="127"/>
    </row>
    <row r="403" spans="1:16" ht="18" customHeight="1">
      <c r="A403" s="120"/>
      <c r="B403" s="121"/>
      <c r="C403" s="121"/>
      <c r="D403" s="122"/>
      <c r="E403" s="121"/>
      <c r="F403" s="124"/>
      <c r="G403" s="122"/>
      <c r="H403" s="122"/>
      <c r="I403" s="122"/>
      <c r="J403" s="123"/>
      <c r="K403" s="123"/>
      <c r="L403" s="125"/>
      <c r="M403" s="125"/>
      <c r="N403" s="125"/>
      <c r="O403" s="125"/>
      <c r="P403" s="127"/>
    </row>
    <row r="404" spans="1:16" ht="18" customHeight="1">
      <c r="A404" s="120"/>
      <c r="B404" s="121"/>
      <c r="C404" s="121"/>
      <c r="D404" s="122"/>
      <c r="E404" s="121"/>
      <c r="F404" s="124"/>
      <c r="G404" s="122"/>
      <c r="H404" s="122"/>
      <c r="I404" s="122"/>
      <c r="J404" s="123"/>
      <c r="K404" s="123"/>
      <c r="L404" s="125"/>
      <c r="M404" s="125"/>
      <c r="N404" s="125"/>
      <c r="O404" s="125"/>
      <c r="P404" s="127"/>
    </row>
    <row r="405" spans="1:16" ht="18" customHeight="1">
      <c r="A405" s="120"/>
      <c r="B405" s="121"/>
      <c r="C405" s="121"/>
      <c r="D405" s="122"/>
      <c r="E405" s="121"/>
      <c r="F405" s="124"/>
      <c r="G405" s="122"/>
      <c r="H405" s="122"/>
      <c r="I405" s="122"/>
      <c r="J405" s="123"/>
      <c r="K405" s="123"/>
      <c r="L405" s="125"/>
      <c r="M405" s="125"/>
      <c r="N405" s="125"/>
      <c r="O405" s="125"/>
      <c r="P405" s="127"/>
    </row>
    <row r="406" spans="1:16" ht="18" customHeight="1">
      <c r="A406" s="120"/>
      <c r="B406" s="121"/>
      <c r="C406" s="121"/>
      <c r="D406" s="122"/>
      <c r="E406" s="121"/>
      <c r="F406" s="124"/>
      <c r="G406" s="122"/>
      <c r="H406" s="122"/>
      <c r="I406" s="122"/>
      <c r="J406" s="123"/>
      <c r="K406" s="123"/>
      <c r="L406" s="125"/>
      <c r="M406" s="125"/>
      <c r="N406" s="125"/>
      <c r="O406" s="125"/>
      <c r="P406" s="127"/>
    </row>
    <row r="407" spans="1:16" ht="18" customHeight="1">
      <c r="A407" s="120"/>
      <c r="B407" s="121"/>
      <c r="C407" s="121"/>
      <c r="D407" s="122"/>
      <c r="E407" s="121"/>
      <c r="F407" s="124"/>
      <c r="G407" s="122"/>
      <c r="H407" s="122"/>
      <c r="I407" s="122"/>
      <c r="J407" s="123"/>
      <c r="K407" s="123"/>
      <c r="L407" s="125"/>
      <c r="M407" s="125"/>
      <c r="N407" s="125"/>
      <c r="O407" s="125"/>
      <c r="P407" s="127"/>
    </row>
    <row r="408" spans="1:16" ht="18" customHeight="1">
      <c r="A408" s="120"/>
      <c r="B408" s="121"/>
      <c r="C408" s="121"/>
      <c r="D408" s="122"/>
      <c r="E408" s="121"/>
      <c r="F408" s="124"/>
      <c r="G408" s="122"/>
      <c r="H408" s="122"/>
      <c r="I408" s="122"/>
      <c r="J408" s="123"/>
      <c r="K408" s="123"/>
      <c r="L408" s="125"/>
      <c r="M408" s="125"/>
      <c r="N408" s="125"/>
      <c r="O408" s="125"/>
      <c r="P408" s="127"/>
    </row>
    <row r="409" spans="1:16" ht="18" customHeight="1">
      <c r="A409" s="120"/>
      <c r="B409" s="121"/>
      <c r="C409" s="121"/>
      <c r="D409" s="122"/>
      <c r="E409" s="121"/>
      <c r="F409" s="124"/>
      <c r="G409" s="122"/>
      <c r="H409" s="122"/>
      <c r="I409" s="122"/>
      <c r="J409" s="123"/>
      <c r="K409" s="123"/>
      <c r="L409" s="125"/>
      <c r="M409" s="125"/>
      <c r="N409" s="125"/>
      <c r="O409" s="125"/>
      <c r="P409" s="127"/>
    </row>
    <row r="410" spans="1:16" ht="18" customHeight="1">
      <c r="A410" s="120"/>
      <c r="B410" s="121"/>
      <c r="C410" s="121"/>
      <c r="D410" s="122"/>
      <c r="E410" s="121"/>
      <c r="F410" s="124"/>
      <c r="G410" s="122"/>
      <c r="H410" s="122"/>
      <c r="I410" s="122"/>
      <c r="J410" s="123"/>
      <c r="K410" s="123"/>
      <c r="L410" s="125"/>
      <c r="M410" s="125"/>
      <c r="N410" s="125"/>
      <c r="O410" s="125"/>
      <c r="P410" s="127"/>
    </row>
    <row r="411" spans="1:16" ht="18" customHeight="1">
      <c r="A411" s="120"/>
      <c r="B411" s="121"/>
      <c r="C411" s="121"/>
      <c r="D411" s="122"/>
      <c r="E411" s="121"/>
      <c r="F411" s="124"/>
      <c r="G411" s="122"/>
      <c r="H411" s="122"/>
      <c r="I411" s="122"/>
      <c r="J411" s="123"/>
      <c r="K411" s="123"/>
      <c r="L411" s="125"/>
      <c r="M411" s="125"/>
      <c r="N411" s="125"/>
      <c r="O411" s="125"/>
      <c r="P411" s="127"/>
    </row>
    <row r="412" spans="1:16" ht="18" customHeight="1">
      <c r="A412" s="120"/>
      <c r="B412" s="121"/>
      <c r="C412" s="121"/>
      <c r="D412" s="122"/>
      <c r="E412" s="121"/>
      <c r="F412" s="124"/>
      <c r="G412" s="122"/>
      <c r="H412" s="122"/>
      <c r="I412" s="122"/>
      <c r="J412" s="123"/>
      <c r="K412" s="123"/>
      <c r="L412" s="125"/>
      <c r="M412" s="125"/>
      <c r="N412" s="125"/>
      <c r="O412" s="125"/>
      <c r="P412" s="127"/>
    </row>
    <row r="413" spans="1:16" ht="18" customHeight="1">
      <c r="A413" s="120"/>
      <c r="B413" s="121"/>
      <c r="C413" s="121"/>
      <c r="D413" s="122"/>
      <c r="E413" s="121"/>
      <c r="F413" s="124"/>
      <c r="G413" s="122"/>
      <c r="H413" s="122"/>
      <c r="I413" s="122"/>
      <c r="J413" s="123"/>
      <c r="K413" s="123"/>
      <c r="L413" s="125"/>
      <c r="M413" s="125"/>
      <c r="N413" s="125"/>
      <c r="O413" s="125"/>
      <c r="P413" s="127"/>
    </row>
    <row r="414" spans="1:16" ht="18" customHeight="1">
      <c r="A414" s="120"/>
      <c r="B414" s="121"/>
      <c r="C414" s="121"/>
      <c r="D414" s="122"/>
      <c r="E414" s="121"/>
      <c r="F414" s="124"/>
      <c r="G414" s="122"/>
      <c r="H414" s="122"/>
      <c r="I414" s="122"/>
      <c r="J414" s="123"/>
      <c r="K414" s="123"/>
      <c r="L414" s="125"/>
      <c r="M414" s="125"/>
      <c r="N414" s="125"/>
      <c r="O414" s="125"/>
      <c r="P414" s="127"/>
    </row>
    <row r="415" spans="1:16" ht="18" customHeight="1">
      <c r="A415" s="120"/>
      <c r="B415" s="121"/>
      <c r="C415" s="121"/>
      <c r="D415" s="122"/>
      <c r="E415" s="121"/>
      <c r="F415" s="124"/>
      <c r="G415" s="122"/>
      <c r="H415" s="122"/>
      <c r="I415" s="122"/>
      <c r="J415" s="123"/>
      <c r="K415" s="123"/>
      <c r="L415" s="125"/>
      <c r="M415" s="125"/>
      <c r="N415" s="125"/>
      <c r="O415" s="125"/>
      <c r="P415" s="127"/>
    </row>
    <row r="416" spans="1:16" ht="18" customHeight="1">
      <c r="A416" s="120"/>
      <c r="B416" s="121"/>
      <c r="C416" s="121"/>
      <c r="D416" s="122"/>
      <c r="E416" s="121"/>
      <c r="F416" s="124"/>
      <c r="G416" s="122"/>
      <c r="H416" s="122"/>
      <c r="I416" s="122"/>
      <c r="J416" s="123"/>
      <c r="K416" s="123"/>
      <c r="L416" s="125"/>
      <c r="M416" s="125"/>
      <c r="N416" s="125"/>
      <c r="O416" s="125"/>
      <c r="P416" s="127"/>
    </row>
    <row r="417" spans="1:16" ht="18" customHeight="1">
      <c r="A417" s="120"/>
      <c r="B417" s="121"/>
      <c r="C417" s="121"/>
      <c r="D417" s="122"/>
      <c r="E417" s="121"/>
      <c r="F417" s="124"/>
      <c r="G417" s="122"/>
      <c r="H417" s="122"/>
      <c r="I417" s="122"/>
      <c r="J417" s="123"/>
      <c r="K417" s="123"/>
      <c r="L417" s="125"/>
      <c r="M417" s="125"/>
      <c r="N417" s="125"/>
      <c r="O417" s="125"/>
      <c r="P417" s="127"/>
    </row>
    <row r="418" spans="1:16" ht="18" customHeight="1">
      <c r="A418" s="120"/>
      <c r="B418" s="121"/>
      <c r="C418" s="121"/>
      <c r="D418" s="122"/>
      <c r="E418" s="121"/>
      <c r="F418" s="124"/>
      <c r="G418" s="122"/>
      <c r="H418" s="122"/>
      <c r="I418" s="122"/>
      <c r="J418" s="123"/>
      <c r="K418" s="123"/>
      <c r="L418" s="125"/>
      <c r="M418" s="125"/>
      <c r="N418" s="125"/>
      <c r="O418" s="125"/>
      <c r="P418" s="127"/>
    </row>
    <row r="419" spans="1:16" ht="18" customHeight="1">
      <c r="A419" s="120"/>
      <c r="B419" s="121"/>
      <c r="C419" s="121"/>
      <c r="D419" s="122"/>
      <c r="E419" s="121"/>
      <c r="F419" s="124"/>
      <c r="G419" s="122"/>
      <c r="H419" s="122"/>
      <c r="I419" s="122"/>
      <c r="J419" s="123"/>
      <c r="K419" s="123"/>
      <c r="L419" s="125"/>
      <c r="M419" s="125"/>
      <c r="N419" s="125"/>
      <c r="O419" s="125"/>
      <c r="P419" s="127"/>
    </row>
    <row r="420" spans="1:16" ht="18" customHeight="1">
      <c r="A420" s="120"/>
      <c r="B420" s="121"/>
      <c r="C420" s="121"/>
      <c r="D420" s="122"/>
      <c r="E420" s="121"/>
      <c r="F420" s="124"/>
      <c r="G420" s="122"/>
      <c r="H420" s="122"/>
      <c r="I420" s="122"/>
      <c r="J420" s="123"/>
      <c r="K420" s="123"/>
      <c r="L420" s="125"/>
      <c r="M420" s="125"/>
      <c r="N420" s="125"/>
      <c r="O420" s="125"/>
      <c r="P420" s="127"/>
    </row>
    <row r="421" spans="1:16" ht="18" customHeight="1">
      <c r="A421" s="120"/>
      <c r="B421" s="121"/>
      <c r="C421" s="121"/>
      <c r="D421" s="122"/>
      <c r="E421" s="121"/>
      <c r="F421" s="124"/>
      <c r="G421" s="122"/>
      <c r="H421" s="122"/>
      <c r="I421" s="122"/>
      <c r="J421" s="123"/>
      <c r="K421" s="123"/>
      <c r="L421" s="125"/>
      <c r="M421" s="125"/>
      <c r="N421" s="125"/>
      <c r="O421" s="125"/>
      <c r="P421" s="127"/>
    </row>
    <row r="422" spans="1:16" ht="18" customHeight="1">
      <c r="A422" s="120"/>
      <c r="B422" s="121"/>
      <c r="C422" s="121"/>
      <c r="D422" s="122"/>
      <c r="E422" s="121"/>
      <c r="F422" s="124"/>
      <c r="G422" s="122"/>
      <c r="H422" s="122"/>
      <c r="I422" s="122"/>
      <c r="J422" s="123"/>
      <c r="K422" s="123"/>
      <c r="L422" s="125"/>
      <c r="M422" s="125"/>
      <c r="N422" s="125"/>
      <c r="O422" s="125"/>
      <c r="P422" s="127"/>
    </row>
    <row r="423" spans="1:16" ht="18" customHeight="1">
      <c r="A423" s="120"/>
      <c r="B423" s="121"/>
      <c r="C423" s="121"/>
      <c r="D423" s="122"/>
      <c r="E423" s="121"/>
      <c r="F423" s="124"/>
      <c r="G423" s="122"/>
      <c r="H423" s="122"/>
      <c r="I423" s="122"/>
      <c r="J423" s="123"/>
      <c r="K423" s="123"/>
      <c r="L423" s="125"/>
      <c r="M423" s="125"/>
      <c r="N423" s="125"/>
      <c r="O423" s="125"/>
      <c r="P423" s="127"/>
    </row>
    <row r="424" spans="1:16" ht="18" customHeight="1">
      <c r="A424" s="120"/>
      <c r="B424" s="121"/>
      <c r="C424" s="121"/>
      <c r="D424" s="122"/>
      <c r="E424" s="121"/>
      <c r="F424" s="124"/>
      <c r="G424" s="122"/>
      <c r="H424" s="122"/>
      <c r="I424" s="122"/>
      <c r="J424" s="123"/>
      <c r="K424" s="123"/>
      <c r="L424" s="125"/>
      <c r="M424" s="125"/>
      <c r="N424" s="125"/>
      <c r="O424" s="125"/>
      <c r="P424" s="127"/>
    </row>
    <row r="425" spans="1:16" ht="18" customHeight="1">
      <c r="A425" s="120"/>
      <c r="B425" s="121"/>
      <c r="C425" s="121"/>
      <c r="D425" s="122"/>
      <c r="E425" s="121"/>
      <c r="F425" s="124"/>
      <c r="G425" s="122"/>
      <c r="H425" s="122"/>
      <c r="I425" s="122"/>
      <c r="J425" s="123"/>
      <c r="K425" s="123"/>
      <c r="L425" s="125"/>
      <c r="M425" s="125"/>
      <c r="N425" s="125"/>
      <c r="O425" s="125"/>
      <c r="P425" s="127"/>
    </row>
    <row r="426" spans="1:16" ht="18" customHeight="1">
      <c r="A426" s="120"/>
      <c r="B426" s="121"/>
      <c r="C426" s="121"/>
      <c r="D426" s="122"/>
      <c r="E426" s="121"/>
      <c r="F426" s="124"/>
      <c r="G426" s="122"/>
      <c r="H426" s="122"/>
      <c r="I426" s="122"/>
      <c r="J426" s="123"/>
      <c r="K426" s="123"/>
      <c r="L426" s="125"/>
      <c r="M426" s="125"/>
      <c r="N426" s="125"/>
      <c r="O426" s="125"/>
      <c r="P426" s="127"/>
    </row>
    <row r="427" spans="1:16" ht="18" customHeight="1">
      <c r="A427" s="120"/>
      <c r="B427" s="121"/>
      <c r="C427" s="121"/>
      <c r="D427" s="122"/>
      <c r="E427" s="121"/>
      <c r="F427" s="124"/>
      <c r="G427" s="122"/>
      <c r="H427" s="122"/>
      <c r="I427" s="122"/>
      <c r="J427" s="123"/>
      <c r="K427" s="123"/>
      <c r="L427" s="125"/>
      <c r="M427" s="125"/>
      <c r="N427" s="125"/>
      <c r="O427" s="125"/>
      <c r="P427" s="127"/>
    </row>
    <row r="428" spans="1:16" ht="18" customHeight="1">
      <c r="A428" s="120"/>
      <c r="B428" s="121"/>
      <c r="C428" s="121"/>
      <c r="D428" s="122"/>
      <c r="E428" s="121"/>
      <c r="F428" s="124"/>
      <c r="G428" s="122"/>
      <c r="H428" s="122"/>
      <c r="I428" s="122"/>
      <c r="J428" s="123"/>
      <c r="K428" s="123"/>
      <c r="L428" s="125"/>
      <c r="M428" s="125"/>
      <c r="N428" s="125"/>
      <c r="O428" s="125"/>
      <c r="P428" s="127"/>
    </row>
    <row r="429" spans="1:16" ht="18" customHeight="1">
      <c r="A429" s="120"/>
      <c r="B429" s="121"/>
      <c r="C429" s="121"/>
      <c r="D429" s="122"/>
      <c r="E429" s="121"/>
      <c r="F429" s="124"/>
      <c r="G429" s="122"/>
      <c r="H429" s="122"/>
      <c r="I429" s="122"/>
      <c r="J429" s="123"/>
      <c r="K429" s="123"/>
      <c r="L429" s="125"/>
      <c r="M429" s="125"/>
      <c r="N429" s="125"/>
      <c r="O429" s="125"/>
      <c r="P429" s="127"/>
    </row>
    <row r="430" spans="1:16" ht="18" customHeight="1">
      <c r="A430" s="120"/>
      <c r="B430" s="121"/>
      <c r="C430" s="121"/>
      <c r="D430" s="122"/>
      <c r="E430" s="121"/>
      <c r="F430" s="124"/>
      <c r="G430" s="122"/>
      <c r="H430" s="122"/>
      <c r="I430" s="122"/>
      <c r="J430" s="123"/>
      <c r="K430" s="123"/>
      <c r="L430" s="125"/>
      <c r="M430" s="125"/>
      <c r="N430" s="125"/>
      <c r="O430" s="125"/>
      <c r="P430" s="127"/>
    </row>
    <row r="431" spans="1:16" ht="18" customHeight="1">
      <c r="A431" s="120"/>
      <c r="B431" s="121"/>
      <c r="C431" s="121"/>
      <c r="D431" s="122"/>
      <c r="E431" s="121"/>
      <c r="F431" s="124"/>
      <c r="G431" s="122"/>
      <c r="H431" s="122"/>
      <c r="I431" s="122"/>
      <c r="J431" s="123"/>
      <c r="K431" s="123"/>
      <c r="L431" s="125"/>
      <c r="M431" s="125"/>
      <c r="N431" s="125"/>
      <c r="O431" s="125"/>
      <c r="P431" s="127"/>
    </row>
    <row r="432" spans="1:16" ht="18" customHeight="1">
      <c r="A432" s="120"/>
      <c r="B432" s="121"/>
      <c r="C432" s="121"/>
      <c r="D432" s="122"/>
      <c r="E432" s="121"/>
      <c r="F432" s="124"/>
      <c r="G432" s="122"/>
      <c r="H432" s="122"/>
      <c r="I432" s="122"/>
      <c r="J432" s="123"/>
      <c r="K432" s="123"/>
      <c r="L432" s="125"/>
      <c r="M432" s="125"/>
      <c r="N432" s="125"/>
      <c r="O432" s="125"/>
      <c r="P432" s="127"/>
    </row>
    <row r="433" spans="1:16" ht="18" customHeight="1">
      <c r="A433" s="120"/>
      <c r="B433" s="132"/>
      <c r="C433" s="132"/>
      <c r="D433" s="122"/>
      <c r="E433" s="132"/>
      <c r="F433" s="120"/>
      <c r="G433" s="122"/>
      <c r="H433" s="122"/>
      <c r="I433" s="133"/>
      <c r="J433" s="131"/>
      <c r="K433" s="131"/>
      <c r="L433" s="125"/>
      <c r="M433" s="125"/>
      <c r="N433" s="125"/>
      <c r="O433" s="125"/>
      <c r="P433" s="127"/>
    </row>
    <row r="434" spans="1:16" ht="18" customHeight="1">
      <c r="A434" s="120"/>
      <c r="B434" s="121"/>
      <c r="C434" s="121"/>
      <c r="D434" s="122"/>
      <c r="E434" s="121"/>
      <c r="F434" s="124"/>
      <c r="G434" s="122"/>
      <c r="H434" s="122"/>
      <c r="I434" s="122"/>
      <c r="J434" s="123"/>
      <c r="K434" s="123"/>
      <c r="L434" s="125"/>
      <c r="M434" s="125"/>
      <c r="N434" s="125"/>
      <c r="O434" s="125"/>
      <c r="P434" s="127"/>
    </row>
    <row r="435" spans="1:16" ht="18" customHeight="1">
      <c r="A435" s="120"/>
      <c r="B435" s="121"/>
      <c r="C435" s="121"/>
      <c r="D435" s="122"/>
      <c r="E435" s="121"/>
      <c r="F435" s="124"/>
      <c r="G435" s="122"/>
      <c r="H435" s="122"/>
      <c r="I435" s="122"/>
      <c r="J435" s="123"/>
      <c r="K435" s="123"/>
      <c r="L435" s="125"/>
      <c r="M435" s="125"/>
      <c r="N435" s="125"/>
      <c r="O435" s="125"/>
      <c r="P435" s="127"/>
    </row>
    <row r="436" spans="1:16" ht="18" customHeight="1">
      <c r="A436" s="120"/>
      <c r="B436" s="121"/>
      <c r="C436" s="121"/>
      <c r="D436" s="122"/>
      <c r="E436" s="121"/>
      <c r="F436" s="124"/>
      <c r="G436" s="122"/>
      <c r="H436" s="122"/>
      <c r="I436" s="122"/>
      <c r="J436" s="123"/>
      <c r="K436" s="123"/>
      <c r="L436" s="125"/>
      <c r="M436" s="125"/>
      <c r="N436" s="125"/>
      <c r="O436" s="125"/>
      <c r="P436" s="127"/>
    </row>
    <row r="437" spans="1:16" ht="18" customHeight="1">
      <c r="A437" s="120"/>
      <c r="B437" s="121"/>
      <c r="C437" s="121"/>
      <c r="D437" s="122"/>
      <c r="E437" s="121"/>
      <c r="F437" s="124"/>
      <c r="G437" s="122"/>
      <c r="H437" s="122"/>
      <c r="I437" s="122"/>
      <c r="J437" s="123"/>
      <c r="K437" s="123"/>
      <c r="L437" s="125"/>
      <c r="M437" s="125"/>
      <c r="N437" s="125"/>
      <c r="O437" s="125"/>
      <c r="P437" s="127"/>
    </row>
    <row r="438" spans="1:16" ht="18" customHeight="1">
      <c r="A438" s="120"/>
      <c r="B438" s="121"/>
      <c r="C438" s="121"/>
      <c r="D438" s="122"/>
      <c r="E438" s="121"/>
      <c r="F438" s="124"/>
      <c r="G438" s="122"/>
      <c r="H438" s="122"/>
      <c r="I438" s="122"/>
      <c r="J438" s="123"/>
      <c r="K438" s="123"/>
      <c r="L438" s="125"/>
      <c r="M438" s="125"/>
      <c r="N438" s="125"/>
      <c r="O438" s="125"/>
      <c r="P438" s="127"/>
    </row>
    <row r="439" spans="1:16" ht="18" customHeight="1">
      <c r="A439" s="120"/>
      <c r="B439" s="121"/>
      <c r="C439" s="121"/>
      <c r="D439" s="122"/>
      <c r="E439" s="121"/>
      <c r="F439" s="124"/>
      <c r="G439" s="122"/>
      <c r="H439" s="122"/>
      <c r="I439" s="122"/>
      <c r="J439" s="123"/>
      <c r="K439" s="123"/>
      <c r="L439" s="125"/>
      <c r="M439" s="125"/>
      <c r="N439" s="125"/>
      <c r="O439" s="125"/>
      <c r="P439" s="127"/>
    </row>
    <row r="440" spans="1:16" ht="18" customHeight="1">
      <c r="A440" s="120"/>
      <c r="B440" s="121"/>
      <c r="C440" s="121"/>
      <c r="D440" s="122"/>
      <c r="E440" s="121"/>
      <c r="F440" s="124"/>
      <c r="G440" s="122"/>
      <c r="H440" s="122"/>
      <c r="I440" s="122"/>
      <c r="J440" s="123"/>
      <c r="K440" s="123"/>
      <c r="L440" s="125"/>
      <c r="M440" s="125"/>
      <c r="N440" s="125"/>
      <c r="O440" s="125"/>
      <c r="P440" s="127"/>
    </row>
    <row r="441" spans="1:16" ht="18" customHeight="1">
      <c r="A441" s="120"/>
      <c r="B441" s="121"/>
      <c r="C441" s="121"/>
      <c r="D441" s="122"/>
      <c r="E441" s="121"/>
      <c r="F441" s="124"/>
      <c r="G441" s="122"/>
      <c r="H441" s="122"/>
      <c r="I441" s="122"/>
      <c r="J441" s="123"/>
      <c r="K441" s="123"/>
      <c r="L441" s="125"/>
      <c r="M441" s="125"/>
      <c r="N441" s="125"/>
      <c r="O441" s="125"/>
      <c r="P441" s="127"/>
    </row>
    <row r="442" spans="1:16" ht="18" customHeight="1">
      <c r="A442" s="120"/>
      <c r="B442" s="121"/>
      <c r="C442" s="121"/>
      <c r="D442" s="122"/>
      <c r="E442" s="121"/>
      <c r="F442" s="124"/>
      <c r="G442" s="122"/>
      <c r="H442" s="122"/>
      <c r="I442" s="122"/>
      <c r="J442" s="123"/>
      <c r="K442" s="123"/>
      <c r="L442" s="125"/>
      <c r="M442" s="125"/>
      <c r="N442" s="125"/>
      <c r="O442" s="125"/>
      <c r="P442" s="127"/>
    </row>
    <row r="443" spans="1:16" ht="18" customHeight="1">
      <c r="A443" s="120"/>
      <c r="B443" s="121"/>
      <c r="C443" s="121"/>
      <c r="D443" s="122"/>
      <c r="E443" s="121"/>
      <c r="F443" s="124"/>
      <c r="G443" s="122"/>
      <c r="H443" s="122"/>
      <c r="I443" s="122"/>
      <c r="J443" s="123"/>
      <c r="K443" s="123"/>
      <c r="L443" s="125"/>
      <c r="M443" s="125"/>
      <c r="N443" s="125"/>
      <c r="O443" s="125"/>
      <c r="P443" s="127"/>
    </row>
    <row r="444" spans="1:16" ht="18" customHeight="1">
      <c r="A444" s="120"/>
      <c r="B444" s="121"/>
      <c r="C444" s="121"/>
      <c r="D444" s="122"/>
      <c r="E444" s="121"/>
      <c r="F444" s="124"/>
      <c r="G444" s="122"/>
      <c r="H444" s="122"/>
      <c r="I444" s="122"/>
      <c r="J444" s="123"/>
      <c r="K444" s="123"/>
      <c r="L444" s="125"/>
      <c r="M444" s="125"/>
      <c r="N444" s="125"/>
      <c r="O444" s="125"/>
      <c r="P444" s="127"/>
    </row>
    <row r="445" spans="1:16" ht="18" customHeight="1">
      <c r="A445" s="120"/>
      <c r="B445" s="121"/>
      <c r="C445" s="121"/>
      <c r="D445" s="122"/>
      <c r="E445" s="121"/>
      <c r="F445" s="124"/>
      <c r="G445" s="122"/>
      <c r="H445" s="122"/>
      <c r="I445" s="122"/>
      <c r="J445" s="123"/>
      <c r="K445" s="123"/>
      <c r="L445" s="125"/>
      <c r="M445" s="125"/>
      <c r="N445" s="125"/>
      <c r="O445" s="125"/>
      <c r="P445" s="127"/>
    </row>
    <row r="446" spans="1:16" ht="18" customHeight="1">
      <c r="A446" s="120"/>
      <c r="B446" s="121"/>
      <c r="C446" s="121"/>
      <c r="D446" s="122"/>
      <c r="E446" s="121"/>
      <c r="F446" s="124"/>
      <c r="G446" s="122"/>
      <c r="H446" s="122"/>
      <c r="I446" s="122"/>
      <c r="J446" s="123"/>
      <c r="K446" s="123"/>
      <c r="L446" s="125"/>
      <c r="M446" s="125"/>
      <c r="N446" s="125"/>
      <c r="O446" s="125"/>
      <c r="P446" s="127"/>
    </row>
    <row r="447" spans="1:16" ht="18" customHeight="1">
      <c r="A447" s="120"/>
      <c r="B447" s="121"/>
      <c r="C447" s="121"/>
      <c r="D447" s="122"/>
      <c r="E447" s="121"/>
      <c r="F447" s="124"/>
      <c r="G447" s="122"/>
      <c r="H447" s="122"/>
      <c r="I447" s="122"/>
      <c r="J447" s="123"/>
      <c r="K447" s="123"/>
      <c r="L447" s="125"/>
      <c r="M447" s="125"/>
      <c r="N447" s="125"/>
      <c r="O447" s="125"/>
      <c r="P447" s="127"/>
    </row>
    <row r="448" spans="1:16" ht="18" customHeight="1">
      <c r="A448" s="120"/>
      <c r="B448" s="121"/>
      <c r="C448" s="121"/>
      <c r="D448" s="122"/>
      <c r="E448" s="121"/>
      <c r="F448" s="124"/>
      <c r="G448" s="122"/>
      <c r="H448" s="122"/>
      <c r="I448" s="122"/>
      <c r="J448" s="123"/>
      <c r="K448" s="123"/>
      <c r="L448" s="125"/>
      <c r="M448" s="125"/>
      <c r="N448" s="125"/>
      <c r="O448" s="125"/>
      <c r="P448" s="127"/>
    </row>
    <row r="449" spans="1:16" ht="18" customHeight="1">
      <c r="A449" s="120"/>
      <c r="B449" s="121"/>
      <c r="C449" s="121"/>
      <c r="D449" s="122"/>
      <c r="E449" s="121"/>
      <c r="F449" s="124"/>
      <c r="G449" s="122"/>
      <c r="H449" s="122"/>
      <c r="I449" s="122"/>
      <c r="J449" s="123"/>
      <c r="K449" s="123"/>
      <c r="L449" s="125"/>
      <c r="M449" s="125"/>
      <c r="N449" s="125"/>
      <c r="O449" s="125"/>
      <c r="P449" s="127"/>
    </row>
    <row r="450" spans="1:16" ht="18" customHeight="1">
      <c r="A450" s="120"/>
      <c r="B450" s="121"/>
      <c r="C450" s="121"/>
      <c r="D450" s="122"/>
      <c r="E450" s="121"/>
      <c r="F450" s="124"/>
      <c r="G450" s="122"/>
      <c r="H450" s="122"/>
      <c r="I450" s="122"/>
      <c r="J450" s="123"/>
      <c r="K450" s="123"/>
      <c r="L450" s="125"/>
      <c r="M450" s="125"/>
      <c r="N450" s="125"/>
      <c r="O450" s="125"/>
      <c r="P450" s="127"/>
    </row>
    <row r="451" spans="1:16" ht="18" customHeight="1">
      <c r="A451" s="120"/>
      <c r="B451" s="121"/>
      <c r="C451" s="121"/>
      <c r="D451" s="122"/>
      <c r="E451" s="121"/>
      <c r="F451" s="124"/>
      <c r="G451" s="122"/>
      <c r="H451" s="122"/>
      <c r="I451" s="122"/>
      <c r="J451" s="123"/>
      <c r="K451" s="123"/>
      <c r="L451" s="125"/>
      <c r="M451" s="125"/>
      <c r="N451" s="125"/>
      <c r="O451" s="125"/>
      <c r="P451" s="127"/>
    </row>
    <row r="452" spans="1:16" ht="18" customHeight="1">
      <c r="A452" s="120"/>
      <c r="B452" s="121"/>
      <c r="C452" s="121"/>
      <c r="D452" s="122"/>
      <c r="E452" s="121"/>
      <c r="F452" s="124"/>
      <c r="G452" s="122"/>
      <c r="H452" s="122"/>
      <c r="I452" s="122"/>
      <c r="J452" s="123"/>
      <c r="K452" s="123"/>
      <c r="L452" s="125"/>
      <c r="M452" s="125"/>
      <c r="N452" s="125"/>
      <c r="O452" s="125"/>
      <c r="P452" s="127"/>
    </row>
    <row r="453" spans="1:16" ht="18" customHeight="1">
      <c r="A453" s="120"/>
      <c r="B453" s="121"/>
      <c r="C453" s="121"/>
      <c r="D453" s="122"/>
      <c r="E453" s="121"/>
      <c r="F453" s="124"/>
      <c r="G453" s="122"/>
      <c r="H453" s="122"/>
      <c r="I453" s="122"/>
      <c r="J453" s="123"/>
      <c r="K453" s="123"/>
      <c r="L453" s="125"/>
      <c r="M453" s="125"/>
      <c r="N453" s="125"/>
      <c r="O453" s="125"/>
      <c r="P453" s="127"/>
    </row>
    <row r="454" spans="1:16" ht="18" customHeight="1">
      <c r="A454" s="120"/>
      <c r="B454" s="121"/>
      <c r="C454" s="121"/>
      <c r="D454" s="122"/>
      <c r="E454" s="121"/>
      <c r="F454" s="124"/>
      <c r="G454" s="122"/>
      <c r="H454" s="122"/>
      <c r="I454" s="122"/>
      <c r="J454" s="123"/>
      <c r="K454" s="123"/>
      <c r="L454" s="125"/>
      <c r="M454" s="125"/>
      <c r="N454" s="125"/>
      <c r="O454" s="125"/>
      <c r="P454" s="127"/>
    </row>
    <row r="455" spans="1:16" ht="18" customHeight="1">
      <c r="A455" s="120"/>
      <c r="B455" s="121"/>
      <c r="C455" s="121"/>
      <c r="D455" s="122"/>
      <c r="E455" s="121"/>
      <c r="F455" s="124"/>
      <c r="G455" s="122"/>
      <c r="H455" s="122"/>
      <c r="I455" s="122"/>
      <c r="J455" s="123"/>
      <c r="K455" s="123"/>
      <c r="L455" s="125"/>
      <c r="M455" s="125"/>
      <c r="N455" s="125"/>
      <c r="O455" s="125"/>
      <c r="P455" s="127"/>
    </row>
    <row r="456" spans="1:16" ht="18" customHeight="1">
      <c r="A456" s="120"/>
      <c r="B456" s="121"/>
      <c r="C456" s="121"/>
      <c r="D456" s="122"/>
      <c r="E456" s="121"/>
      <c r="F456" s="124"/>
      <c r="G456" s="122"/>
      <c r="H456" s="122"/>
      <c r="I456" s="122"/>
      <c r="J456" s="123"/>
      <c r="K456" s="123"/>
      <c r="L456" s="125"/>
      <c r="M456" s="125"/>
      <c r="N456" s="125"/>
      <c r="O456" s="125"/>
      <c r="P456" s="127"/>
    </row>
    <row r="457" spans="1:16" ht="18" customHeight="1">
      <c r="A457" s="120"/>
      <c r="B457" s="121"/>
      <c r="C457" s="121"/>
      <c r="D457" s="122"/>
      <c r="E457" s="121"/>
      <c r="F457" s="124"/>
      <c r="G457" s="122"/>
      <c r="H457" s="122"/>
      <c r="I457" s="122"/>
      <c r="J457" s="123"/>
      <c r="K457" s="123"/>
      <c r="L457" s="125"/>
      <c r="M457" s="125"/>
      <c r="N457" s="125"/>
      <c r="O457" s="125"/>
      <c r="P457" s="127"/>
    </row>
    <row r="458" spans="1:16" ht="18" customHeight="1">
      <c r="A458" s="120"/>
      <c r="B458" s="121"/>
      <c r="C458" s="121"/>
      <c r="D458" s="122"/>
      <c r="E458" s="121"/>
      <c r="F458" s="124"/>
      <c r="G458" s="122"/>
      <c r="H458" s="122"/>
      <c r="I458" s="122"/>
      <c r="J458" s="123"/>
      <c r="K458" s="123"/>
      <c r="L458" s="125"/>
      <c r="M458" s="125"/>
      <c r="N458" s="125"/>
      <c r="O458" s="125"/>
      <c r="P458" s="127"/>
    </row>
    <row r="459" spans="1:16" ht="18" customHeight="1">
      <c r="A459" s="120"/>
      <c r="B459" s="121"/>
      <c r="C459" s="121"/>
      <c r="D459" s="122"/>
      <c r="E459" s="121"/>
      <c r="F459" s="124"/>
      <c r="G459" s="122"/>
      <c r="H459" s="122"/>
      <c r="I459" s="122"/>
      <c r="J459" s="123"/>
      <c r="K459" s="123"/>
      <c r="L459" s="123"/>
      <c r="M459" s="125"/>
      <c r="N459" s="125"/>
      <c r="O459" s="125"/>
      <c r="P459" s="127"/>
    </row>
    <row r="460" spans="1:16" ht="18" customHeight="1">
      <c r="A460" s="120"/>
      <c r="B460" s="132"/>
      <c r="C460" s="132"/>
      <c r="D460" s="122"/>
      <c r="E460" s="132"/>
      <c r="F460" s="120"/>
      <c r="G460" s="122"/>
      <c r="H460" s="122"/>
      <c r="I460" s="133"/>
      <c r="J460" s="131"/>
      <c r="K460" s="131"/>
      <c r="L460" s="131"/>
      <c r="M460" s="125"/>
      <c r="N460" s="125"/>
      <c r="O460" s="125"/>
      <c r="P460" s="127"/>
    </row>
    <row r="461" spans="1:16" ht="18" customHeight="1">
      <c r="A461" s="120"/>
      <c r="B461" s="121"/>
      <c r="C461" s="121"/>
      <c r="D461" s="122"/>
      <c r="E461" s="121"/>
      <c r="F461" s="124"/>
      <c r="G461" s="122"/>
      <c r="H461" s="122"/>
      <c r="I461" s="122"/>
      <c r="J461" s="123"/>
      <c r="K461" s="123"/>
      <c r="L461" s="125"/>
      <c r="M461" s="125"/>
      <c r="N461" s="125"/>
      <c r="O461" s="125"/>
      <c r="P461" s="127"/>
    </row>
    <row r="462" spans="1:16" ht="18" customHeight="1">
      <c r="A462" s="120"/>
      <c r="B462" s="121"/>
      <c r="C462" s="121"/>
      <c r="D462" s="122"/>
      <c r="E462" s="121"/>
      <c r="F462" s="124"/>
      <c r="G462" s="122"/>
      <c r="H462" s="122"/>
      <c r="I462" s="122"/>
      <c r="J462" s="123"/>
      <c r="K462" s="123"/>
      <c r="L462" s="125"/>
      <c r="M462" s="125"/>
      <c r="N462" s="125"/>
      <c r="O462" s="125"/>
      <c r="P462" s="127"/>
    </row>
    <row r="463" spans="1:16" ht="18" customHeight="1">
      <c r="A463" s="120"/>
      <c r="B463" s="121"/>
      <c r="C463" s="121"/>
      <c r="D463" s="122"/>
      <c r="E463" s="121"/>
      <c r="F463" s="124"/>
      <c r="G463" s="122"/>
      <c r="H463" s="122"/>
      <c r="I463" s="122"/>
      <c r="J463" s="123"/>
      <c r="K463" s="123"/>
      <c r="L463" s="125"/>
      <c r="M463" s="125"/>
      <c r="N463" s="125"/>
      <c r="O463" s="125"/>
      <c r="P463" s="127"/>
    </row>
    <row r="464" spans="1:16" ht="18" customHeight="1">
      <c r="A464" s="120"/>
      <c r="B464" s="121"/>
      <c r="C464" s="121"/>
      <c r="D464" s="122"/>
      <c r="E464" s="121"/>
      <c r="F464" s="124"/>
      <c r="G464" s="122"/>
      <c r="H464" s="122"/>
      <c r="I464" s="122"/>
      <c r="J464" s="123"/>
      <c r="K464" s="123"/>
      <c r="L464" s="125"/>
      <c r="M464" s="125"/>
      <c r="N464" s="125"/>
      <c r="O464" s="125"/>
      <c r="P464" s="127"/>
    </row>
    <row r="465" spans="1:16" ht="18" customHeight="1">
      <c r="A465" s="120"/>
      <c r="B465" s="121"/>
      <c r="C465" s="121"/>
      <c r="D465" s="122"/>
      <c r="E465" s="121"/>
      <c r="F465" s="124"/>
      <c r="G465" s="122"/>
      <c r="H465" s="122"/>
      <c r="I465" s="122"/>
      <c r="J465" s="123"/>
      <c r="K465" s="123"/>
      <c r="L465" s="125"/>
      <c r="M465" s="125"/>
      <c r="N465" s="125"/>
      <c r="O465" s="125"/>
      <c r="P465" s="127"/>
    </row>
    <row r="466" spans="1:16" ht="18" customHeight="1">
      <c r="A466" s="120"/>
      <c r="B466" s="121"/>
      <c r="C466" s="121"/>
      <c r="D466" s="122"/>
      <c r="E466" s="121"/>
      <c r="F466" s="124"/>
      <c r="G466" s="122"/>
      <c r="H466" s="122"/>
      <c r="I466" s="122"/>
      <c r="J466" s="123"/>
      <c r="K466" s="123"/>
      <c r="L466" s="125"/>
      <c r="M466" s="125"/>
      <c r="N466" s="125"/>
      <c r="O466" s="125"/>
      <c r="P466" s="127"/>
    </row>
    <row r="467" spans="1:16" ht="18" customHeight="1">
      <c r="A467" s="120"/>
      <c r="B467" s="121"/>
      <c r="C467" s="121"/>
      <c r="D467" s="122"/>
      <c r="E467" s="121"/>
      <c r="F467" s="124"/>
      <c r="G467" s="122"/>
      <c r="H467" s="122"/>
      <c r="I467" s="122"/>
      <c r="J467" s="123"/>
      <c r="K467" s="123"/>
      <c r="L467" s="125"/>
      <c r="M467" s="125"/>
      <c r="N467" s="125"/>
      <c r="O467" s="125"/>
      <c r="P467" s="127"/>
    </row>
    <row r="468" spans="1:16" ht="18" customHeight="1">
      <c r="A468" s="120"/>
      <c r="B468" s="121"/>
      <c r="C468" s="121"/>
      <c r="D468" s="122"/>
      <c r="E468" s="121"/>
      <c r="F468" s="124"/>
      <c r="G468" s="122"/>
      <c r="H468" s="122"/>
      <c r="I468" s="122"/>
      <c r="J468" s="123"/>
      <c r="K468" s="123"/>
      <c r="L468" s="125"/>
      <c r="M468" s="125"/>
      <c r="N468" s="125"/>
      <c r="O468" s="125"/>
      <c r="P468" s="127"/>
    </row>
    <row r="469" spans="1:16" ht="18" customHeight="1">
      <c r="A469" s="120"/>
      <c r="B469" s="121"/>
      <c r="C469" s="121"/>
      <c r="D469" s="122"/>
      <c r="E469" s="121"/>
      <c r="F469" s="124"/>
      <c r="G469" s="122"/>
      <c r="H469" s="122"/>
      <c r="I469" s="122"/>
      <c r="J469" s="123"/>
      <c r="K469" s="123"/>
      <c r="L469" s="125"/>
      <c r="M469" s="125"/>
      <c r="N469" s="125"/>
      <c r="O469" s="125"/>
      <c r="P469" s="127"/>
    </row>
    <row r="470" spans="1:16" ht="18" customHeight="1">
      <c r="A470" s="120"/>
      <c r="B470" s="121"/>
      <c r="C470" s="121"/>
      <c r="D470" s="122"/>
      <c r="E470" s="121"/>
      <c r="F470" s="124"/>
      <c r="G470" s="122"/>
      <c r="H470" s="122"/>
      <c r="I470" s="122"/>
      <c r="J470" s="123"/>
      <c r="K470" s="123"/>
      <c r="L470" s="125"/>
      <c r="M470" s="125"/>
      <c r="N470" s="125"/>
      <c r="O470" s="125"/>
      <c r="P470" s="127"/>
    </row>
    <row r="471" spans="1:16" ht="18" customHeight="1">
      <c r="A471" s="120"/>
      <c r="B471" s="121"/>
      <c r="C471" s="121"/>
      <c r="D471" s="122"/>
      <c r="E471" s="121"/>
      <c r="F471" s="124"/>
      <c r="G471" s="122"/>
      <c r="H471" s="122"/>
      <c r="I471" s="122"/>
      <c r="J471" s="123"/>
      <c r="K471" s="123"/>
      <c r="L471" s="125"/>
      <c r="M471" s="125"/>
      <c r="N471" s="125"/>
      <c r="O471" s="125"/>
      <c r="P471" s="127"/>
    </row>
    <row r="472" spans="1:16" ht="18" customHeight="1">
      <c r="A472" s="120"/>
      <c r="B472" s="132"/>
      <c r="C472" s="132"/>
      <c r="D472" s="122"/>
      <c r="E472" s="132"/>
      <c r="F472" s="120"/>
      <c r="G472" s="122"/>
      <c r="H472" s="122"/>
      <c r="I472" s="133"/>
      <c r="J472" s="131"/>
      <c r="K472" s="131"/>
      <c r="L472" s="125"/>
      <c r="M472" s="125"/>
      <c r="N472" s="125"/>
      <c r="O472" s="125"/>
      <c r="P472" s="127"/>
    </row>
    <row r="473" spans="1:16" ht="18" customHeight="1">
      <c r="A473" s="120"/>
      <c r="B473" s="121"/>
      <c r="C473" s="121"/>
      <c r="D473" s="122"/>
      <c r="E473" s="121"/>
      <c r="F473" s="124"/>
      <c r="G473" s="122"/>
      <c r="H473" s="122"/>
      <c r="I473" s="122"/>
      <c r="J473" s="123"/>
      <c r="K473" s="123"/>
      <c r="L473" s="125"/>
      <c r="M473" s="125"/>
      <c r="N473" s="125"/>
      <c r="O473" s="125"/>
      <c r="P473" s="127"/>
    </row>
    <row r="474" spans="1:16" ht="18" customHeight="1">
      <c r="A474" s="120"/>
      <c r="B474" s="121"/>
      <c r="C474" s="121"/>
      <c r="D474" s="122"/>
      <c r="E474" s="121"/>
      <c r="F474" s="124"/>
      <c r="G474" s="122"/>
      <c r="H474" s="122"/>
      <c r="I474" s="122"/>
      <c r="J474" s="123"/>
      <c r="K474" s="123"/>
      <c r="L474" s="125"/>
      <c r="M474" s="125"/>
      <c r="N474" s="125"/>
      <c r="O474" s="125"/>
      <c r="P474" s="127"/>
    </row>
    <row r="475" spans="1:16" ht="18" customHeight="1">
      <c r="A475" s="120"/>
      <c r="B475" s="121"/>
      <c r="C475" s="121"/>
      <c r="D475" s="122"/>
      <c r="E475" s="121"/>
      <c r="F475" s="124"/>
      <c r="G475" s="122"/>
      <c r="H475" s="122"/>
      <c r="I475" s="122"/>
      <c r="J475" s="123"/>
      <c r="K475" s="123"/>
      <c r="L475" s="125"/>
      <c r="M475" s="125"/>
      <c r="N475" s="125"/>
      <c r="O475" s="125"/>
      <c r="P475" s="127"/>
    </row>
    <row r="476" spans="1:16" ht="18" customHeight="1">
      <c r="A476" s="120"/>
      <c r="B476" s="121"/>
      <c r="C476" s="121"/>
      <c r="D476" s="122"/>
      <c r="E476" s="121"/>
      <c r="F476" s="124"/>
      <c r="G476" s="122"/>
      <c r="H476" s="122"/>
      <c r="I476" s="122"/>
      <c r="J476" s="123"/>
      <c r="K476" s="123"/>
      <c r="L476" s="125"/>
      <c r="M476" s="125"/>
      <c r="N476" s="125"/>
      <c r="O476" s="125"/>
      <c r="P476" s="127"/>
    </row>
    <row r="477" spans="1:16" ht="18" customHeight="1">
      <c r="A477" s="120"/>
      <c r="B477" s="125"/>
      <c r="C477" s="125"/>
      <c r="D477" s="122"/>
      <c r="E477" s="123"/>
      <c r="F477" s="124"/>
      <c r="G477" s="122"/>
      <c r="H477" s="122"/>
      <c r="I477" s="125"/>
      <c r="J477" s="123"/>
      <c r="K477" s="125"/>
      <c r="L477" s="125"/>
      <c r="M477" s="125"/>
      <c r="N477" s="125"/>
      <c r="O477" s="125"/>
      <c r="P477" s="127"/>
    </row>
    <row r="478" spans="1:16" ht="18" customHeight="1">
      <c r="A478" s="120"/>
      <c r="B478" s="125"/>
      <c r="C478" s="125"/>
      <c r="D478" s="122"/>
      <c r="E478" s="123"/>
      <c r="F478" s="124"/>
      <c r="G478" s="122"/>
      <c r="H478" s="122"/>
      <c r="I478" s="125"/>
      <c r="J478" s="123"/>
      <c r="K478" s="125"/>
      <c r="L478" s="125"/>
      <c r="M478" s="125"/>
      <c r="N478" s="125"/>
      <c r="O478" s="125"/>
      <c r="P478" s="127"/>
    </row>
    <row r="479" spans="1:16" ht="18" customHeight="1">
      <c r="A479" s="120"/>
      <c r="B479" s="125"/>
      <c r="C479" s="125"/>
      <c r="D479" s="122"/>
      <c r="E479" s="123"/>
      <c r="F479" s="124"/>
      <c r="G479" s="122"/>
      <c r="H479" s="122"/>
      <c r="I479" s="125"/>
      <c r="J479" s="123"/>
      <c r="K479" s="125"/>
      <c r="L479" s="125"/>
      <c r="M479" s="125"/>
      <c r="N479" s="125"/>
      <c r="O479" s="125"/>
      <c r="P479" s="127"/>
    </row>
    <row r="480" spans="1:16" ht="18" customHeight="1">
      <c r="A480" s="120"/>
      <c r="B480" s="125"/>
      <c r="C480" s="125"/>
      <c r="D480" s="122"/>
      <c r="E480" s="123"/>
      <c r="F480" s="124"/>
      <c r="G480" s="122"/>
      <c r="H480" s="122"/>
      <c r="I480" s="125"/>
      <c r="J480" s="123"/>
      <c r="K480" s="125"/>
      <c r="L480" s="125"/>
      <c r="M480" s="125"/>
      <c r="N480" s="125"/>
      <c r="O480" s="125"/>
      <c r="P480" s="127"/>
    </row>
    <row r="481" spans="1:16" ht="18" customHeight="1">
      <c r="A481" s="120"/>
      <c r="B481" s="125"/>
      <c r="C481" s="125"/>
      <c r="D481" s="122"/>
      <c r="E481" s="123"/>
      <c r="F481" s="124"/>
      <c r="G481" s="122"/>
      <c r="H481" s="122"/>
      <c r="I481" s="125"/>
      <c r="J481" s="123"/>
      <c r="K481" s="125"/>
      <c r="L481" s="125"/>
      <c r="M481" s="125"/>
      <c r="N481" s="125"/>
      <c r="O481" s="125"/>
      <c r="P481" s="127"/>
    </row>
    <row r="482" spans="1:16" ht="18" customHeight="1">
      <c r="A482" s="120"/>
      <c r="B482" s="125"/>
      <c r="C482" s="125"/>
      <c r="D482" s="122"/>
      <c r="E482" s="123"/>
      <c r="F482" s="124"/>
      <c r="G482" s="122"/>
      <c r="H482" s="122"/>
      <c r="I482" s="125"/>
      <c r="J482" s="123"/>
      <c r="K482" s="125"/>
      <c r="L482" s="125"/>
      <c r="M482" s="125"/>
      <c r="N482" s="125"/>
      <c r="O482" s="125"/>
      <c r="P482" s="127"/>
    </row>
    <row r="483" spans="1:16" ht="18" customHeight="1">
      <c r="A483" s="120"/>
      <c r="B483" s="125"/>
      <c r="C483" s="125"/>
      <c r="D483" s="122"/>
      <c r="E483" s="123"/>
      <c r="F483" s="124"/>
      <c r="G483" s="122"/>
      <c r="H483" s="122"/>
      <c r="I483" s="125"/>
      <c r="J483" s="123"/>
      <c r="K483" s="125"/>
      <c r="L483" s="125"/>
      <c r="M483" s="125"/>
      <c r="N483" s="125"/>
      <c r="O483" s="125"/>
      <c r="P483" s="127"/>
    </row>
    <row r="484" spans="1:16" ht="18" customHeight="1">
      <c r="A484" s="120"/>
      <c r="B484" s="125"/>
      <c r="C484" s="125"/>
      <c r="D484" s="122"/>
      <c r="E484" s="123"/>
      <c r="F484" s="124"/>
      <c r="G484" s="122"/>
      <c r="H484" s="122"/>
      <c r="I484" s="125"/>
      <c r="J484" s="123"/>
      <c r="K484" s="125"/>
      <c r="L484" s="125"/>
      <c r="M484" s="125"/>
      <c r="N484" s="125"/>
      <c r="O484" s="125"/>
      <c r="P484" s="127"/>
    </row>
    <row r="485" spans="1:16" ht="18" customHeight="1">
      <c r="A485" s="120"/>
      <c r="B485" s="125"/>
      <c r="C485" s="125"/>
      <c r="D485" s="122"/>
      <c r="E485" s="123"/>
      <c r="F485" s="124"/>
      <c r="G485" s="122"/>
      <c r="H485" s="122"/>
      <c r="I485" s="125"/>
      <c r="J485" s="123"/>
      <c r="K485" s="125"/>
      <c r="L485" s="125"/>
      <c r="M485" s="125"/>
      <c r="N485" s="125"/>
      <c r="O485" s="125"/>
      <c r="P485" s="127"/>
    </row>
    <row r="486" spans="1:16" ht="18" customHeight="1">
      <c r="A486" s="120"/>
      <c r="B486" s="125"/>
      <c r="C486" s="125"/>
      <c r="D486" s="122"/>
      <c r="E486" s="123"/>
      <c r="F486" s="124"/>
      <c r="G486" s="122"/>
      <c r="H486" s="122"/>
      <c r="I486" s="125"/>
      <c r="J486" s="123"/>
      <c r="K486" s="125"/>
      <c r="L486" s="125"/>
      <c r="M486" s="125"/>
      <c r="N486" s="125"/>
      <c r="O486" s="125"/>
      <c r="P486" s="127"/>
    </row>
    <row r="487" spans="1:16" ht="18" customHeight="1">
      <c r="A487" s="120"/>
      <c r="B487" s="125"/>
      <c r="C487" s="125"/>
      <c r="D487" s="122"/>
      <c r="E487" s="123"/>
      <c r="F487" s="124"/>
      <c r="G487" s="122"/>
      <c r="H487" s="122"/>
      <c r="I487" s="125"/>
      <c r="J487" s="123"/>
      <c r="K487" s="125"/>
      <c r="L487" s="125"/>
      <c r="M487" s="125"/>
      <c r="N487" s="125"/>
      <c r="O487" s="125"/>
      <c r="P487" s="127"/>
    </row>
    <row r="488" spans="1:16" ht="18" customHeight="1">
      <c r="A488" s="120"/>
      <c r="B488" s="125"/>
      <c r="C488" s="125"/>
      <c r="D488" s="122"/>
      <c r="E488" s="123"/>
      <c r="F488" s="124"/>
      <c r="G488" s="122"/>
      <c r="H488" s="122"/>
      <c r="I488" s="125"/>
      <c r="J488" s="123"/>
      <c r="K488" s="125"/>
      <c r="L488" s="125"/>
      <c r="M488" s="125"/>
      <c r="N488" s="125"/>
      <c r="O488" s="125"/>
      <c r="P488" s="127"/>
    </row>
    <row r="489" spans="1:16" ht="18" customHeight="1">
      <c r="A489" s="120"/>
      <c r="B489" s="125"/>
      <c r="C489" s="125"/>
      <c r="D489" s="122"/>
      <c r="E489" s="123"/>
      <c r="F489" s="124"/>
      <c r="G489" s="122"/>
      <c r="H489" s="122"/>
      <c r="I489" s="125"/>
      <c r="J489" s="123"/>
      <c r="K489" s="125"/>
      <c r="L489" s="125"/>
      <c r="M489" s="125"/>
      <c r="N489" s="125"/>
      <c r="O489" s="125"/>
      <c r="P489" s="127"/>
    </row>
    <row r="490" spans="1:16" ht="18" customHeight="1">
      <c r="A490" s="120"/>
      <c r="B490" s="125"/>
      <c r="C490" s="125"/>
      <c r="D490" s="122"/>
      <c r="E490" s="123"/>
      <c r="F490" s="124"/>
      <c r="G490" s="122"/>
      <c r="H490" s="122"/>
      <c r="I490" s="125"/>
      <c r="J490" s="123"/>
      <c r="K490" s="125"/>
      <c r="L490" s="125"/>
      <c r="M490" s="125"/>
      <c r="N490" s="125"/>
      <c r="O490" s="125"/>
      <c r="P490" s="127"/>
    </row>
    <row r="491" spans="1:16" ht="18" customHeight="1">
      <c r="A491" s="120"/>
      <c r="B491" s="125"/>
      <c r="C491" s="125"/>
      <c r="D491" s="122"/>
      <c r="E491" s="123"/>
      <c r="F491" s="124"/>
      <c r="G491" s="122"/>
      <c r="H491" s="122"/>
      <c r="I491" s="125"/>
      <c r="J491" s="123"/>
      <c r="K491" s="125"/>
      <c r="L491" s="125"/>
      <c r="M491" s="125"/>
      <c r="N491" s="125"/>
      <c r="O491" s="125"/>
      <c r="P491" s="127"/>
    </row>
    <row r="492" spans="1:16" ht="18" customHeight="1">
      <c r="A492" s="120"/>
      <c r="B492" s="125"/>
      <c r="C492" s="125"/>
      <c r="D492" s="122"/>
      <c r="E492" s="123"/>
      <c r="F492" s="124"/>
      <c r="G492" s="122"/>
      <c r="H492" s="122"/>
      <c r="I492" s="125"/>
      <c r="J492" s="123"/>
      <c r="K492" s="125"/>
      <c r="L492" s="125"/>
      <c r="M492" s="125"/>
      <c r="N492" s="125"/>
      <c r="O492" s="125"/>
      <c r="P492" s="127"/>
    </row>
    <row r="493" spans="1:16" ht="18" customHeight="1">
      <c r="A493" s="120"/>
      <c r="B493" s="125"/>
      <c r="C493" s="125"/>
      <c r="D493" s="122"/>
      <c r="E493" s="123"/>
      <c r="F493" s="124"/>
      <c r="G493" s="122"/>
      <c r="H493" s="122"/>
      <c r="I493" s="125"/>
      <c r="J493" s="123"/>
      <c r="K493" s="125"/>
      <c r="L493" s="125"/>
      <c r="M493" s="125"/>
      <c r="N493" s="125"/>
      <c r="O493" s="125"/>
      <c r="P493" s="127"/>
    </row>
    <row r="494" spans="1:16" ht="18" customHeight="1">
      <c r="A494" s="120"/>
      <c r="B494" s="125"/>
      <c r="C494" s="125"/>
      <c r="D494" s="122"/>
      <c r="E494" s="123"/>
      <c r="F494" s="124"/>
      <c r="G494" s="122"/>
      <c r="H494" s="122"/>
      <c r="I494" s="125"/>
      <c r="J494" s="123"/>
      <c r="K494" s="125"/>
      <c r="L494" s="125"/>
      <c r="M494" s="125"/>
      <c r="N494" s="125"/>
      <c r="O494" s="125"/>
      <c r="P494" s="127"/>
    </row>
    <row r="495" spans="1:16" ht="18" customHeight="1">
      <c r="A495" s="120"/>
      <c r="B495" s="125"/>
      <c r="C495" s="125"/>
      <c r="D495" s="122"/>
      <c r="E495" s="123"/>
      <c r="F495" s="124"/>
      <c r="G495" s="122"/>
      <c r="H495" s="122"/>
      <c r="I495" s="125"/>
      <c r="J495" s="123"/>
      <c r="K495" s="125"/>
      <c r="L495" s="125"/>
      <c r="M495" s="125"/>
      <c r="N495" s="125"/>
      <c r="O495" s="125"/>
      <c r="P495" s="127"/>
    </row>
    <row r="496" spans="1:16" ht="18" customHeight="1">
      <c r="A496" s="120"/>
      <c r="B496" s="125"/>
      <c r="C496" s="125"/>
      <c r="D496" s="122"/>
      <c r="E496" s="123"/>
      <c r="F496" s="124"/>
      <c r="G496" s="122"/>
      <c r="H496" s="122"/>
      <c r="I496" s="125"/>
      <c r="J496" s="123"/>
      <c r="K496" s="125"/>
      <c r="L496" s="125"/>
      <c r="M496" s="125"/>
      <c r="N496" s="125"/>
      <c r="O496" s="125"/>
      <c r="P496" s="127"/>
    </row>
    <row r="497" spans="1:16" ht="18" customHeight="1">
      <c r="A497" s="120"/>
      <c r="B497" s="125"/>
      <c r="C497" s="125"/>
      <c r="D497" s="122"/>
      <c r="E497" s="123"/>
      <c r="F497" s="124"/>
      <c r="G497" s="122"/>
      <c r="H497" s="122"/>
      <c r="I497" s="125"/>
      <c r="J497" s="123"/>
      <c r="K497" s="125"/>
      <c r="L497" s="125"/>
      <c r="M497" s="125"/>
      <c r="N497" s="125"/>
      <c r="O497" s="125"/>
      <c r="P497" s="127"/>
    </row>
    <row r="498" spans="1:16" ht="18" customHeight="1">
      <c r="A498" s="120"/>
      <c r="B498" s="125"/>
      <c r="C498" s="125"/>
      <c r="D498" s="122"/>
      <c r="E498" s="123"/>
      <c r="F498" s="124"/>
      <c r="G498" s="122"/>
      <c r="H498" s="122"/>
      <c r="I498" s="125"/>
      <c r="J498" s="123"/>
      <c r="K498" s="125"/>
      <c r="L498" s="125"/>
      <c r="M498" s="125"/>
      <c r="N498" s="125"/>
      <c r="O498" s="125"/>
      <c r="P498" s="127"/>
    </row>
    <row r="499" spans="1:16" ht="18" customHeight="1">
      <c r="A499" s="120"/>
      <c r="B499" s="125"/>
      <c r="C499" s="125"/>
      <c r="D499" s="122"/>
      <c r="E499" s="123"/>
      <c r="F499" s="124"/>
      <c r="G499" s="122"/>
      <c r="H499" s="122"/>
      <c r="I499" s="125"/>
      <c r="J499" s="123"/>
      <c r="K499" s="125"/>
      <c r="L499" s="125"/>
      <c r="M499" s="125"/>
      <c r="N499" s="125"/>
      <c r="O499" s="125"/>
      <c r="P499" s="127"/>
    </row>
    <row r="500" spans="1:16" ht="18" customHeight="1">
      <c r="A500" s="120"/>
      <c r="B500" s="125"/>
      <c r="C500" s="125"/>
      <c r="D500" s="122"/>
      <c r="E500" s="123"/>
      <c r="F500" s="124"/>
      <c r="G500" s="122"/>
      <c r="H500" s="122"/>
      <c r="I500" s="125"/>
      <c r="J500" s="123"/>
      <c r="K500" s="125"/>
      <c r="L500" s="125"/>
      <c r="M500" s="125"/>
      <c r="N500" s="125"/>
      <c r="O500" s="125"/>
      <c r="P500" s="127"/>
    </row>
    <row r="501" spans="1:16" ht="18" customHeight="1">
      <c r="A501" s="120"/>
      <c r="B501" s="125"/>
      <c r="C501" s="125"/>
      <c r="D501" s="122"/>
      <c r="E501" s="123"/>
      <c r="F501" s="124"/>
      <c r="G501" s="122"/>
      <c r="H501" s="125"/>
      <c r="I501" s="125"/>
      <c r="J501" s="123"/>
      <c r="K501" s="125"/>
      <c r="L501" s="125"/>
      <c r="M501" s="125"/>
      <c r="N501" s="125"/>
      <c r="O501" s="125"/>
      <c r="P501" s="127"/>
    </row>
    <row r="502" spans="1:16" ht="18" customHeight="1">
      <c r="A502" s="120"/>
      <c r="B502" s="125"/>
      <c r="C502" s="125"/>
      <c r="D502" s="122"/>
      <c r="E502" s="123"/>
      <c r="F502" s="124"/>
      <c r="G502" s="122"/>
      <c r="H502" s="125"/>
      <c r="I502" s="125"/>
      <c r="J502" s="123"/>
      <c r="K502" s="125"/>
      <c r="L502" s="125"/>
      <c r="M502" s="125"/>
      <c r="N502" s="125"/>
      <c r="O502" s="125"/>
      <c r="P502" s="127"/>
    </row>
    <row r="503" spans="1:16" ht="18" customHeight="1">
      <c r="A503" s="120"/>
      <c r="B503" s="125"/>
      <c r="C503" s="125"/>
      <c r="D503" s="122"/>
      <c r="E503" s="123"/>
      <c r="F503" s="124"/>
      <c r="G503" s="122"/>
      <c r="H503" s="125"/>
      <c r="I503" s="125"/>
      <c r="J503" s="123"/>
      <c r="K503" s="125"/>
      <c r="L503" s="125"/>
      <c r="M503" s="125"/>
      <c r="N503" s="125"/>
      <c r="O503" s="125"/>
      <c r="P503" s="127"/>
    </row>
    <row r="504" spans="1:16" ht="18" customHeight="1">
      <c r="A504" s="120"/>
      <c r="B504" s="125"/>
      <c r="C504" s="125"/>
      <c r="D504" s="122"/>
      <c r="E504" s="123"/>
      <c r="F504" s="124"/>
      <c r="G504" s="122"/>
      <c r="H504" s="125"/>
      <c r="I504" s="125"/>
      <c r="J504" s="123"/>
      <c r="K504" s="125"/>
      <c r="L504" s="125"/>
      <c r="M504" s="125"/>
      <c r="N504" s="125"/>
      <c r="O504" s="125"/>
      <c r="P504" s="127"/>
    </row>
    <row r="505" spans="1:16" ht="18" customHeight="1">
      <c r="A505" s="120"/>
      <c r="B505" s="125"/>
      <c r="C505" s="125"/>
      <c r="D505" s="122"/>
      <c r="E505" s="123"/>
      <c r="F505" s="124"/>
      <c r="G505" s="122"/>
      <c r="H505" s="125"/>
      <c r="I505" s="125"/>
      <c r="J505" s="123"/>
      <c r="K505" s="125"/>
      <c r="L505" s="125"/>
      <c r="M505" s="125"/>
      <c r="N505" s="125"/>
      <c r="O505" s="125"/>
      <c r="P505" s="127"/>
    </row>
    <row r="506" spans="1:16" ht="18" customHeight="1">
      <c r="A506" s="120"/>
      <c r="B506" s="125"/>
      <c r="C506" s="125"/>
      <c r="D506" s="122"/>
      <c r="E506" s="123"/>
      <c r="F506" s="124"/>
      <c r="G506" s="122"/>
      <c r="H506" s="125"/>
      <c r="I506" s="125"/>
      <c r="J506" s="123"/>
      <c r="K506" s="125"/>
      <c r="L506" s="125"/>
      <c r="M506" s="125"/>
      <c r="N506" s="125"/>
      <c r="O506" s="125"/>
      <c r="P506" s="127"/>
    </row>
    <row r="507" spans="1:16" ht="18" customHeight="1">
      <c r="A507" s="120"/>
      <c r="B507" s="125"/>
      <c r="C507" s="125"/>
      <c r="D507" s="122"/>
      <c r="E507" s="123"/>
      <c r="F507" s="124"/>
      <c r="G507" s="122"/>
      <c r="H507" s="125"/>
      <c r="I507" s="125"/>
      <c r="J507" s="123"/>
      <c r="K507" s="125"/>
      <c r="L507" s="125"/>
      <c r="M507" s="125"/>
      <c r="N507" s="125"/>
      <c r="O507" s="125"/>
      <c r="P507" s="127"/>
    </row>
    <row r="508" spans="1:16" ht="18" customHeight="1">
      <c r="A508" s="120"/>
      <c r="B508" s="125"/>
      <c r="C508" s="125"/>
      <c r="D508" s="122"/>
      <c r="E508" s="123"/>
      <c r="F508" s="124"/>
      <c r="G508" s="122"/>
      <c r="H508" s="125"/>
      <c r="I508" s="125"/>
      <c r="J508" s="123"/>
      <c r="K508" s="125"/>
      <c r="L508" s="125"/>
      <c r="M508" s="125"/>
      <c r="N508" s="125"/>
      <c r="O508" s="125"/>
      <c r="P508" s="127"/>
    </row>
    <row r="509" spans="1:16" ht="18" customHeight="1">
      <c r="A509" s="120"/>
      <c r="B509" s="125"/>
      <c r="C509" s="125"/>
      <c r="D509" s="122"/>
      <c r="E509" s="123"/>
      <c r="F509" s="124"/>
      <c r="G509" s="122"/>
      <c r="H509" s="125"/>
      <c r="I509" s="125"/>
      <c r="J509" s="123"/>
      <c r="K509" s="125"/>
      <c r="L509" s="125"/>
      <c r="M509" s="125"/>
      <c r="N509" s="125"/>
      <c r="O509" s="125"/>
      <c r="P509" s="127"/>
    </row>
    <row r="510" spans="1:16" ht="18" customHeight="1">
      <c r="A510" s="120"/>
      <c r="B510" s="125"/>
      <c r="C510" s="125"/>
      <c r="D510" s="122"/>
      <c r="E510" s="123"/>
      <c r="F510" s="124"/>
      <c r="G510" s="122"/>
      <c r="H510" s="125"/>
      <c r="I510" s="125"/>
      <c r="J510" s="123"/>
      <c r="K510" s="125"/>
      <c r="L510" s="125"/>
      <c r="M510" s="125"/>
      <c r="N510" s="125"/>
      <c r="O510" s="125"/>
      <c r="P510" s="127"/>
    </row>
    <row r="511" spans="1:16" ht="18" customHeight="1">
      <c r="A511" s="120"/>
      <c r="B511" s="125"/>
      <c r="C511" s="125"/>
      <c r="D511" s="122"/>
      <c r="E511" s="123"/>
      <c r="F511" s="124"/>
      <c r="G511" s="122"/>
      <c r="H511" s="125"/>
      <c r="I511" s="125"/>
      <c r="J511" s="123"/>
      <c r="K511" s="125"/>
      <c r="L511" s="125"/>
      <c r="M511" s="125"/>
      <c r="N511" s="125"/>
      <c r="O511" s="125"/>
      <c r="P511" s="127"/>
    </row>
    <row r="512" spans="1:16" ht="18" customHeight="1">
      <c r="A512" s="120"/>
      <c r="B512" s="125"/>
      <c r="C512" s="125"/>
      <c r="D512" s="122"/>
      <c r="E512" s="123"/>
      <c r="F512" s="124"/>
      <c r="G512" s="122"/>
      <c r="H512" s="125"/>
      <c r="I512" s="125"/>
      <c r="J512" s="123"/>
      <c r="K512" s="125"/>
      <c r="L512" s="125"/>
      <c r="M512" s="125"/>
      <c r="N512" s="125"/>
      <c r="O512" s="125"/>
      <c r="P512" s="127"/>
    </row>
    <row r="513" spans="1:16" ht="18" customHeight="1">
      <c r="A513" s="120"/>
      <c r="B513" s="125"/>
      <c r="C513" s="125"/>
      <c r="D513" s="122"/>
      <c r="E513" s="123"/>
      <c r="F513" s="124"/>
      <c r="G513" s="122"/>
      <c r="H513" s="125"/>
      <c r="I513" s="125"/>
      <c r="J513" s="123"/>
      <c r="K513" s="125"/>
      <c r="L513" s="125"/>
      <c r="M513" s="125"/>
      <c r="N513" s="125"/>
      <c r="O513" s="125"/>
      <c r="P513" s="127"/>
    </row>
    <row r="514" spans="1:16" ht="18" customHeight="1">
      <c r="A514" s="120"/>
      <c r="B514" s="125"/>
      <c r="C514" s="125"/>
      <c r="D514" s="122"/>
      <c r="E514" s="123"/>
      <c r="F514" s="124"/>
      <c r="G514" s="122"/>
      <c r="H514" s="125"/>
      <c r="I514" s="125"/>
      <c r="J514" s="123"/>
      <c r="K514" s="125"/>
      <c r="L514" s="125"/>
      <c r="M514" s="125"/>
      <c r="N514" s="125"/>
      <c r="O514" s="125"/>
      <c r="P514" s="127"/>
    </row>
    <row r="515" spans="1:16" ht="18" customHeight="1">
      <c r="A515" s="120"/>
      <c r="B515" s="125"/>
      <c r="C515" s="125"/>
      <c r="D515" s="122"/>
      <c r="E515" s="123"/>
      <c r="F515" s="124"/>
      <c r="G515" s="122"/>
      <c r="H515" s="125"/>
      <c r="I515" s="125"/>
      <c r="J515" s="123"/>
      <c r="K515" s="125"/>
      <c r="L515" s="125"/>
      <c r="M515" s="125"/>
      <c r="N515" s="125"/>
      <c r="O515" s="125"/>
      <c r="P515" s="127"/>
    </row>
    <row r="516" spans="1:16" ht="18" customHeight="1">
      <c r="A516" s="120"/>
      <c r="B516" s="125"/>
      <c r="C516" s="125"/>
      <c r="D516" s="122"/>
      <c r="E516" s="123"/>
      <c r="F516" s="124"/>
      <c r="G516" s="122"/>
      <c r="H516" s="125"/>
      <c r="I516" s="125"/>
      <c r="J516" s="123"/>
      <c r="K516" s="125"/>
      <c r="L516" s="125"/>
      <c r="M516" s="125"/>
      <c r="N516" s="125"/>
      <c r="O516" s="125"/>
      <c r="P516" s="127"/>
    </row>
    <row r="517" spans="1:16" ht="18" customHeight="1">
      <c r="A517" s="120"/>
      <c r="B517" s="125"/>
      <c r="C517" s="125"/>
      <c r="D517" s="122"/>
      <c r="E517" s="123"/>
      <c r="F517" s="124"/>
      <c r="G517" s="122"/>
      <c r="H517" s="125"/>
      <c r="I517" s="125"/>
      <c r="J517" s="123"/>
      <c r="K517" s="125"/>
      <c r="L517" s="125"/>
      <c r="M517" s="125"/>
      <c r="N517" s="125"/>
      <c r="O517" s="125"/>
      <c r="P517" s="127"/>
    </row>
    <row r="518" spans="1:16" ht="18" customHeight="1">
      <c r="A518" s="120"/>
      <c r="B518" s="125"/>
      <c r="C518" s="125"/>
      <c r="D518" s="122"/>
      <c r="E518" s="123"/>
      <c r="F518" s="124"/>
      <c r="G518" s="122"/>
      <c r="H518" s="125"/>
      <c r="I518" s="125"/>
      <c r="J518" s="123"/>
      <c r="K518" s="125"/>
      <c r="L518" s="125"/>
      <c r="M518" s="125"/>
      <c r="N518" s="125"/>
      <c r="O518" s="125"/>
      <c r="P518" s="127"/>
    </row>
    <row r="519" spans="1:16" ht="18" customHeight="1">
      <c r="A519" s="120"/>
      <c r="B519" s="125"/>
      <c r="C519" s="125"/>
      <c r="D519" s="122"/>
      <c r="E519" s="123"/>
      <c r="F519" s="124"/>
      <c r="G519" s="122"/>
      <c r="H519" s="125"/>
      <c r="I519" s="125"/>
      <c r="J519" s="123"/>
      <c r="K519" s="125"/>
      <c r="L519" s="125"/>
      <c r="M519" s="125"/>
      <c r="N519" s="125"/>
      <c r="O519" s="125"/>
      <c r="P519" s="127"/>
    </row>
    <row r="520" spans="1:16" ht="18" customHeight="1">
      <c r="A520" s="120"/>
      <c r="B520" s="125"/>
      <c r="C520" s="125"/>
      <c r="D520" s="122"/>
      <c r="E520" s="123"/>
      <c r="F520" s="124"/>
      <c r="G520" s="122"/>
      <c r="H520" s="125"/>
      <c r="I520" s="125"/>
      <c r="J520" s="123"/>
      <c r="K520" s="125"/>
      <c r="L520" s="125"/>
      <c r="M520" s="125"/>
      <c r="N520" s="125"/>
      <c r="O520" s="125"/>
      <c r="P520" s="127"/>
    </row>
    <row r="521" spans="1:16" ht="18" customHeight="1">
      <c r="A521" s="120"/>
      <c r="B521" s="125"/>
      <c r="C521" s="125"/>
      <c r="D521" s="122"/>
      <c r="E521" s="123"/>
      <c r="F521" s="124"/>
      <c r="G521" s="122"/>
      <c r="H521" s="125"/>
      <c r="I521" s="125"/>
      <c r="J521" s="123"/>
      <c r="K521" s="125"/>
      <c r="L521" s="125"/>
      <c r="M521" s="125"/>
      <c r="N521" s="125"/>
      <c r="O521" s="125"/>
      <c r="P521" s="127"/>
    </row>
    <row r="522" spans="1:16" ht="18" customHeight="1">
      <c r="A522" s="120"/>
      <c r="B522" s="125"/>
      <c r="C522" s="125"/>
      <c r="D522" s="122"/>
      <c r="E522" s="123"/>
      <c r="F522" s="124"/>
      <c r="G522" s="122"/>
      <c r="H522" s="125"/>
      <c r="I522" s="125"/>
      <c r="J522" s="123"/>
      <c r="K522" s="125"/>
      <c r="L522" s="125"/>
      <c r="M522" s="125"/>
      <c r="N522" s="125"/>
      <c r="O522" s="125"/>
      <c r="P522" s="127"/>
    </row>
    <row r="523" spans="1:16" ht="18" customHeight="1">
      <c r="A523" s="120"/>
      <c r="B523" s="125"/>
      <c r="C523" s="125"/>
      <c r="D523" s="122"/>
      <c r="E523" s="123"/>
      <c r="F523" s="124"/>
      <c r="G523" s="122"/>
      <c r="H523" s="125"/>
      <c r="I523" s="125"/>
      <c r="J523" s="123"/>
      <c r="K523" s="125"/>
      <c r="L523" s="125"/>
      <c r="M523" s="125"/>
      <c r="N523" s="125"/>
      <c r="O523" s="125"/>
      <c r="P523" s="127"/>
    </row>
    <row r="524" spans="1:16" ht="18" customHeight="1">
      <c r="A524" s="120"/>
      <c r="B524" s="125"/>
      <c r="C524" s="125"/>
      <c r="D524" s="122"/>
      <c r="E524" s="123"/>
      <c r="F524" s="124"/>
      <c r="G524" s="122"/>
      <c r="H524" s="125"/>
      <c r="I524" s="125"/>
      <c r="J524" s="123"/>
      <c r="K524" s="125"/>
      <c r="L524" s="125"/>
      <c r="M524" s="125"/>
      <c r="N524" s="125"/>
      <c r="O524" s="125"/>
      <c r="P524" s="127"/>
    </row>
    <row r="525" spans="1:16" ht="18" customHeight="1">
      <c r="A525" s="120"/>
      <c r="B525" s="125"/>
      <c r="C525" s="125"/>
      <c r="D525" s="122"/>
      <c r="E525" s="123"/>
      <c r="F525" s="124"/>
      <c r="G525" s="122"/>
      <c r="H525" s="125"/>
      <c r="I525" s="125"/>
      <c r="J525" s="123"/>
      <c r="K525" s="125"/>
      <c r="L525" s="125"/>
      <c r="M525" s="125"/>
      <c r="N525" s="125"/>
      <c r="O525" s="125"/>
      <c r="P525" s="127"/>
    </row>
    <row r="526" spans="1:16" ht="18" customHeight="1">
      <c r="A526" s="120"/>
      <c r="B526" s="125"/>
      <c r="C526" s="125"/>
      <c r="D526" s="122"/>
      <c r="E526" s="123"/>
      <c r="F526" s="124"/>
      <c r="G526" s="122"/>
      <c r="H526" s="125"/>
      <c r="I526" s="125"/>
      <c r="J526" s="123"/>
      <c r="K526" s="125"/>
      <c r="L526" s="125"/>
      <c r="M526" s="125"/>
      <c r="N526" s="125"/>
      <c r="O526" s="125"/>
      <c r="P526" s="127"/>
    </row>
    <row r="527" spans="1:16" ht="18" customHeight="1">
      <c r="A527" s="120"/>
      <c r="B527" s="125"/>
      <c r="C527" s="125"/>
      <c r="D527" s="122"/>
      <c r="E527" s="123"/>
      <c r="F527" s="124"/>
      <c r="G527" s="122"/>
      <c r="H527" s="125"/>
      <c r="I527" s="125"/>
      <c r="J527" s="123"/>
      <c r="K527" s="125"/>
      <c r="L527" s="125"/>
      <c r="M527" s="125"/>
      <c r="N527" s="125"/>
      <c r="O527" s="125"/>
      <c r="P527" s="127"/>
    </row>
    <row r="528" spans="1:16" ht="18" customHeight="1">
      <c r="A528" s="120"/>
      <c r="B528" s="125"/>
      <c r="C528" s="125"/>
      <c r="D528" s="122"/>
      <c r="E528" s="123"/>
      <c r="F528" s="124"/>
      <c r="G528" s="122"/>
      <c r="H528" s="125"/>
      <c r="I528" s="125"/>
      <c r="J528" s="123"/>
      <c r="K528" s="125"/>
      <c r="L528" s="125"/>
      <c r="M528" s="125"/>
      <c r="N528" s="125"/>
      <c r="O528" s="125"/>
      <c r="P528" s="127"/>
    </row>
    <row r="529" spans="1:16" ht="18" customHeight="1">
      <c r="A529" s="120"/>
      <c r="B529" s="125"/>
      <c r="C529" s="125"/>
      <c r="D529" s="122"/>
      <c r="E529" s="123"/>
      <c r="F529" s="124"/>
      <c r="G529" s="122"/>
      <c r="H529" s="125"/>
      <c r="I529" s="125"/>
      <c r="J529" s="123"/>
      <c r="K529" s="125"/>
      <c r="L529" s="125"/>
      <c r="M529" s="125"/>
      <c r="N529" s="125"/>
      <c r="O529" s="125"/>
      <c r="P529" s="127"/>
    </row>
    <row r="530" spans="1:16" ht="18" customHeight="1">
      <c r="A530" s="120"/>
      <c r="B530" s="125"/>
      <c r="C530" s="125"/>
      <c r="D530" s="122"/>
      <c r="E530" s="123"/>
      <c r="F530" s="124"/>
      <c r="G530" s="122"/>
      <c r="H530" s="125"/>
      <c r="I530" s="125"/>
      <c r="J530" s="123"/>
      <c r="K530" s="125"/>
      <c r="L530" s="125"/>
      <c r="M530" s="125"/>
      <c r="N530" s="125"/>
      <c r="O530" s="125"/>
      <c r="P530" s="127"/>
    </row>
    <row r="531" spans="1:16" ht="18" customHeight="1">
      <c r="A531" s="120"/>
      <c r="B531" s="125"/>
      <c r="C531" s="125"/>
      <c r="D531" s="122"/>
      <c r="E531" s="123"/>
      <c r="F531" s="124"/>
      <c r="G531" s="122"/>
      <c r="H531" s="125"/>
      <c r="I531" s="125"/>
      <c r="J531" s="123"/>
      <c r="K531" s="125"/>
      <c r="L531" s="125"/>
      <c r="M531" s="125"/>
      <c r="N531" s="125"/>
      <c r="O531" s="125"/>
      <c r="P531" s="127"/>
    </row>
    <row r="532" spans="1:16" ht="18" customHeight="1">
      <c r="A532" s="120"/>
      <c r="B532" s="125"/>
      <c r="C532" s="125"/>
      <c r="D532" s="122"/>
      <c r="E532" s="123"/>
      <c r="F532" s="124"/>
      <c r="G532" s="122"/>
      <c r="H532" s="125"/>
      <c r="I532" s="125"/>
      <c r="J532" s="123"/>
      <c r="K532" s="125"/>
      <c r="L532" s="125"/>
      <c r="M532" s="125"/>
      <c r="N532" s="125"/>
      <c r="O532" s="125"/>
      <c r="P532" s="127"/>
    </row>
    <row r="533" spans="1:16" ht="18" customHeight="1">
      <c r="A533" s="120"/>
      <c r="B533" s="125"/>
      <c r="C533" s="125"/>
      <c r="D533" s="122"/>
      <c r="E533" s="123"/>
      <c r="F533" s="124"/>
      <c r="G533" s="122"/>
      <c r="H533" s="125"/>
      <c r="I533" s="125"/>
      <c r="J533" s="123"/>
      <c r="K533" s="125"/>
      <c r="L533" s="125"/>
      <c r="M533" s="125"/>
      <c r="N533" s="125"/>
      <c r="O533" s="125"/>
      <c r="P533" s="127"/>
    </row>
    <row r="534" spans="1:16" ht="18" customHeight="1">
      <c r="A534" s="120"/>
      <c r="B534" s="125"/>
      <c r="C534" s="125"/>
      <c r="D534" s="122"/>
      <c r="E534" s="123"/>
      <c r="F534" s="124"/>
      <c r="G534" s="122"/>
      <c r="H534" s="125"/>
      <c r="I534" s="125"/>
      <c r="J534" s="123"/>
      <c r="K534" s="125"/>
      <c r="L534" s="125"/>
      <c r="M534" s="125"/>
      <c r="N534" s="125"/>
      <c r="O534" s="125"/>
      <c r="P534" s="127"/>
    </row>
    <row r="535" spans="1:16" ht="18" customHeight="1">
      <c r="A535" s="120"/>
      <c r="B535" s="125"/>
      <c r="C535" s="125"/>
      <c r="D535" s="122"/>
      <c r="E535" s="123"/>
      <c r="F535" s="124"/>
      <c r="G535" s="122"/>
      <c r="H535" s="125"/>
      <c r="I535" s="125"/>
      <c r="J535" s="123"/>
      <c r="K535" s="125"/>
      <c r="L535" s="125"/>
      <c r="M535" s="125"/>
      <c r="N535" s="125"/>
      <c r="O535" s="125"/>
      <c r="P535" s="127"/>
    </row>
    <row r="536" spans="1:16" ht="18" customHeight="1">
      <c r="A536" s="120"/>
      <c r="B536" s="125"/>
      <c r="C536" s="125"/>
      <c r="D536" s="122"/>
      <c r="E536" s="123"/>
      <c r="F536" s="124"/>
      <c r="G536" s="122"/>
      <c r="H536" s="125"/>
      <c r="I536" s="125"/>
      <c r="J536" s="123"/>
      <c r="K536" s="125"/>
      <c r="L536" s="125"/>
      <c r="M536" s="125"/>
      <c r="N536" s="125"/>
      <c r="O536" s="125"/>
      <c r="P536" s="127"/>
    </row>
    <row r="537" spans="1:16" ht="18" customHeight="1">
      <c r="A537" s="120"/>
      <c r="B537" s="125"/>
      <c r="C537" s="125"/>
      <c r="D537" s="122"/>
      <c r="E537" s="123"/>
      <c r="F537" s="124"/>
      <c r="G537" s="122"/>
      <c r="H537" s="125"/>
      <c r="I537" s="125"/>
      <c r="J537" s="123"/>
      <c r="K537" s="125"/>
      <c r="L537" s="125"/>
      <c r="M537" s="125"/>
      <c r="N537" s="125"/>
      <c r="O537" s="125"/>
      <c r="P537" s="127"/>
    </row>
    <row r="538" spans="1:16" ht="18" customHeight="1">
      <c r="A538" s="120"/>
      <c r="B538" s="125"/>
      <c r="C538" s="125"/>
      <c r="D538" s="122"/>
      <c r="E538" s="123"/>
      <c r="F538" s="124"/>
      <c r="G538" s="122"/>
      <c r="H538" s="125"/>
      <c r="I538" s="125"/>
      <c r="J538" s="123"/>
      <c r="K538" s="125"/>
      <c r="L538" s="125"/>
      <c r="M538" s="125"/>
      <c r="N538" s="125"/>
      <c r="O538" s="125"/>
      <c r="P538" s="127"/>
    </row>
    <row r="539" spans="1:16" ht="18" customHeight="1">
      <c r="A539" s="120"/>
      <c r="B539" s="125"/>
      <c r="C539" s="125"/>
      <c r="D539" s="122"/>
      <c r="E539" s="123"/>
      <c r="F539" s="124"/>
      <c r="G539" s="122"/>
      <c r="H539" s="125"/>
      <c r="I539" s="125"/>
      <c r="J539" s="123"/>
      <c r="K539" s="125"/>
      <c r="L539" s="125"/>
      <c r="M539" s="125"/>
      <c r="N539" s="125"/>
      <c r="O539" s="125"/>
      <c r="P539" s="127"/>
    </row>
    <row r="540" spans="1:16" ht="18" customHeight="1">
      <c r="A540" s="120"/>
      <c r="B540" s="125"/>
      <c r="C540" s="125"/>
      <c r="D540" s="122"/>
      <c r="E540" s="123"/>
      <c r="F540" s="124"/>
      <c r="G540" s="122"/>
      <c r="H540" s="125"/>
      <c r="I540" s="125"/>
      <c r="J540" s="123"/>
      <c r="K540" s="125"/>
      <c r="L540" s="125"/>
      <c r="M540" s="125"/>
      <c r="N540" s="125"/>
      <c r="O540" s="125"/>
      <c r="P540" s="127"/>
    </row>
    <row r="541" spans="1:16" ht="18" customHeight="1">
      <c r="A541" s="120"/>
      <c r="B541" s="125"/>
      <c r="C541" s="125"/>
      <c r="D541" s="122"/>
      <c r="E541" s="123"/>
      <c r="F541" s="124"/>
      <c r="G541" s="122"/>
      <c r="H541" s="125"/>
      <c r="I541" s="125"/>
      <c r="J541" s="123"/>
      <c r="K541" s="125"/>
      <c r="L541" s="125"/>
      <c r="M541" s="125"/>
      <c r="N541" s="125"/>
      <c r="O541" s="125"/>
      <c r="P541" s="127"/>
    </row>
    <row r="542" spans="1:16" ht="18" customHeight="1">
      <c r="A542" s="120"/>
      <c r="B542" s="125"/>
      <c r="C542" s="125"/>
      <c r="D542" s="122"/>
      <c r="E542" s="123"/>
      <c r="F542" s="124"/>
      <c r="G542" s="122"/>
      <c r="H542" s="125"/>
      <c r="I542" s="125"/>
      <c r="J542" s="123"/>
      <c r="K542" s="125"/>
      <c r="L542" s="125"/>
      <c r="M542" s="125"/>
      <c r="N542" s="125"/>
      <c r="O542" s="125"/>
      <c r="P542" s="127"/>
    </row>
    <row r="543" spans="1:16" ht="18" customHeight="1">
      <c r="A543" s="120"/>
      <c r="B543" s="125"/>
      <c r="C543" s="125"/>
      <c r="D543" s="122"/>
      <c r="E543" s="123"/>
      <c r="F543" s="124"/>
      <c r="G543" s="122"/>
      <c r="H543" s="125"/>
      <c r="I543" s="125"/>
      <c r="J543" s="123"/>
      <c r="K543" s="125"/>
      <c r="L543" s="125"/>
      <c r="M543" s="125"/>
      <c r="N543" s="125"/>
      <c r="O543" s="125"/>
      <c r="P543" s="127"/>
    </row>
    <row r="544" spans="1:16" ht="18" customHeight="1">
      <c r="A544" s="120"/>
      <c r="B544" s="125"/>
      <c r="C544" s="125"/>
      <c r="D544" s="122"/>
      <c r="E544" s="123"/>
      <c r="F544" s="124"/>
      <c r="G544" s="122"/>
      <c r="H544" s="125"/>
      <c r="I544" s="125"/>
      <c r="J544" s="123"/>
      <c r="K544" s="125"/>
      <c r="L544" s="125"/>
      <c r="M544" s="125"/>
      <c r="N544" s="125"/>
      <c r="O544" s="125"/>
      <c r="P544" s="127"/>
    </row>
    <row r="545" spans="1:16" ht="18" customHeight="1">
      <c r="A545" s="120"/>
      <c r="B545" s="125"/>
      <c r="C545" s="125"/>
      <c r="D545" s="122"/>
      <c r="E545" s="123"/>
      <c r="F545" s="124"/>
      <c r="G545" s="122"/>
      <c r="H545" s="125"/>
      <c r="I545" s="125"/>
      <c r="J545" s="123"/>
      <c r="K545" s="125"/>
      <c r="L545" s="125"/>
      <c r="M545" s="125"/>
      <c r="N545" s="125"/>
      <c r="O545" s="125"/>
      <c r="P545" s="127"/>
    </row>
    <row r="546" spans="1:16" ht="18" customHeight="1">
      <c r="A546" s="120"/>
      <c r="B546" s="125"/>
      <c r="C546" s="125"/>
      <c r="D546" s="122"/>
      <c r="E546" s="123"/>
      <c r="F546" s="124"/>
      <c r="G546" s="122"/>
      <c r="H546" s="125"/>
      <c r="I546" s="125"/>
      <c r="J546" s="123"/>
      <c r="K546" s="125"/>
      <c r="L546" s="125"/>
      <c r="M546" s="125"/>
      <c r="N546" s="125"/>
      <c r="O546" s="125"/>
      <c r="P546" s="127"/>
    </row>
    <row r="547" spans="1:16" ht="18" customHeight="1">
      <c r="A547" s="120"/>
      <c r="B547" s="125"/>
      <c r="C547" s="125"/>
      <c r="D547" s="122"/>
      <c r="E547" s="123"/>
      <c r="F547" s="124"/>
      <c r="G547" s="122"/>
      <c r="H547" s="125"/>
      <c r="I547" s="125"/>
      <c r="J547" s="123"/>
      <c r="K547" s="125"/>
      <c r="L547" s="125"/>
      <c r="M547" s="125"/>
      <c r="N547" s="125"/>
      <c r="O547" s="125"/>
      <c r="P547" s="127"/>
    </row>
    <row r="548" spans="1:16" ht="18" customHeight="1">
      <c r="A548" s="120"/>
      <c r="B548" s="125"/>
      <c r="C548" s="125"/>
      <c r="D548" s="122"/>
      <c r="E548" s="123"/>
      <c r="F548" s="124"/>
      <c r="G548" s="122"/>
      <c r="H548" s="125"/>
      <c r="I548" s="125"/>
      <c r="J548" s="123"/>
      <c r="K548" s="125"/>
      <c r="L548" s="125"/>
      <c r="M548" s="125"/>
      <c r="N548" s="125"/>
      <c r="O548" s="125"/>
      <c r="P548" s="127"/>
    </row>
    <row r="549" spans="1:16" ht="18" customHeight="1">
      <c r="A549" s="120"/>
      <c r="B549" s="125"/>
      <c r="C549" s="125"/>
      <c r="D549" s="122"/>
      <c r="E549" s="123"/>
      <c r="F549" s="124"/>
      <c r="G549" s="122"/>
      <c r="H549" s="125"/>
      <c r="I549" s="125"/>
      <c r="J549" s="123"/>
      <c r="K549" s="125"/>
      <c r="L549" s="125"/>
      <c r="M549" s="125"/>
      <c r="N549" s="125"/>
      <c r="O549" s="125"/>
      <c r="P549" s="127"/>
    </row>
    <row r="550" spans="1:16" ht="18" customHeight="1">
      <c r="A550" s="120"/>
      <c r="B550" s="125"/>
      <c r="C550" s="125"/>
      <c r="D550" s="122"/>
      <c r="E550" s="123"/>
      <c r="F550" s="124"/>
      <c r="G550" s="122"/>
      <c r="H550" s="125"/>
      <c r="I550" s="125"/>
      <c r="J550" s="123"/>
      <c r="K550" s="125"/>
      <c r="L550" s="125"/>
      <c r="M550" s="125"/>
      <c r="N550" s="125"/>
      <c r="O550" s="125"/>
      <c r="P550" s="127"/>
    </row>
    <row r="551" spans="1:16" ht="18" customHeight="1">
      <c r="A551" s="120"/>
      <c r="B551" s="125"/>
      <c r="C551" s="125"/>
      <c r="D551" s="122"/>
      <c r="E551" s="123"/>
      <c r="F551" s="124"/>
      <c r="G551" s="122"/>
      <c r="H551" s="125"/>
      <c r="I551" s="125"/>
      <c r="J551" s="123"/>
      <c r="K551" s="125"/>
      <c r="L551" s="125"/>
      <c r="M551" s="125"/>
      <c r="N551" s="125"/>
      <c r="O551" s="125"/>
      <c r="P551" s="127"/>
    </row>
    <row r="552" spans="1:16" ht="18" customHeight="1">
      <c r="A552" s="120"/>
      <c r="B552" s="125"/>
      <c r="C552" s="125"/>
      <c r="D552" s="122"/>
      <c r="E552" s="123"/>
      <c r="F552" s="124"/>
      <c r="G552" s="122"/>
      <c r="H552" s="125"/>
      <c r="I552" s="125"/>
      <c r="J552" s="123"/>
      <c r="K552" s="125"/>
      <c r="L552" s="125"/>
      <c r="M552" s="125"/>
      <c r="N552" s="125"/>
      <c r="O552" s="125"/>
      <c r="P552" s="127"/>
    </row>
    <row r="553" spans="1:16" ht="18" customHeight="1">
      <c r="A553" s="120"/>
      <c r="B553" s="125"/>
      <c r="C553" s="125"/>
      <c r="D553" s="122"/>
      <c r="E553" s="123"/>
      <c r="F553" s="124"/>
      <c r="G553" s="122"/>
      <c r="H553" s="125"/>
      <c r="I553" s="125"/>
      <c r="J553" s="123"/>
      <c r="K553" s="125"/>
      <c r="L553" s="125"/>
      <c r="M553" s="125"/>
      <c r="N553" s="125"/>
      <c r="O553" s="125"/>
      <c r="P553" s="127"/>
    </row>
    <row r="554" spans="1:16" ht="18" customHeight="1">
      <c r="A554" s="120"/>
      <c r="B554" s="125"/>
      <c r="C554" s="125"/>
      <c r="D554" s="122"/>
      <c r="E554" s="123"/>
      <c r="F554" s="124"/>
      <c r="G554" s="122"/>
      <c r="H554" s="125"/>
      <c r="I554" s="125"/>
      <c r="J554" s="123"/>
      <c r="K554" s="125"/>
      <c r="L554" s="125"/>
      <c r="M554" s="125"/>
      <c r="N554" s="125"/>
      <c r="O554" s="125"/>
      <c r="P554" s="127"/>
    </row>
    <row r="555" spans="1:16" ht="18" customHeight="1">
      <c r="A555" s="120"/>
      <c r="B555" s="125"/>
      <c r="C555" s="125"/>
      <c r="D555" s="122"/>
      <c r="E555" s="123"/>
      <c r="F555" s="124"/>
      <c r="G555" s="122"/>
      <c r="H555" s="125"/>
      <c r="I555" s="125"/>
      <c r="J555" s="123"/>
      <c r="K555" s="125"/>
      <c r="L555" s="125"/>
      <c r="M555" s="125"/>
      <c r="N555" s="125"/>
      <c r="O555" s="125"/>
      <c r="P555" s="127"/>
    </row>
    <row r="556" spans="1:16" ht="18" customHeight="1">
      <c r="A556" s="120"/>
      <c r="B556" s="125"/>
      <c r="C556" s="125"/>
      <c r="D556" s="122"/>
      <c r="E556" s="123"/>
      <c r="F556" s="124"/>
      <c r="G556" s="122"/>
      <c r="H556" s="125"/>
      <c r="I556" s="125"/>
      <c r="J556" s="123"/>
      <c r="K556" s="125"/>
      <c r="L556" s="125"/>
      <c r="M556" s="125"/>
      <c r="N556" s="125"/>
      <c r="O556" s="125"/>
      <c r="P556" s="127"/>
    </row>
    <row r="557" spans="1:16" ht="18" customHeight="1">
      <c r="A557" s="120"/>
      <c r="B557" s="125"/>
      <c r="C557" s="125"/>
      <c r="D557" s="122"/>
      <c r="E557" s="123"/>
      <c r="F557" s="124"/>
      <c r="G557" s="122"/>
      <c r="H557" s="125"/>
      <c r="I557" s="125"/>
      <c r="J557" s="123"/>
      <c r="K557" s="125"/>
      <c r="L557" s="125"/>
      <c r="M557" s="125"/>
      <c r="N557" s="125"/>
      <c r="O557" s="125"/>
      <c r="P557" s="127"/>
    </row>
    <row r="558" spans="1:16" ht="18" customHeight="1">
      <c r="A558" s="120"/>
      <c r="B558" s="125"/>
      <c r="C558" s="125"/>
      <c r="D558" s="122"/>
      <c r="E558" s="123"/>
      <c r="F558" s="124"/>
      <c r="G558" s="122"/>
      <c r="H558" s="125"/>
      <c r="I558" s="125"/>
      <c r="J558" s="123"/>
      <c r="K558" s="125"/>
      <c r="L558" s="125"/>
      <c r="M558" s="125"/>
      <c r="N558" s="125"/>
      <c r="O558" s="125"/>
      <c r="P558" s="127"/>
    </row>
    <row r="559" spans="1:16" ht="18" customHeight="1">
      <c r="A559" s="120"/>
      <c r="B559" s="125"/>
      <c r="C559" s="125"/>
      <c r="D559" s="122"/>
      <c r="E559" s="123"/>
      <c r="F559" s="124"/>
      <c r="G559" s="122"/>
      <c r="H559" s="125"/>
      <c r="I559" s="125"/>
      <c r="J559" s="123"/>
      <c r="K559" s="125"/>
      <c r="L559" s="125"/>
      <c r="M559" s="125"/>
      <c r="N559" s="125"/>
      <c r="O559" s="125"/>
      <c r="P559" s="127"/>
    </row>
    <row r="560" spans="1:16" ht="18" customHeight="1">
      <c r="A560" s="120"/>
      <c r="B560" s="125"/>
      <c r="C560" s="125"/>
      <c r="D560" s="122"/>
      <c r="E560" s="123"/>
      <c r="F560" s="124"/>
      <c r="G560" s="122"/>
      <c r="H560" s="125"/>
      <c r="I560" s="125"/>
      <c r="J560" s="123"/>
      <c r="K560" s="125"/>
      <c r="L560" s="125"/>
      <c r="M560" s="125"/>
      <c r="N560" s="125"/>
      <c r="O560" s="125"/>
      <c r="P560" s="127"/>
    </row>
    <row r="561" spans="1:16" ht="18" customHeight="1">
      <c r="A561" s="120"/>
      <c r="B561" s="125"/>
      <c r="C561" s="125"/>
      <c r="D561" s="122"/>
      <c r="E561" s="123"/>
      <c r="F561" s="124"/>
      <c r="G561" s="122"/>
      <c r="H561" s="125"/>
      <c r="I561" s="125"/>
      <c r="J561" s="123"/>
      <c r="K561" s="125"/>
      <c r="L561" s="125"/>
      <c r="M561" s="125"/>
      <c r="N561" s="125"/>
      <c r="O561" s="125"/>
      <c r="P561" s="127"/>
    </row>
    <row r="562" spans="1:16" ht="18" customHeight="1">
      <c r="A562" s="120"/>
      <c r="B562" s="125"/>
      <c r="C562" s="125"/>
      <c r="D562" s="122"/>
      <c r="E562" s="123"/>
      <c r="F562" s="124"/>
      <c r="G562" s="122"/>
      <c r="H562" s="125"/>
      <c r="I562" s="125"/>
      <c r="J562" s="123"/>
      <c r="K562" s="125"/>
      <c r="L562" s="125"/>
      <c r="M562" s="125"/>
      <c r="N562" s="125"/>
      <c r="O562" s="125"/>
      <c r="P562" s="127"/>
    </row>
    <row r="563" spans="1:16" ht="18" customHeight="1">
      <c r="A563" s="120"/>
      <c r="B563" s="125"/>
      <c r="C563" s="125"/>
      <c r="D563" s="122"/>
      <c r="E563" s="123"/>
      <c r="F563" s="124"/>
      <c r="G563" s="122"/>
      <c r="H563" s="125"/>
      <c r="I563" s="125"/>
      <c r="J563" s="123"/>
      <c r="K563" s="125"/>
      <c r="L563" s="125"/>
      <c r="M563" s="125"/>
      <c r="N563" s="125"/>
      <c r="O563" s="125"/>
      <c r="P563" s="127"/>
    </row>
    <row r="564" spans="1:16" ht="18" customHeight="1">
      <c r="A564" s="120"/>
      <c r="B564" s="125"/>
      <c r="C564" s="125"/>
      <c r="D564" s="122"/>
      <c r="E564" s="123"/>
      <c r="F564" s="124"/>
      <c r="G564" s="122"/>
      <c r="H564" s="125"/>
      <c r="I564" s="125"/>
      <c r="J564" s="123"/>
      <c r="K564" s="125"/>
      <c r="L564" s="125"/>
      <c r="M564" s="125"/>
      <c r="N564" s="125"/>
      <c r="O564" s="125"/>
      <c r="P564" s="127"/>
    </row>
    <row r="565" spans="1:16" ht="18" customHeight="1">
      <c r="A565" s="120"/>
      <c r="B565" s="125"/>
      <c r="C565" s="125"/>
      <c r="D565" s="122"/>
      <c r="E565" s="123"/>
      <c r="F565" s="124"/>
      <c r="G565" s="122"/>
      <c r="H565" s="125"/>
      <c r="I565" s="125"/>
      <c r="J565" s="123"/>
      <c r="K565" s="125"/>
      <c r="L565" s="125"/>
      <c r="M565" s="125"/>
      <c r="N565" s="125"/>
      <c r="O565" s="125"/>
      <c r="P565" s="127"/>
    </row>
    <row r="566" spans="1:16" ht="18" customHeight="1">
      <c r="A566" s="120"/>
      <c r="B566" s="125"/>
      <c r="C566" s="125"/>
      <c r="D566" s="122"/>
      <c r="E566" s="123"/>
      <c r="F566" s="124"/>
      <c r="G566" s="122"/>
      <c r="H566" s="125"/>
      <c r="I566" s="125"/>
      <c r="J566" s="123"/>
      <c r="K566" s="125"/>
      <c r="L566" s="125"/>
      <c r="M566" s="125"/>
      <c r="N566" s="125"/>
      <c r="O566" s="125"/>
      <c r="P566" s="127"/>
    </row>
    <row r="567" spans="1:16" ht="18" customHeight="1">
      <c r="A567" s="120"/>
      <c r="B567" s="125"/>
      <c r="C567" s="125"/>
      <c r="D567" s="122"/>
      <c r="E567" s="123"/>
      <c r="F567" s="124"/>
      <c r="G567" s="122"/>
      <c r="H567" s="125"/>
      <c r="I567" s="125"/>
      <c r="J567" s="123"/>
      <c r="K567" s="125"/>
      <c r="L567" s="125"/>
      <c r="M567" s="125"/>
      <c r="N567" s="125"/>
      <c r="O567" s="125"/>
      <c r="P567" s="127"/>
    </row>
    <row r="568" spans="1:16" ht="18" customHeight="1">
      <c r="A568" s="120"/>
      <c r="B568" s="125"/>
      <c r="C568" s="125"/>
      <c r="D568" s="122"/>
      <c r="E568" s="123"/>
      <c r="F568" s="124"/>
      <c r="G568" s="122"/>
      <c r="H568" s="125"/>
      <c r="I568" s="125"/>
      <c r="J568" s="123"/>
      <c r="K568" s="125"/>
      <c r="L568" s="125"/>
      <c r="M568" s="125"/>
      <c r="N568" s="125"/>
      <c r="O568" s="125"/>
      <c r="P568" s="127"/>
    </row>
    <row r="569" spans="1:16" ht="18" customHeight="1">
      <c r="A569" s="120"/>
      <c r="B569" s="125"/>
      <c r="C569" s="125"/>
      <c r="D569" s="122"/>
      <c r="E569" s="123"/>
      <c r="F569" s="124"/>
      <c r="G569" s="122"/>
      <c r="H569" s="125"/>
      <c r="I569" s="125"/>
      <c r="J569" s="123"/>
      <c r="K569" s="125"/>
      <c r="L569" s="125"/>
      <c r="M569" s="125"/>
      <c r="N569" s="125"/>
      <c r="O569" s="125"/>
      <c r="P569" s="127"/>
    </row>
    <row r="570" spans="1:16" ht="18" customHeight="1">
      <c r="A570" s="120"/>
      <c r="B570" s="125"/>
      <c r="C570" s="125"/>
      <c r="D570" s="122"/>
      <c r="E570" s="123"/>
      <c r="F570" s="124"/>
      <c r="G570" s="122"/>
      <c r="H570" s="125"/>
      <c r="I570" s="125"/>
      <c r="J570" s="123"/>
      <c r="K570" s="125"/>
      <c r="L570" s="125"/>
      <c r="M570" s="125"/>
      <c r="N570" s="125"/>
      <c r="O570" s="125"/>
      <c r="P570" s="127"/>
    </row>
    <row r="571" spans="1:16" ht="18" customHeight="1">
      <c r="A571" s="120"/>
      <c r="B571" s="125"/>
      <c r="C571" s="125"/>
      <c r="D571" s="122"/>
      <c r="E571" s="123"/>
      <c r="F571" s="124"/>
      <c r="G571" s="122"/>
      <c r="H571" s="125"/>
      <c r="I571" s="125"/>
      <c r="J571" s="123"/>
      <c r="K571" s="125"/>
      <c r="L571" s="125"/>
      <c r="M571" s="125"/>
      <c r="N571" s="125"/>
      <c r="O571" s="125"/>
      <c r="P571" s="127"/>
    </row>
    <row r="572" spans="1:16" ht="18" customHeight="1">
      <c r="A572" s="120"/>
      <c r="B572" s="125"/>
      <c r="C572" s="125"/>
      <c r="D572" s="122"/>
      <c r="E572" s="123"/>
      <c r="F572" s="124"/>
      <c r="G572" s="122"/>
      <c r="H572" s="125"/>
      <c r="I572" s="125"/>
      <c r="J572" s="123"/>
      <c r="K572" s="125"/>
      <c r="L572" s="125"/>
      <c r="M572" s="125"/>
      <c r="N572" s="125"/>
      <c r="O572" s="125"/>
      <c r="P572" s="127"/>
    </row>
    <row r="573" spans="1:16" ht="18" customHeight="1">
      <c r="A573" s="120"/>
      <c r="B573" s="125"/>
      <c r="C573" s="125"/>
      <c r="D573" s="122"/>
      <c r="E573" s="123"/>
      <c r="F573" s="124"/>
      <c r="G573" s="122"/>
      <c r="H573" s="125"/>
      <c r="I573" s="125"/>
      <c r="J573" s="123"/>
      <c r="K573" s="125"/>
      <c r="L573" s="125"/>
      <c r="M573" s="125"/>
      <c r="N573" s="125"/>
      <c r="O573" s="125"/>
      <c r="P573" s="127"/>
    </row>
    <row r="574" spans="1:16" ht="18" customHeight="1">
      <c r="A574" s="120"/>
      <c r="B574" s="125"/>
      <c r="C574" s="125"/>
      <c r="D574" s="122"/>
      <c r="E574" s="123"/>
      <c r="F574" s="124"/>
      <c r="G574" s="122"/>
      <c r="H574" s="125"/>
      <c r="I574" s="125"/>
      <c r="J574" s="123"/>
      <c r="K574" s="125"/>
      <c r="L574" s="125"/>
      <c r="M574" s="125"/>
      <c r="N574" s="125"/>
      <c r="O574" s="125"/>
      <c r="P574" s="127"/>
    </row>
    <row r="575" spans="1:16" ht="18" customHeight="1">
      <c r="A575" s="120"/>
      <c r="B575" s="125"/>
      <c r="C575" s="125"/>
      <c r="D575" s="122"/>
      <c r="E575" s="123"/>
      <c r="F575" s="124"/>
      <c r="G575" s="122"/>
      <c r="H575" s="125"/>
      <c r="I575" s="125"/>
      <c r="J575" s="123"/>
      <c r="K575" s="125"/>
      <c r="L575" s="125"/>
      <c r="M575" s="125"/>
      <c r="N575" s="125"/>
      <c r="O575" s="125"/>
      <c r="P575" s="127"/>
    </row>
    <row r="576" spans="1:16" ht="18" customHeight="1">
      <c r="A576" s="120"/>
      <c r="B576" s="125"/>
      <c r="C576" s="125"/>
      <c r="D576" s="122"/>
      <c r="E576" s="123"/>
      <c r="F576" s="124"/>
      <c r="G576" s="122"/>
      <c r="H576" s="125"/>
      <c r="I576" s="125"/>
      <c r="J576" s="123"/>
      <c r="K576" s="125"/>
      <c r="L576" s="125"/>
      <c r="M576" s="125"/>
      <c r="N576" s="125"/>
      <c r="O576" s="125"/>
      <c r="P576" s="127"/>
    </row>
    <row r="577" spans="1:16" ht="18" customHeight="1">
      <c r="A577" s="120"/>
      <c r="B577" s="125"/>
      <c r="C577" s="125"/>
      <c r="D577" s="122"/>
      <c r="E577" s="123"/>
      <c r="F577" s="124"/>
      <c r="G577" s="122"/>
      <c r="H577" s="125"/>
      <c r="I577" s="125"/>
      <c r="J577" s="123"/>
      <c r="K577" s="125"/>
      <c r="L577" s="125"/>
      <c r="M577" s="125"/>
      <c r="N577" s="125"/>
      <c r="O577" s="125"/>
      <c r="P577" s="127"/>
    </row>
    <row r="578" spans="1:16" ht="18" customHeight="1">
      <c r="A578" s="120"/>
      <c r="B578" s="125"/>
      <c r="C578" s="125"/>
      <c r="D578" s="122"/>
      <c r="E578" s="123"/>
      <c r="F578" s="124"/>
      <c r="G578" s="122"/>
      <c r="H578" s="125"/>
      <c r="I578" s="125"/>
      <c r="J578" s="123"/>
      <c r="K578" s="125"/>
      <c r="L578" s="125"/>
      <c r="M578" s="125"/>
      <c r="N578" s="125"/>
      <c r="O578" s="125"/>
      <c r="P578" s="127"/>
    </row>
    <row r="579" spans="1:16" ht="18" customHeight="1">
      <c r="A579" s="120"/>
      <c r="B579" s="125"/>
      <c r="C579" s="125"/>
      <c r="D579" s="122"/>
      <c r="E579" s="123"/>
      <c r="F579" s="124"/>
      <c r="G579" s="122"/>
      <c r="H579" s="125"/>
      <c r="I579" s="125"/>
      <c r="J579" s="123"/>
      <c r="K579" s="125"/>
      <c r="L579" s="125"/>
      <c r="M579" s="125"/>
      <c r="N579" s="125"/>
      <c r="O579" s="125"/>
      <c r="P579" s="127"/>
    </row>
    <row r="580" spans="1:16" ht="18" customHeight="1">
      <c r="A580" s="120"/>
      <c r="B580" s="125"/>
      <c r="C580" s="125"/>
      <c r="D580" s="122"/>
      <c r="E580" s="123"/>
      <c r="F580" s="124"/>
      <c r="G580" s="122"/>
      <c r="H580" s="125"/>
      <c r="I580" s="125"/>
      <c r="J580" s="123"/>
      <c r="K580" s="125"/>
      <c r="L580" s="125"/>
      <c r="M580" s="125"/>
      <c r="N580" s="125"/>
      <c r="O580" s="125"/>
      <c r="P580" s="127"/>
    </row>
    <row r="581" spans="1:16" ht="18" customHeight="1">
      <c r="A581" s="120"/>
      <c r="B581" s="125"/>
      <c r="C581" s="125"/>
      <c r="D581" s="122"/>
      <c r="E581" s="123"/>
      <c r="F581" s="124"/>
      <c r="G581" s="122"/>
      <c r="H581" s="125"/>
      <c r="I581" s="125"/>
      <c r="J581" s="123"/>
      <c r="K581" s="125"/>
      <c r="L581" s="125"/>
      <c r="M581" s="125"/>
      <c r="N581" s="125"/>
      <c r="O581" s="125"/>
      <c r="P581" s="127"/>
    </row>
    <row r="582" spans="1:16" ht="18" customHeight="1">
      <c r="A582" s="120"/>
      <c r="B582" s="125"/>
      <c r="C582" s="125"/>
      <c r="D582" s="122"/>
      <c r="E582" s="123"/>
      <c r="F582" s="124"/>
      <c r="G582" s="122"/>
      <c r="H582" s="125"/>
      <c r="I582" s="125"/>
      <c r="J582" s="123"/>
      <c r="K582" s="125"/>
      <c r="L582" s="125"/>
      <c r="M582" s="125"/>
      <c r="N582" s="125"/>
      <c r="O582" s="125"/>
      <c r="P582" s="127"/>
    </row>
    <row r="583" spans="1:16" ht="18" customHeight="1">
      <c r="A583" s="120"/>
      <c r="B583" s="125"/>
      <c r="C583" s="125"/>
      <c r="D583" s="122"/>
      <c r="E583" s="123"/>
      <c r="F583" s="124"/>
      <c r="G583" s="122"/>
      <c r="H583" s="125"/>
      <c r="I583" s="125"/>
      <c r="J583" s="123"/>
      <c r="K583" s="125"/>
      <c r="L583" s="125"/>
      <c r="M583" s="125"/>
      <c r="N583" s="125"/>
      <c r="O583" s="125"/>
      <c r="P583" s="127"/>
    </row>
    <row r="584" spans="1:16" ht="18" customHeight="1">
      <c r="A584" s="120"/>
      <c r="B584" s="125"/>
      <c r="C584" s="125"/>
      <c r="D584" s="122"/>
      <c r="E584" s="123"/>
      <c r="F584" s="124"/>
      <c r="G584" s="122"/>
      <c r="H584" s="125"/>
      <c r="I584" s="125"/>
      <c r="J584" s="123"/>
      <c r="K584" s="125"/>
      <c r="L584" s="125"/>
      <c r="M584" s="125"/>
      <c r="N584" s="125"/>
      <c r="O584" s="125"/>
      <c r="P584" s="127"/>
    </row>
    <row r="585" spans="1:16" ht="18" customHeight="1">
      <c r="A585" s="120"/>
      <c r="B585" s="125"/>
      <c r="C585" s="125"/>
      <c r="D585" s="122"/>
      <c r="E585" s="123"/>
      <c r="F585" s="124"/>
      <c r="G585" s="122"/>
      <c r="H585" s="125"/>
      <c r="I585" s="125"/>
      <c r="J585" s="123"/>
      <c r="K585" s="125"/>
      <c r="L585" s="125"/>
      <c r="M585" s="125"/>
      <c r="N585" s="125"/>
      <c r="O585" s="125"/>
      <c r="P585" s="127"/>
    </row>
    <row r="586" spans="1:16" ht="18" customHeight="1">
      <c r="A586" s="120"/>
      <c r="B586" s="125"/>
      <c r="C586" s="125"/>
      <c r="D586" s="122"/>
      <c r="E586" s="123"/>
      <c r="F586" s="124"/>
      <c r="G586" s="122"/>
      <c r="H586" s="125"/>
      <c r="I586" s="125"/>
      <c r="J586" s="123"/>
      <c r="K586" s="125"/>
      <c r="L586" s="125"/>
      <c r="M586" s="125"/>
      <c r="N586" s="125"/>
      <c r="O586" s="125"/>
      <c r="P586" s="127"/>
    </row>
    <row r="587" spans="1:16" ht="18" customHeight="1">
      <c r="A587" s="120"/>
      <c r="B587" s="125"/>
      <c r="C587" s="125"/>
      <c r="D587" s="122"/>
      <c r="E587" s="123"/>
      <c r="F587" s="124"/>
      <c r="G587" s="122"/>
      <c r="H587" s="125"/>
      <c r="I587" s="125"/>
      <c r="J587" s="123"/>
      <c r="K587" s="125"/>
      <c r="L587" s="125"/>
      <c r="M587" s="125"/>
      <c r="N587" s="125"/>
      <c r="O587" s="125"/>
      <c r="P587" s="127"/>
    </row>
    <row r="588" spans="1:16" ht="18" customHeight="1">
      <c r="A588" s="120"/>
      <c r="B588" s="125"/>
      <c r="C588" s="125"/>
      <c r="D588" s="122"/>
      <c r="E588" s="123"/>
      <c r="F588" s="124"/>
      <c r="G588" s="122"/>
      <c r="H588" s="125"/>
      <c r="I588" s="125"/>
      <c r="J588" s="123"/>
      <c r="K588" s="125"/>
      <c r="L588" s="125"/>
      <c r="M588" s="125"/>
      <c r="N588" s="125"/>
      <c r="O588" s="125"/>
      <c r="P588" s="127"/>
    </row>
    <row r="589" spans="1:16" ht="18" customHeight="1">
      <c r="A589" s="120"/>
      <c r="B589" s="125"/>
      <c r="C589" s="125"/>
      <c r="D589" s="122"/>
      <c r="E589" s="123"/>
      <c r="F589" s="124"/>
      <c r="G589" s="122"/>
      <c r="H589" s="125"/>
      <c r="I589" s="125"/>
      <c r="J589" s="123"/>
      <c r="K589" s="125"/>
      <c r="L589" s="125"/>
      <c r="M589" s="125"/>
      <c r="N589" s="125"/>
      <c r="O589" s="125"/>
      <c r="P589" s="127"/>
    </row>
    <row r="590" spans="1:16" ht="18" customHeight="1">
      <c r="A590" s="120"/>
      <c r="B590" s="125"/>
      <c r="C590" s="125"/>
      <c r="D590" s="122"/>
      <c r="E590" s="123"/>
      <c r="F590" s="124"/>
      <c r="G590" s="122"/>
      <c r="H590" s="125"/>
      <c r="I590" s="125"/>
      <c r="J590" s="123"/>
      <c r="K590" s="125"/>
      <c r="L590" s="125"/>
      <c r="M590" s="125"/>
      <c r="N590" s="125"/>
      <c r="O590" s="125"/>
      <c r="P590" s="127"/>
    </row>
    <row r="591" spans="1:16" ht="18" customHeight="1">
      <c r="A591" s="120"/>
      <c r="B591" s="125"/>
      <c r="C591" s="125"/>
      <c r="D591" s="122"/>
      <c r="E591" s="123"/>
      <c r="F591" s="124"/>
      <c r="G591" s="122"/>
      <c r="H591" s="125"/>
      <c r="I591" s="125"/>
      <c r="J591" s="123"/>
      <c r="K591" s="125"/>
      <c r="L591" s="125"/>
      <c r="M591" s="125"/>
      <c r="N591" s="125"/>
      <c r="O591" s="125"/>
      <c r="P591" s="127"/>
    </row>
    <row r="592" spans="1:16" ht="18" customHeight="1">
      <c r="A592" s="120"/>
      <c r="B592" s="125"/>
      <c r="C592" s="125"/>
      <c r="D592" s="122"/>
      <c r="E592" s="123"/>
      <c r="F592" s="124"/>
      <c r="G592" s="122"/>
      <c r="H592" s="125"/>
      <c r="I592" s="125"/>
      <c r="J592" s="123"/>
      <c r="K592" s="125"/>
      <c r="L592" s="125"/>
      <c r="M592" s="125"/>
      <c r="N592" s="125"/>
      <c r="O592" s="125"/>
      <c r="P592" s="127"/>
    </row>
    <row r="593" spans="1:16" ht="18" customHeight="1">
      <c r="A593" s="120"/>
      <c r="B593" s="125"/>
      <c r="C593" s="125"/>
      <c r="D593" s="122"/>
      <c r="E593" s="123"/>
      <c r="F593" s="124"/>
      <c r="G593" s="122"/>
      <c r="H593" s="125"/>
      <c r="I593" s="125"/>
      <c r="J593" s="123"/>
      <c r="K593" s="125"/>
      <c r="L593" s="125"/>
      <c r="M593" s="125"/>
      <c r="N593" s="125"/>
      <c r="O593" s="125"/>
      <c r="P593" s="127"/>
    </row>
    <row r="594" spans="1:16" ht="18" customHeight="1">
      <c r="A594" s="120"/>
      <c r="B594" s="125"/>
      <c r="C594" s="125"/>
      <c r="D594" s="122"/>
      <c r="E594" s="123"/>
      <c r="F594" s="124"/>
      <c r="G594" s="122"/>
      <c r="H594" s="125"/>
      <c r="I594" s="125"/>
      <c r="J594" s="123"/>
      <c r="K594" s="125"/>
      <c r="L594" s="125"/>
      <c r="M594" s="125"/>
      <c r="N594" s="125"/>
      <c r="O594" s="125"/>
      <c r="P594" s="127"/>
    </row>
    <row r="595" spans="1:16" ht="18" customHeight="1">
      <c r="A595" s="120"/>
      <c r="B595" s="125"/>
      <c r="C595" s="125"/>
      <c r="D595" s="122"/>
      <c r="E595" s="123"/>
      <c r="F595" s="124"/>
      <c r="G595" s="122"/>
      <c r="H595" s="125"/>
      <c r="I595" s="125"/>
      <c r="J595" s="123"/>
      <c r="K595" s="125"/>
      <c r="L595" s="125"/>
      <c r="M595" s="125"/>
      <c r="N595" s="125"/>
      <c r="O595" s="125"/>
      <c r="P595" s="127"/>
    </row>
    <row r="596" spans="1:16" ht="18" customHeight="1">
      <c r="A596" s="120"/>
      <c r="B596" s="125"/>
      <c r="C596" s="125"/>
      <c r="D596" s="122"/>
      <c r="E596" s="123"/>
      <c r="F596" s="124"/>
      <c r="G596" s="122"/>
      <c r="H596" s="125"/>
      <c r="I596" s="125"/>
      <c r="J596" s="123"/>
      <c r="K596" s="125"/>
      <c r="L596" s="125"/>
      <c r="M596" s="125"/>
      <c r="N596" s="125"/>
      <c r="O596" s="125"/>
      <c r="P596" s="127"/>
    </row>
    <row r="597" spans="1:16" ht="18" customHeight="1">
      <c r="A597" s="120"/>
      <c r="B597" s="125"/>
      <c r="C597" s="125"/>
      <c r="D597" s="122"/>
      <c r="E597" s="123"/>
      <c r="F597" s="124"/>
      <c r="G597" s="122"/>
      <c r="H597" s="125"/>
      <c r="I597" s="125"/>
      <c r="J597" s="123"/>
      <c r="K597" s="125"/>
      <c r="L597" s="125"/>
      <c r="M597" s="125"/>
      <c r="N597" s="125"/>
      <c r="O597" s="125"/>
      <c r="P597" s="127"/>
    </row>
    <row r="598" spans="1:16" ht="18" customHeight="1">
      <c r="A598" s="120"/>
      <c r="B598" s="125"/>
      <c r="C598" s="125"/>
      <c r="D598" s="122"/>
      <c r="E598" s="123"/>
      <c r="F598" s="124"/>
      <c r="G598" s="122"/>
      <c r="H598" s="125"/>
      <c r="I598" s="125"/>
      <c r="J598" s="123"/>
      <c r="K598" s="125"/>
      <c r="L598" s="125"/>
      <c r="M598" s="125"/>
      <c r="N598" s="125"/>
      <c r="O598" s="125"/>
      <c r="P598" s="127"/>
    </row>
    <row r="599" spans="1:16" ht="18" customHeight="1">
      <c r="A599" s="120"/>
      <c r="B599" s="125"/>
      <c r="C599" s="125"/>
      <c r="D599" s="122"/>
      <c r="E599" s="123"/>
      <c r="F599" s="124"/>
      <c r="G599" s="122"/>
      <c r="H599" s="125"/>
      <c r="I599" s="125"/>
      <c r="J599" s="123"/>
      <c r="K599" s="125"/>
      <c r="L599" s="125"/>
      <c r="M599" s="125"/>
      <c r="N599" s="125"/>
      <c r="O599" s="125"/>
      <c r="P599" s="127"/>
    </row>
    <row r="600" spans="1:16" ht="18" customHeight="1">
      <c r="A600" s="120"/>
      <c r="B600" s="125"/>
      <c r="C600" s="125"/>
      <c r="D600" s="122"/>
      <c r="E600" s="123"/>
      <c r="F600" s="124"/>
      <c r="G600" s="122"/>
      <c r="H600" s="125"/>
      <c r="I600" s="125"/>
      <c r="J600" s="123"/>
      <c r="K600" s="125"/>
      <c r="L600" s="125"/>
      <c r="M600" s="125"/>
      <c r="N600" s="125"/>
      <c r="O600" s="125"/>
      <c r="P600" s="127"/>
    </row>
    <row r="601" spans="1:16" ht="18" customHeight="1">
      <c r="A601" s="120"/>
      <c r="B601" s="125"/>
      <c r="C601" s="125"/>
      <c r="D601" s="122"/>
      <c r="E601" s="123"/>
      <c r="F601" s="124"/>
      <c r="G601" s="122"/>
      <c r="H601" s="125"/>
      <c r="I601" s="125"/>
      <c r="J601" s="123"/>
      <c r="K601" s="125"/>
      <c r="L601" s="125"/>
      <c r="M601" s="125"/>
      <c r="N601" s="125"/>
      <c r="O601" s="125"/>
      <c r="P601" s="127"/>
    </row>
    <row r="602" spans="1:16" ht="18" customHeight="1">
      <c r="P602" s="127"/>
    </row>
    <row r="603" spans="1:16" ht="18" customHeight="1">
      <c r="P603" s="127"/>
    </row>
    <row r="604" spans="1:16" ht="18" customHeight="1">
      <c r="P604" s="127"/>
    </row>
    <row r="605" spans="1:16" ht="18" customHeight="1">
      <c r="P605" s="127"/>
    </row>
    <row r="606" spans="1:16" ht="18" customHeight="1">
      <c r="P606" s="127"/>
    </row>
    <row r="607" spans="1:16" ht="18" customHeight="1">
      <c r="P607" s="127"/>
    </row>
    <row r="608" spans="1:16" ht="18" customHeight="1">
      <c r="P608" s="127"/>
    </row>
    <row r="609" spans="16:16" ht="18" customHeight="1">
      <c r="P609" s="127"/>
    </row>
    <row r="610" spans="16:16" ht="18" customHeight="1">
      <c r="P610" s="127"/>
    </row>
    <row r="611" spans="16:16" ht="18" customHeight="1">
      <c r="P611" s="127"/>
    </row>
    <row r="612" spans="16:16" ht="18" customHeight="1">
      <c r="P612" s="127"/>
    </row>
    <row r="613" spans="16:16" ht="18" customHeight="1">
      <c r="P613" s="127"/>
    </row>
    <row r="614" spans="16:16" ht="18" customHeight="1">
      <c r="P614" s="127"/>
    </row>
    <row r="615" spans="16:16" ht="18" customHeight="1">
      <c r="P615" s="127"/>
    </row>
    <row r="616" spans="16:16" ht="18" customHeight="1">
      <c r="P616" s="127"/>
    </row>
    <row r="617" spans="16:16" ht="18" customHeight="1">
      <c r="P617" s="127"/>
    </row>
    <row r="618" spans="16:16" ht="18" customHeight="1">
      <c r="P618" s="127"/>
    </row>
    <row r="619" spans="16:16" ht="18" customHeight="1">
      <c r="P619" s="127"/>
    </row>
    <row r="620" spans="16:16" ht="18" customHeight="1">
      <c r="P620" s="127"/>
    </row>
    <row r="621" spans="16:16" ht="18" customHeight="1">
      <c r="P621" s="127"/>
    </row>
    <row r="622" spans="16:16" ht="18" customHeight="1">
      <c r="P622" s="127"/>
    </row>
    <row r="623" spans="16:16" ht="18" customHeight="1">
      <c r="P623" s="127"/>
    </row>
    <row r="624" spans="16:16" ht="18" customHeight="1">
      <c r="P624" s="127"/>
    </row>
    <row r="625" spans="16:16" ht="18" customHeight="1">
      <c r="P625" s="127"/>
    </row>
    <row r="626" spans="16:16" ht="18" customHeight="1">
      <c r="P626" s="127"/>
    </row>
    <row r="627" spans="16:16" ht="18" customHeight="1">
      <c r="P627" s="127"/>
    </row>
    <row r="628" spans="16:16" ht="18" customHeight="1">
      <c r="P628" s="127"/>
    </row>
    <row r="629" spans="16:16" ht="18" customHeight="1">
      <c r="P629" s="127"/>
    </row>
    <row r="630" spans="16:16" ht="18" customHeight="1">
      <c r="P630" s="127"/>
    </row>
    <row r="631" spans="16:16" ht="18" customHeight="1">
      <c r="P631" s="127"/>
    </row>
    <row r="632" spans="16:16" ht="18" customHeight="1">
      <c r="P632" s="127"/>
    </row>
    <row r="633" spans="16:16" ht="18" customHeight="1">
      <c r="P633" s="127"/>
    </row>
    <row r="634" spans="16:16" ht="18" customHeight="1">
      <c r="P634" s="127"/>
    </row>
    <row r="635" spans="16:16" ht="18" customHeight="1">
      <c r="P635" s="127"/>
    </row>
    <row r="636" spans="16:16" ht="18" customHeight="1">
      <c r="P636" s="127"/>
    </row>
    <row r="637" spans="16:16" ht="18" customHeight="1">
      <c r="P637" s="127"/>
    </row>
    <row r="638" spans="16:16" ht="18" customHeight="1">
      <c r="P638" s="127"/>
    </row>
    <row r="639" spans="16:16" ht="18" customHeight="1">
      <c r="P639" s="127"/>
    </row>
    <row r="640" spans="16:16" ht="18" customHeight="1">
      <c r="P640" s="127"/>
    </row>
    <row r="641" spans="16:16" ht="18" customHeight="1">
      <c r="P641" s="127"/>
    </row>
    <row r="642" spans="16:16" ht="18" customHeight="1">
      <c r="P642" s="127"/>
    </row>
    <row r="643" spans="16:16" ht="18" customHeight="1">
      <c r="P643" s="127"/>
    </row>
    <row r="644" spans="16:16" ht="18" customHeight="1">
      <c r="P644" s="127"/>
    </row>
    <row r="645" spans="16:16" ht="18" customHeight="1">
      <c r="P645" s="127"/>
    </row>
    <row r="646" spans="16:16" ht="18" customHeight="1">
      <c r="P646" s="127"/>
    </row>
    <row r="647" spans="16:16" ht="18" customHeight="1">
      <c r="P647" s="127"/>
    </row>
    <row r="648" spans="16:16" ht="18" customHeight="1">
      <c r="P648" s="127"/>
    </row>
    <row r="649" spans="16:16" ht="18" customHeight="1">
      <c r="P649" s="127"/>
    </row>
    <row r="650" spans="16:16" ht="18" customHeight="1">
      <c r="P650" s="127"/>
    </row>
    <row r="651" spans="16:16" ht="18" customHeight="1">
      <c r="P651" s="127"/>
    </row>
    <row r="652" spans="16:16" ht="18" customHeight="1">
      <c r="P652" s="127"/>
    </row>
    <row r="653" spans="16:16" ht="18" customHeight="1">
      <c r="P653" s="127"/>
    </row>
    <row r="654" spans="16:16" ht="18" customHeight="1">
      <c r="P654" s="127"/>
    </row>
    <row r="655" spans="16:16" ht="18" customHeight="1">
      <c r="P655" s="127"/>
    </row>
    <row r="656" spans="16:16" ht="18" customHeight="1">
      <c r="P656" s="127"/>
    </row>
    <row r="657" spans="16:16" ht="18" customHeight="1">
      <c r="P657" s="127"/>
    </row>
    <row r="658" spans="16:16" ht="18" customHeight="1">
      <c r="P658" s="127"/>
    </row>
    <row r="659" spans="16:16" ht="18" customHeight="1">
      <c r="P659" s="127"/>
    </row>
    <row r="660" spans="16:16" ht="18" customHeight="1">
      <c r="P660" s="127"/>
    </row>
    <row r="661" spans="16:16" ht="18" customHeight="1">
      <c r="P661" s="127"/>
    </row>
    <row r="662" spans="16:16" ht="18" customHeight="1">
      <c r="P662" s="127"/>
    </row>
    <row r="663" spans="16:16" ht="18" customHeight="1">
      <c r="P663" s="127"/>
    </row>
    <row r="664" spans="16:16" ht="18" customHeight="1">
      <c r="P664" s="127"/>
    </row>
    <row r="665" spans="16:16" ht="18" customHeight="1">
      <c r="P665" s="127"/>
    </row>
    <row r="666" spans="16:16" ht="18" customHeight="1">
      <c r="P666" s="127"/>
    </row>
    <row r="667" spans="16:16" ht="18" customHeight="1">
      <c r="P667" s="127"/>
    </row>
    <row r="668" spans="16:16" ht="18" customHeight="1">
      <c r="P668" s="127"/>
    </row>
    <row r="669" spans="16:16" ht="18" customHeight="1">
      <c r="P669" s="127"/>
    </row>
    <row r="670" spans="16:16" ht="18" customHeight="1">
      <c r="P670" s="127"/>
    </row>
    <row r="671" spans="16:16" ht="18" customHeight="1">
      <c r="P671" s="127"/>
    </row>
    <row r="672" spans="16:16" ht="18" customHeight="1">
      <c r="P672" s="127"/>
    </row>
    <row r="673" spans="16:16" ht="18" customHeight="1">
      <c r="P673" s="127"/>
    </row>
    <row r="674" spans="16:16" ht="18" customHeight="1">
      <c r="P674" s="127"/>
    </row>
    <row r="675" spans="16:16" ht="18" customHeight="1">
      <c r="P675" s="127"/>
    </row>
    <row r="676" spans="16:16" ht="18" customHeight="1">
      <c r="P676" s="127"/>
    </row>
    <row r="677" spans="16:16" ht="18" customHeight="1">
      <c r="P677" s="127"/>
    </row>
    <row r="678" spans="16:16" ht="18" customHeight="1">
      <c r="P678" s="127"/>
    </row>
    <row r="679" spans="16:16" ht="18" customHeight="1">
      <c r="P679" s="127"/>
    </row>
    <row r="680" spans="16:16" ht="18" customHeight="1">
      <c r="P680" s="127"/>
    </row>
    <row r="681" spans="16:16" ht="18" customHeight="1">
      <c r="P681" s="127"/>
    </row>
    <row r="682" spans="16:16" ht="18" customHeight="1">
      <c r="P682" s="127"/>
    </row>
    <row r="683" spans="16:16" ht="18" customHeight="1">
      <c r="P683" s="127"/>
    </row>
    <row r="684" spans="16:16" ht="18" customHeight="1">
      <c r="P684" s="127"/>
    </row>
    <row r="685" spans="16:16" ht="18" customHeight="1">
      <c r="P685" s="127"/>
    </row>
    <row r="686" spans="16:16" ht="18" customHeight="1">
      <c r="P686" s="127"/>
    </row>
    <row r="687" spans="16:16" ht="18" customHeight="1">
      <c r="P687" s="127"/>
    </row>
    <row r="688" spans="16:16" ht="18" customHeight="1">
      <c r="P688" s="127"/>
    </row>
    <row r="689" spans="16:16" ht="18" customHeight="1">
      <c r="P689" s="127"/>
    </row>
    <row r="690" spans="16:16" ht="18" customHeight="1">
      <c r="P690" s="127"/>
    </row>
    <row r="691" spans="16:16" ht="18" customHeight="1">
      <c r="P691" s="127"/>
    </row>
    <row r="692" spans="16:16" ht="18" customHeight="1">
      <c r="P692" s="127"/>
    </row>
    <row r="693" spans="16:16" ht="18" customHeight="1">
      <c r="P693" s="127"/>
    </row>
    <row r="694" spans="16:16" ht="18" customHeight="1">
      <c r="P694" s="127"/>
    </row>
    <row r="695" spans="16:16" ht="18" customHeight="1">
      <c r="P695" s="127"/>
    </row>
    <row r="696" spans="16:16" ht="18" customHeight="1">
      <c r="P696" s="127"/>
    </row>
    <row r="697" spans="16:16" ht="18" customHeight="1">
      <c r="P697" s="127"/>
    </row>
    <row r="698" spans="16:16" ht="18" customHeight="1">
      <c r="P698" s="127"/>
    </row>
    <row r="699" spans="16:16" ht="18" customHeight="1">
      <c r="P699" s="127"/>
    </row>
    <row r="700" spans="16:16" ht="18" customHeight="1">
      <c r="P700" s="127"/>
    </row>
    <row r="701" spans="16:16" ht="18" customHeight="1">
      <c r="P701" s="127"/>
    </row>
    <row r="702" spans="16:16" ht="18" customHeight="1">
      <c r="P702" s="127"/>
    </row>
    <row r="703" spans="16:16" ht="18" customHeight="1">
      <c r="P703" s="127"/>
    </row>
    <row r="704" spans="16:16" ht="18" customHeight="1">
      <c r="P704" s="127"/>
    </row>
    <row r="705" spans="16:16" ht="18" customHeight="1">
      <c r="P705" s="127"/>
    </row>
    <row r="706" spans="16:16" ht="18" customHeight="1">
      <c r="P706" s="127"/>
    </row>
    <row r="707" spans="16:16" ht="18" customHeight="1">
      <c r="P707" s="127"/>
    </row>
    <row r="708" spans="16:16" ht="18" customHeight="1">
      <c r="P708" s="127"/>
    </row>
    <row r="709" spans="16:16" ht="18" customHeight="1">
      <c r="P709" s="127"/>
    </row>
    <row r="710" spans="16:16" ht="18" customHeight="1">
      <c r="P710" s="127"/>
    </row>
    <row r="711" spans="16:16" ht="18" customHeight="1">
      <c r="P711" s="127"/>
    </row>
    <row r="712" spans="16:16" ht="18" customHeight="1">
      <c r="P712" s="127"/>
    </row>
    <row r="713" spans="16:16" ht="18" customHeight="1">
      <c r="P713" s="127"/>
    </row>
    <row r="714" spans="16:16" ht="18" customHeight="1">
      <c r="P714" s="127"/>
    </row>
    <row r="715" spans="16:16" ht="18" customHeight="1">
      <c r="P715" s="127"/>
    </row>
    <row r="716" spans="16:16" ht="18" customHeight="1">
      <c r="P716" s="127"/>
    </row>
    <row r="717" spans="16:16" ht="18" customHeight="1">
      <c r="P717" s="127"/>
    </row>
    <row r="718" spans="16:16" ht="18" customHeight="1">
      <c r="P718" s="127"/>
    </row>
    <row r="719" spans="16:16" ht="18" customHeight="1">
      <c r="P719" s="127"/>
    </row>
    <row r="720" spans="16:16" ht="18" customHeight="1">
      <c r="P720" s="127"/>
    </row>
    <row r="721" spans="16:16" ht="18" customHeight="1">
      <c r="P721" s="127"/>
    </row>
    <row r="722" spans="16:16" ht="18" customHeight="1">
      <c r="P722" s="127"/>
    </row>
    <row r="723" spans="16:16" ht="18" customHeight="1">
      <c r="P723" s="127"/>
    </row>
    <row r="724" spans="16:16" ht="18" customHeight="1">
      <c r="P724" s="127"/>
    </row>
    <row r="725" spans="16:16" ht="18" customHeight="1">
      <c r="P725" s="127"/>
    </row>
    <row r="726" spans="16:16" ht="18" customHeight="1">
      <c r="P726" s="127"/>
    </row>
    <row r="727" spans="16:16" ht="18" customHeight="1">
      <c r="P727" s="127"/>
    </row>
    <row r="728" spans="16:16" ht="18" customHeight="1">
      <c r="P728" s="127"/>
    </row>
    <row r="729" spans="16:16" ht="18" customHeight="1">
      <c r="P729" s="127"/>
    </row>
    <row r="730" spans="16:16" ht="18" customHeight="1">
      <c r="P730" s="127"/>
    </row>
    <row r="731" spans="16:16" ht="18" customHeight="1">
      <c r="P731" s="127"/>
    </row>
    <row r="732" spans="16:16" ht="18" customHeight="1">
      <c r="P732" s="127"/>
    </row>
    <row r="733" spans="16:16" ht="18" customHeight="1">
      <c r="P733" s="127"/>
    </row>
    <row r="734" spans="16:16" ht="18" customHeight="1">
      <c r="P734" s="127"/>
    </row>
    <row r="735" spans="16:16" ht="18" customHeight="1">
      <c r="P735" s="127"/>
    </row>
    <row r="736" spans="16:16" ht="18" customHeight="1">
      <c r="P736" s="127"/>
    </row>
    <row r="737" spans="16:16" ht="18" customHeight="1">
      <c r="P737" s="127"/>
    </row>
    <row r="738" spans="16:16" ht="18" customHeight="1">
      <c r="P738" s="127"/>
    </row>
    <row r="739" spans="16:16" ht="18" customHeight="1">
      <c r="P739" s="127"/>
    </row>
    <row r="740" spans="16:16" ht="18" customHeight="1">
      <c r="P740" s="127"/>
    </row>
    <row r="741" spans="16:16" ht="18" customHeight="1">
      <c r="P741" s="127"/>
    </row>
    <row r="742" spans="16:16" ht="18" customHeight="1">
      <c r="P742" s="127"/>
    </row>
    <row r="743" spans="16:16" ht="18" customHeight="1">
      <c r="P743" s="127"/>
    </row>
    <row r="744" spans="16:16" ht="18" customHeight="1">
      <c r="P744" s="127"/>
    </row>
    <row r="745" spans="16:16" ht="18" customHeight="1">
      <c r="P745" s="127"/>
    </row>
    <row r="746" spans="16:16" ht="18" customHeight="1">
      <c r="P746" s="127"/>
    </row>
    <row r="747" spans="16:16" ht="18" customHeight="1">
      <c r="P747" s="127"/>
    </row>
    <row r="748" spans="16:16" ht="18" customHeight="1">
      <c r="P748" s="127"/>
    </row>
    <row r="749" spans="16:16" ht="18" customHeight="1">
      <c r="P749" s="127"/>
    </row>
    <row r="750" spans="16:16" ht="18" customHeight="1">
      <c r="P750" s="127"/>
    </row>
    <row r="751" spans="16:16" ht="18" customHeight="1">
      <c r="P751" s="127"/>
    </row>
    <row r="752" spans="16:16" ht="18" customHeight="1">
      <c r="P752" s="127"/>
    </row>
    <row r="753" spans="16:16" ht="18" customHeight="1">
      <c r="P753" s="127"/>
    </row>
    <row r="754" spans="16:16" ht="18" customHeight="1">
      <c r="P754" s="127"/>
    </row>
    <row r="755" spans="16:16" ht="18" customHeight="1">
      <c r="P755" s="127"/>
    </row>
    <row r="756" spans="16:16" ht="18" customHeight="1">
      <c r="P756" s="127"/>
    </row>
    <row r="757" spans="16:16" ht="18" customHeight="1">
      <c r="P757" s="127"/>
    </row>
    <row r="758" spans="16:16" ht="18" customHeight="1">
      <c r="P758" s="127"/>
    </row>
    <row r="759" spans="16:16" ht="18" customHeight="1">
      <c r="P759" s="127"/>
    </row>
    <row r="760" spans="16:16" ht="18" customHeight="1">
      <c r="P760" s="127"/>
    </row>
    <row r="761" spans="16:16" ht="18" customHeight="1">
      <c r="P761" s="127"/>
    </row>
    <row r="762" spans="16:16" ht="18" customHeight="1">
      <c r="P762" s="127"/>
    </row>
    <row r="763" spans="16:16" ht="18" customHeight="1">
      <c r="P763" s="127"/>
    </row>
    <row r="764" spans="16:16" ht="18" customHeight="1">
      <c r="P764" s="127"/>
    </row>
    <row r="765" spans="16:16" ht="18" customHeight="1">
      <c r="P765" s="127"/>
    </row>
    <row r="766" spans="16:16" ht="18" customHeight="1">
      <c r="P766" s="127"/>
    </row>
    <row r="767" spans="16:16" ht="18" customHeight="1">
      <c r="P767" s="127"/>
    </row>
    <row r="768" spans="16:16" ht="18" customHeight="1">
      <c r="P768" s="127"/>
    </row>
    <row r="769" spans="16:16" ht="18" customHeight="1">
      <c r="P769" s="127"/>
    </row>
    <row r="770" spans="16:16" ht="18" customHeight="1">
      <c r="P770" s="127"/>
    </row>
    <row r="771" spans="16:16" ht="18" customHeight="1">
      <c r="P771" s="127"/>
    </row>
    <row r="772" spans="16:16" ht="18" customHeight="1">
      <c r="P772" s="127"/>
    </row>
    <row r="773" spans="16:16" ht="18" customHeight="1">
      <c r="P773" s="127"/>
    </row>
    <row r="774" spans="16:16" ht="18" customHeight="1">
      <c r="P774" s="127"/>
    </row>
    <row r="775" spans="16:16" ht="18" customHeight="1">
      <c r="P775" s="127"/>
    </row>
    <row r="776" spans="16:16" ht="18" customHeight="1">
      <c r="P776" s="127"/>
    </row>
    <row r="777" spans="16:16" ht="18" customHeight="1">
      <c r="P777" s="127"/>
    </row>
    <row r="778" spans="16:16" ht="18" customHeight="1">
      <c r="P778" s="127"/>
    </row>
    <row r="779" spans="16:16" ht="18" customHeight="1">
      <c r="P779" s="127"/>
    </row>
    <row r="780" spans="16:16" ht="18" customHeight="1">
      <c r="P780" s="127"/>
    </row>
    <row r="781" spans="16:16" ht="18" customHeight="1">
      <c r="P781" s="127"/>
    </row>
    <row r="782" spans="16:16" ht="18" customHeight="1">
      <c r="P782" s="127"/>
    </row>
    <row r="783" spans="16:16" ht="18" customHeight="1">
      <c r="P783" s="127"/>
    </row>
    <row r="784" spans="16:16" ht="18" customHeight="1">
      <c r="P784" s="127"/>
    </row>
    <row r="785" spans="16:16" ht="18" customHeight="1">
      <c r="P785" s="127"/>
    </row>
    <row r="786" spans="16:16" ht="18" customHeight="1">
      <c r="P786" s="127"/>
    </row>
    <row r="787" spans="16:16" ht="18" customHeight="1">
      <c r="P787" s="127"/>
    </row>
    <row r="788" spans="16:16" ht="18" customHeight="1">
      <c r="P788" s="127"/>
    </row>
    <row r="789" spans="16:16" ht="18" customHeight="1">
      <c r="P789" s="127"/>
    </row>
    <row r="790" spans="16:16" ht="18" customHeight="1">
      <c r="P790" s="127"/>
    </row>
    <row r="791" spans="16:16" ht="18" customHeight="1">
      <c r="P791" s="127"/>
    </row>
    <row r="792" spans="16:16" ht="18" customHeight="1">
      <c r="P792" s="127"/>
    </row>
    <row r="793" spans="16:16" ht="18" customHeight="1">
      <c r="P793" s="127"/>
    </row>
    <row r="794" spans="16:16" ht="18" customHeight="1">
      <c r="P794" s="127"/>
    </row>
    <row r="795" spans="16:16" ht="18" customHeight="1">
      <c r="P795" s="127"/>
    </row>
    <row r="796" spans="16:16" ht="18" customHeight="1">
      <c r="P796" s="127"/>
    </row>
    <row r="797" spans="16:16" ht="18" customHeight="1">
      <c r="P797" s="127"/>
    </row>
    <row r="798" spans="16:16" ht="18" customHeight="1">
      <c r="P798" s="127"/>
    </row>
    <row r="799" spans="16:16" ht="18" customHeight="1">
      <c r="P799" s="127"/>
    </row>
    <row r="800" spans="16:16" ht="18" customHeight="1">
      <c r="P800" s="127"/>
    </row>
    <row r="801" spans="16:16" ht="18" customHeight="1">
      <c r="P801" s="127"/>
    </row>
    <row r="802" spans="16:16" ht="18" customHeight="1">
      <c r="P802" s="127"/>
    </row>
    <row r="803" spans="16:16" ht="18" customHeight="1">
      <c r="P803" s="127"/>
    </row>
    <row r="804" spans="16:16" ht="18" customHeight="1">
      <c r="P804" s="127"/>
    </row>
    <row r="805" spans="16:16" ht="18" customHeight="1">
      <c r="P805" s="127"/>
    </row>
    <row r="806" spans="16:16" ht="18" customHeight="1">
      <c r="P806" s="127"/>
    </row>
    <row r="807" spans="16:16" ht="18" customHeight="1">
      <c r="P807" s="127"/>
    </row>
    <row r="808" spans="16:16" ht="18" customHeight="1">
      <c r="P808" s="127"/>
    </row>
    <row r="809" spans="16:16" ht="18" customHeight="1">
      <c r="P809" s="127"/>
    </row>
    <row r="810" spans="16:16" ht="18" customHeight="1">
      <c r="P810" s="127"/>
    </row>
    <row r="811" spans="16:16" ht="18" customHeight="1">
      <c r="P811" s="127"/>
    </row>
    <row r="812" spans="16:16" ht="18" customHeight="1">
      <c r="P812" s="127"/>
    </row>
    <row r="813" spans="16:16" ht="18" customHeight="1">
      <c r="P813" s="127"/>
    </row>
    <row r="814" spans="16:16" ht="18" customHeight="1">
      <c r="P814" s="127"/>
    </row>
    <row r="815" spans="16:16" ht="18" customHeight="1">
      <c r="P815" s="127"/>
    </row>
    <row r="816" spans="16:16" ht="18" customHeight="1">
      <c r="P816" s="127"/>
    </row>
    <row r="817" spans="16:16" ht="18" customHeight="1">
      <c r="P817" s="127"/>
    </row>
    <row r="818" spans="16:16" ht="18" customHeight="1">
      <c r="P818" s="127"/>
    </row>
    <row r="819" spans="16:16" ht="18" customHeight="1">
      <c r="P819" s="127"/>
    </row>
    <row r="820" spans="16:16" ht="18" customHeight="1">
      <c r="P820" s="127"/>
    </row>
    <row r="821" spans="16:16" ht="18" customHeight="1">
      <c r="P821" s="127"/>
    </row>
    <row r="822" spans="16:16" ht="18" customHeight="1">
      <c r="P822" s="127"/>
    </row>
    <row r="823" spans="16:16" ht="18" customHeight="1">
      <c r="P823" s="127"/>
    </row>
    <row r="824" spans="16:16" ht="18" customHeight="1">
      <c r="P824" s="127"/>
    </row>
    <row r="825" spans="16:16" ht="18" customHeight="1">
      <c r="P825" s="127"/>
    </row>
    <row r="826" spans="16:16" ht="18" customHeight="1">
      <c r="P826" s="127"/>
    </row>
    <row r="827" spans="16:16" ht="18" customHeight="1">
      <c r="P827" s="127"/>
    </row>
    <row r="828" spans="16:16" ht="18" customHeight="1">
      <c r="P828" s="127"/>
    </row>
    <row r="829" spans="16:16" ht="18" customHeight="1">
      <c r="P829" s="127"/>
    </row>
    <row r="830" spans="16:16" ht="18" customHeight="1">
      <c r="P830" s="127"/>
    </row>
    <row r="831" spans="16:16" ht="18" customHeight="1">
      <c r="P831" s="127"/>
    </row>
    <row r="832" spans="16:16" ht="18" customHeight="1">
      <c r="P832" s="127"/>
    </row>
    <row r="833" spans="16:16" ht="18" customHeight="1">
      <c r="P833" s="127"/>
    </row>
    <row r="834" spans="16:16" ht="18" customHeight="1">
      <c r="P834" s="127"/>
    </row>
    <row r="835" spans="16:16" ht="18" customHeight="1">
      <c r="P835" s="127"/>
    </row>
    <row r="836" spans="16:16" ht="18" customHeight="1">
      <c r="P836" s="127"/>
    </row>
    <row r="837" spans="16:16" ht="18" customHeight="1">
      <c r="P837" s="127"/>
    </row>
    <row r="838" spans="16:16" ht="18" customHeight="1">
      <c r="P838" s="127"/>
    </row>
    <row r="839" spans="16:16" ht="18" customHeight="1">
      <c r="P839" s="127"/>
    </row>
    <row r="840" spans="16:16" ht="18" customHeight="1">
      <c r="P840" s="127"/>
    </row>
    <row r="841" spans="16:16" ht="18" customHeight="1">
      <c r="P841" s="127"/>
    </row>
    <row r="842" spans="16:16" ht="18" customHeight="1">
      <c r="P842" s="127"/>
    </row>
    <row r="843" spans="16:16" ht="18" customHeight="1">
      <c r="P843" s="127"/>
    </row>
    <row r="844" spans="16:16" ht="18" customHeight="1">
      <c r="P844" s="127"/>
    </row>
    <row r="845" spans="16:16" ht="18" customHeight="1">
      <c r="P845" s="127"/>
    </row>
    <row r="846" spans="16:16" ht="18" customHeight="1">
      <c r="P846" s="127"/>
    </row>
    <row r="847" spans="16:16" ht="18" customHeight="1">
      <c r="P847" s="127"/>
    </row>
    <row r="848" spans="16:16" ht="18" customHeight="1">
      <c r="P848" s="127"/>
    </row>
    <row r="849" spans="16:16" ht="18" customHeight="1">
      <c r="P849" s="127"/>
    </row>
    <row r="850" spans="16:16" ht="18" customHeight="1">
      <c r="P850" s="127"/>
    </row>
    <row r="851" spans="16:16" ht="18" customHeight="1">
      <c r="P851" s="127"/>
    </row>
    <row r="852" spans="16:16" ht="18" customHeight="1">
      <c r="P852" s="127"/>
    </row>
    <row r="853" spans="16:16" ht="18" customHeight="1">
      <c r="P853" s="127"/>
    </row>
    <row r="854" spans="16:16" ht="18" customHeight="1">
      <c r="P854" s="127"/>
    </row>
    <row r="855" spans="16:16" ht="18" customHeight="1">
      <c r="P855" s="127"/>
    </row>
    <row r="856" spans="16:16" ht="18" customHeight="1">
      <c r="P856" s="127"/>
    </row>
    <row r="857" spans="16:16" ht="18" customHeight="1">
      <c r="P857" s="127"/>
    </row>
    <row r="858" spans="16:16" ht="18" customHeight="1">
      <c r="P858" s="127"/>
    </row>
    <row r="859" spans="16:16" ht="18" customHeight="1">
      <c r="P859" s="127"/>
    </row>
    <row r="860" spans="16:16" ht="18" customHeight="1">
      <c r="P860" s="127"/>
    </row>
    <row r="861" spans="16:16" ht="18" customHeight="1">
      <c r="P861" s="127"/>
    </row>
    <row r="862" spans="16:16" ht="18" customHeight="1">
      <c r="P862" s="127"/>
    </row>
    <row r="863" spans="16:16" ht="18" customHeight="1">
      <c r="P863" s="127"/>
    </row>
    <row r="864" spans="16:16" ht="18" customHeight="1">
      <c r="P864" s="127"/>
    </row>
    <row r="865" spans="16:16" ht="18" customHeight="1">
      <c r="P865" s="127"/>
    </row>
    <row r="866" spans="16:16" ht="18" customHeight="1">
      <c r="P866" s="127"/>
    </row>
    <row r="867" spans="16:16" ht="18" customHeight="1">
      <c r="P867" s="127"/>
    </row>
    <row r="868" spans="16:16" ht="18" customHeight="1">
      <c r="P868" s="127"/>
    </row>
    <row r="869" spans="16:16" ht="18" customHeight="1">
      <c r="P869" s="127"/>
    </row>
    <row r="870" spans="16:16" ht="18" customHeight="1">
      <c r="P870" s="127"/>
    </row>
    <row r="871" spans="16:16" ht="18" customHeight="1">
      <c r="P871" s="127"/>
    </row>
    <row r="872" spans="16:16" ht="18" customHeight="1">
      <c r="P872" s="127"/>
    </row>
    <row r="873" spans="16:16" ht="18" customHeight="1">
      <c r="P873" s="127"/>
    </row>
    <row r="874" spans="16:16" ht="18" customHeight="1">
      <c r="P874" s="127"/>
    </row>
    <row r="875" spans="16:16" ht="18" customHeight="1">
      <c r="P875" s="127"/>
    </row>
    <row r="876" spans="16:16" ht="18" customHeight="1">
      <c r="P876" s="127"/>
    </row>
    <row r="877" spans="16:16" ht="18" customHeight="1">
      <c r="P877" s="127"/>
    </row>
    <row r="878" spans="16:16" ht="18" customHeight="1">
      <c r="P878" s="127"/>
    </row>
    <row r="879" spans="16:16" ht="18" customHeight="1">
      <c r="P879" s="127"/>
    </row>
    <row r="880" spans="16:16" ht="18" customHeight="1">
      <c r="P880" s="127"/>
    </row>
    <row r="881" spans="16:16" ht="18" customHeight="1">
      <c r="P881" s="127"/>
    </row>
    <row r="882" spans="16:16" ht="18" customHeight="1">
      <c r="P882" s="127"/>
    </row>
    <row r="883" spans="16:16" ht="18" customHeight="1">
      <c r="P883" s="127"/>
    </row>
    <row r="884" spans="16:16" ht="18" customHeight="1">
      <c r="P884" s="127"/>
    </row>
    <row r="885" spans="16:16" ht="18" customHeight="1">
      <c r="P885" s="127"/>
    </row>
    <row r="886" spans="16:16" ht="18" customHeight="1">
      <c r="P886" s="127"/>
    </row>
    <row r="887" spans="16:16" ht="18" customHeight="1">
      <c r="P887" s="127"/>
    </row>
    <row r="888" spans="16:16" ht="18" customHeight="1">
      <c r="P888" s="127"/>
    </row>
    <row r="889" spans="16:16" ht="18" customHeight="1">
      <c r="P889" s="127"/>
    </row>
    <row r="890" spans="16:16" ht="18" customHeight="1">
      <c r="P890" s="127"/>
    </row>
    <row r="891" spans="16:16" ht="18" customHeight="1">
      <c r="P891" s="127"/>
    </row>
    <row r="892" spans="16:16" ht="18" customHeight="1">
      <c r="P892" s="127"/>
    </row>
    <row r="893" spans="16:16" ht="18" customHeight="1">
      <c r="P893" s="127"/>
    </row>
    <row r="894" spans="16:16" ht="18" customHeight="1">
      <c r="P894" s="127"/>
    </row>
    <row r="895" spans="16:16" ht="18" customHeight="1">
      <c r="P895" s="127"/>
    </row>
    <row r="896" spans="16:16" ht="18" customHeight="1">
      <c r="P896" s="127"/>
    </row>
    <row r="897" spans="16:16" ht="18" customHeight="1">
      <c r="P897" s="127"/>
    </row>
    <row r="898" spans="16:16" ht="18" customHeight="1">
      <c r="P898" s="127"/>
    </row>
    <row r="899" spans="16:16" ht="18" customHeight="1">
      <c r="P899" s="127"/>
    </row>
    <row r="900" spans="16:16" ht="18" customHeight="1">
      <c r="P900" s="127"/>
    </row>
    <row r="901" spans="16:16" ht="18" customHeight="1">
      <c r="P901" s="127"/>
    </row>
    <row r="902" spans="16:16" ht="18" customHeight="1">
      <c r="P902" s="127"/>
    </row>
    <row r="903" spans="16:16" ht="18" customHeight="1">
      <c r="P903" s="127"/>
    </row>
    <row r="904" spans="16:16" ht="18" customHeight="1">
      <c r="P904" s="127"/>
    </row>
    <row r="905" spans="16:16" ht="18" customHeight="1">
      <c r="P905" s="127"/>
    </row>
    <row r="906" spans="16:16" ht="18" customHeight="1">
      <c r="P906" s="127"/>
    </row>
    <row r="907" spans="16:16" ht="18" customHeight="1">
      <c r="P907" s="127"/>
    </row>
    <row r="908" spans="16:16" ht="18" customHeight="1">
      <c r="P908" s="127"/>
    </row>
    <row r="909" spans="16:16" ht="18" customHeight="1">
      <c r="P909" s="127"/>
    </row>
    <row r="910" spans="16:16" ht="18" customHeight="1">
      <c r="P910" s="127"/>
    </row>
    <row r="911" spans="16:16" ht="18" customHeight="1">
      <c r="P911" s="127"/>
    </row>
    <row r="912" spans="16:16" ht="18" customHeight="1">
      <c r="P912" s="127"/>
    </row>
    <row r="913" spans="16:16" ht="18" customHeight="1">
      <c r="P913" s="127"/>
    </row>
    <row r="914" spans="16:16" ht="18" customHeight="1">
      <c r="P914" s="127"/>
    </row>
    <row r="915" spans="16:16" ht="18" customHeight="1">
      <c r="P915" s="127"/>
    </row>
    <row r="916" spans="16:16" ht="18" customHeight="1">
      <c r="P916" s="127"/>
    </row>
    <row r="917" spans="16:16" ht="18" customHeight="1">
      <c r="P917" s="127"/>
    </row>
    <row r="918" spans="16:16" ht="18" customHeight="1">
      <c r="P918" s="127"/>
    </row>
    <row r="919" spans="16:16" ht="18" customHeight="1">
      <c r="P919" s="127"/>
    </row>
    <row r="920" spans="16:16" ht="18" customHeight="1">
      <c r="P920" s="127"/>
    </row>
    <row r="921" spans="16:16" ht="18" customHeight="1">
      <c r="P921" s="127"/>
    </row>
    <row r="922" spans="16:16" ht="18" customHeight="1">
      <c r="P922" s="127"/>
    </row>
    <row r="923" spans="16:16" ht="18" customHeight="1">
      <c r="P923" s="127"/>
    </row>
    <row r="924" spans="16:16" ht="18" customHeight="1">
      <c r="P924" s="127"/>
    </row>
    <row r="925" spans="16:16" ht="18" customHeight="1">
      <c r="P925" s="127"/>
    </row>
    <row r="926" spans="16:16" ht="18" customHeight="1">
      <c r="P926" s="127"/>
    </row>
    <row r="927" spans="16:16" ht="18" customHeight="1">
      <c r="P927" s="127"/>
    </row>
    <row r="928" spans="16:16" ht="18" customHeight="1">
      <c r="P928" s="127"/>
    </row>
    <row r="929" spans="16:16" ht="18" customHeight="1">
      <c r="P929" s="127"/>
    </row>
    <row r="930" spans="16:16" ht="18" customHeight="1">
      <c r="P930" s="127"/>
    </row>
    <row r="931" spans="16:16" ht="18" customHeight="1">
      <c r="P931" s="127"/>
    </row>
    <row r="932" spans="16:16" ht="18" customHeight="1">
      <c r="P932" s="127"/>
    </row>
    <row r="933" spans="16:16" ht="18" customHeight="1">
      <c r="P933" s="127"/>
    </row>
    <row r="934" spans="16:16" ht="18" customHeight="1">
      <c r="P934" s="127"/>
    </row>
    <row r="935" spans="16:16" ht="18" customHeight="1">
      <c r="P935" s="127"/>
    </row>
    <row r="936" spans="16:16" ht="18" customHeight="1">
      <c r="P936" s="127"/>
    </row>
    <row r="937" spans="16:16" ht="18" customHeight="1">
      <c r="P937" s="127"/>
    </row>
    <row r="938" spans="16:16" ht="18" customHeight="1">
      <c r="P938" s="127"/>
    </row>
    <row r="939" spans="16:16" ht="18" customHeight="1">
      <c r="P939" s="127"/>
    </row>
    <row r="940" spans="16:16" ht="18" customHeight="1">
      <c r="P940" s="127"/>
    </row>
    <row r="941" spans="16:16" ht="18" customHeight="1">
      <c r="P941" s="127"/>
    </row>
    <row r="942" spans="16:16" ht="18" customHeight="1">
      <c r="P942" s="127"/>
    </row>
    <row r="943" spans="16:16" ht="18" customHeight="1">
      <c r="P943" s="127"/>
    </row>
    <row r="944" spans="16:16" ht="18" customHeight="1">
      <c r="P944" s="127"/>
    </row>
    <row r="945" spans="16:16" ht="18" customHeight="1">
      <c r="P945" s="127"/>
    </row>
    <row r="946" spans="16:16" ht="18" customHeight="1">
      <c r="P946" s="127"/>
    </row>
    <row r="947" spans="16:16" ht="18" customHeight="1">
      <c r="P947" s="127"/>
    </row>
    <row r="948" spans="16:16" ht="18" customHeight="1">
      <c r="P948" s="127"/>
    </row>
    <row r="949" spans="16:16" ht="18" customHeight="1">
      <c r="P949" s="127"/>
    </row>
    <row r="950" spans="16:16" ht="18" customHeight="1">
      <c r="P950" s="127"/>
    </row>
    <row r="951" spans="16:16" ht="18" customHeight="1">
      <c r="P951" s="127"/>
    </row>
    <row r="952" spans="16:16" ht="18" customHeight="1">
      <c r="P952" s="127"/>
    </row>
    <row r="953" spans="16:16" ht="18" customHeight="1">
      <c r="P953" s="127"/>
    </row>
    <row r="954" spans="16:16" ht="18" customHeight="1">
      <c r="P954" s="127"/>
    </row>
    <row r="955" spans="16:16" ht="18" customHeight="1">
      <c r="P955" s="127"/>
    </row>
    <row r="956" spans="16:16" ht="18" customHeight="1">
      <c r="P956" s="127"/>
    </row>
    <row r="957" spans="16:16" ht="18" customHeight="1">
      <c r="P957" s="127"/>
    </row>
    <row r="958" spans="16:16" ht="18" customHeight="1">
      <c r="P958" s="127"/>
    </row>
    <row r="959" spans="16:16" ht="18" customHeight="1">
      <c r="P959" s="127"/>
    </row>
    <row r="960" spans="16:16" ht="18" customHeight="1">
      <c r="P960" s="127"/>
    </row>
    <row r="961" spans="16:16" ht="18" customHeight="1">
      <c r="P961" s="127"/>
    </row>
    <row r="962" spans="16:16" ht="18" customHeight="1">
      <c r="P962" s="127"/>
    </row>
    <row r="963" spans="16:16" ht="18" customHeight="1">
      <c r="P963" s="127"/>
    </row>
    <row r="964" spans="16:16" ht="18" customHeight="1">
      <c r="P964" s="127"/>
    </row>
    <row r="965" spans="16:16" ht="18" customHeight="1">
      <c r="P965" s="127"/>
    </row>
    <row r="966" spans="16:16" ht="18" customHeight="1">
      <c r="P966" s="127"/>
    </row>
    <row r="967" spans="16:16" ht="18" customHeight="1">
      <c r="P967" s="127"/>
    </row>
    <row r="968" spans="16:16" ht="18" customHeight="1">
      <c r="P968" s="127"/>
    </row>
    <row r="969" spans="16:16" ht="18" customHeight="1">
      <c r="P969" s="127"/>
    </row>
    <row r="970" spans="16:16" ht="18" customHeight="1">
      <c r="P970" s="127"/>
    </row>
    <row r="971" spans="16:16" ht="18" customHeight="1">
      <c r="P971" s="127"/>
    </row>
    <row r="972" spans="16:16" ht="18" customHeight="1">
      <c r="P972" s="127"/>
    </row>
    <row r="973" spans="16:16" ht="18" customHeight="1">
      <c r="P973" s="127"/>
    </row>
    <row r="974" spans="16:16" ht="18" customHeight="1">
      <c r="P974" s="127"/>
    </row>
    <row r="975" spans="16:16" ht="18" customHeight="1">
      <c r="P975" s="127"/>
    </row>
    <row r="976" spans="16:16" ht="18" customHeight="1">
      <c r="P976" s="127"/>
    </row>
    <row r="977" spans="16:16" ht="18" customHeight="1">
      <c r="P977" s="127"/>
    </row>
    <row r="978" spans="16:16" ht="18" customHeight="1">
      <c r="P978" s="127"/>
    </row>
    <row r="979" spans="16:16" ht="18" customHeight="1">
      <c r="P979" s="127"/>
    </row>
    <row r="980" spans="16:16" ht="18" customHeight="1">
      <c r="P980" s="127"/>
    </row>
    <row r="981" spans="16:16" ht="18" customHeight="1">
      <c r="P981" s="127"/>
    </row>
    <row r="982" spans="16:16" ht="18" customHeight="1">
      <c r="P982" s="127"/>
    </row>
    <row r="983" spans="16:16" ht="18" customHeight="1">
      <c r="P983" s="127"/>
    </row>
    <row r="984" spans="16:16" ht="18" customHeight="1">
      <c r="P984" s="127"/>
    </row>
    <row r="985" spans="16:16" ht="18" customHeight="1">
      <c r="P985" s="127"/>
    </row>
    <row r="986" spans="16:16" ht="18" customHeight="1">
      <c r="P986" s="127"/>
    </row>
    <row r="987" spans="16:16" ht="18" customHeight="1">
      <c r="P987" s="127"/>
    </row>
    <row r="988" spans="16:16" ht="18" customHeight="1">
      <c r="P988" s="127"/>
    </row>
    <row r="989" spans="16:16" ht="18" customHeight="1">
      <c r="P989" s="127"/>
    </row>
    <row r="990" spans="16:16" ht="18" customHeight="1">
      <c r="P990" s="127"/>
    </row>
    <row r="991" spans="16:16" ht="18" customHeight="1">
      <c r="P991" s="127"/>
    </row>
    <row r="992" spans="16:16" ht="18" customHeight="1">
      <c r="P992" s="127"/>
    </row>
    <row r="993" spans="16:16" ht="18" customHeight="1">
      <c r="P993" s="127"/>
    </row>
    <row r="994" spans="16:16" ht="18" customHeight="1">
      <c r="P994" s="127"/>
    </row>
    <row r="995" spans="16:16" ht="18" customHeight="1">
      <c r="P995" s="127"/>
    </row>
    <row r="996" spans="16:16" ht="18" customHeight="1">
      <c r="P996" s="127"/>
    </row>
    <row r="997" spans="16:16" ht="18" customHeight="1">
      <c r="P997" s="127"/>
    </row>
    <row r="998" spans="16:16" ht="18" customHeight="1">
      <c r="P998" s="127"/>
    </row>
    <row r="999" spans="16:16" ht="18" customHeight="1">
      <c r="P999" s="127"/>
    </row>
    <row r="1000" spans="16:16" ht="18" customHeight="1">
      <c r="P1000" s="127"/>
    </row>
    <row r="1001" spans="16:16" ht="18" customHeight="1">
      <c r="P1001" s="127"/>
    </row>
    <row r="1002" spans="16:16" ht="18" customHeight="1">
      <c r="P1002" s="127"/>
    </row>
    <row r="1003" spans="16:16" ht="18" customHeight="1">
      <c r="P1003" s="127"/>
    </row>
    <row r="1004" spans="16:16" ht="18" customHeight="1">
      <c r="P1004" s="127"/>
    </row>
    <row r="1005" spans="16:16" ht="18" customHeight="1">
      <c r="P1005" s="127"/>
    </row>
    <row r="1006" spans="16:16" ht="18" customHeight="1">
      <c r="P1006" s="127"/>
    </row>
    <row r="1007" spans="16:16" ht="18" customHeight="1">
      <c r="P1007" s="127"/>
    </row>
    <row r="1008" spans="16:16" ht="18" customHeight="1">
      <c r="P1008" s="127"/>
    </row>
    <row r="1009" spans="16:16" ht="18" customHeight="1">
      <c r="P1009" s="127"/>
    </row>
    <row r="1010" spans="16:16" ht="18" customHeight="1">
      <c r="P1010" s="127"/>
    </row>
    <row r="1011" spans="16:16" ht="18" customHeight="1">
      <c r="P1011" s="127"/>
    </row>
    <row r="1012" spans="16:16" ht="18" customHeight="1">
      <c r="P1012" s="127"/>
    </row>
    <row r="1013" spans="16:16" ht="18" customHeight="1">
      <c r="P1013" s="127"/>
    </row>
    <row r="1014" spans="16:16" ht="18" customHeight="1">
      <c r="P1014" s="127"/>
    </row>
    <row r="1015" spans="16:16" ht="18" customHeight="1">
      <c r="P1015" s="127"/>
    </row>
    <row r="1016" spans="16:16" ht="18" customHeight="1">
      <c r="P1016" s="127"/>
    </row>
    <row r="1017" spans="16:16" ht="18" customHeight="1">
      <c r="P1017" s="127"/>
    </row>
    <row r="1018" spans="16:16" ht="18" customHeight="1">
      <c r="P1018" s="127"/>
    </row>
    <row r="1019" spans="16:16" ht="18" customHeight="1">
      <c r="P1019" s="127"/>
    </row>
    <row r="1020" spans="16:16" ht="18" customHeight="1">
      <c r="P1020" s="127"/>
    </row>
    <row r="1021" spans="16:16" ht="18" customHeight="1">
      <c r="P1021" s="127"/>
    </row>
    <row r="1022" spans="16:16" ht="18" customHeight="1">
      <c r="P1022" s="127"/>
    </row>
    <row r="1023" spans="16:16" ht="18" customHeight="1">
      <c r="P1023" s="127"/>
    </row>
    <row r="1024" spans="16:16" ht="18" customHeight="1">
      <c r="P1024" s="127"/>
    </row>
    <row r="1025" spans="16:16" ht="18" customHeight="1">
      <c r="P1025" s="127"/>
    </row>
    <row r="1026" spans="16:16" ht="18" customHeight="1">
      <c r="P1026" s="127"/>
    </row>
    <row r="1027" spans="16:16" ht="18" customHeight="1">
      <c r="P1027" s="127"/>
    </row>
    <row r="1028" spans="16:16" ht="18" customHeight="1">
      <c r="P1028" s="127"/>
    </row>
    <row r="1029" spans="16:16" ht="18" customHeight="1">
      <c r="P1029" s="127"/>
    </row>
    <row r="1030" spans="16:16" ht="18" customHeight="1">
      <c r="P1030" s="127"/>
    </row>
    <row r="1031" spans="16:16" ht="18" customHeight="1">
      <c r="P1031" s="127"/>
    </row>
    <row r="1032" spans="16:16" ht="18" customHeight="1">
      <c r="P1032" s="127"/>
    </row>
    <row r="1033" spans="16:16" ht="18" customHeight="1">
      <c r="P1033" s="127"/>
    </row>
    <row r="1034" spans="16:16" ht="18" customHeight="1">
      <c r="P1034" s="127"/>
    </row>
    <row r="1035" spans="16:16" ht="18" customHeight="1">
      <c r="P1035" s="127"/>
    </row>
    <row r="1036" spans="16:16" ht="18" customHeight="1">
      <c r="P1036" s="127"/>
    </row>
    <row r="1037" spans="16:16" ht="18" customHeight="1">
      <c r="P1037" s="127"/>
    </row>
    <row r="1038" spans="16:16" ht="18" customHeight="1">
      <c r="P1038" s="127"/>
    </row>
    <row r="1039" spans="16:16" ht="18" customHeight="1">
      <c r="P1039" s="127"/>
    </row>
    <row r="1040" spans="16:16" ht="18" customHeight="1">
      <c r="P1040" s="127"/>
    </row>
    <row r="1041" spans="16:16" ht="18" customHeight="1">
      <c r="P1041" s="127"/>
    </row>
    <row r="1042" spans="16:16" ht="18" customHeight="1">
      <c r="P1042" s="127"/>
    </row>
    <row r="1043" spans="16:16" ht="18" customHeight="1">
      <c r="P1043" s="127"/>
    </row>
    <row r="1044" spans="16:16" ht="18" customHeight="1">
      <c r="P1044" s="127"/>
    </row>
    <row r="1045" spans="16:16" ht="18" customHeight="1">
      <c r="P1045" s="127"/>
    </row>
    <row r="1046" spans="16:16" ht="18" customHeight="1">
      <c r="P1046" s="127"/>
    </row>
    <row r="1047" spans="16:16" ht="18" customHeight="1">
      <c r="P1047" s="127"/>
    </row>
    <row r="1048" spans="16:16" ht="18" customHeight="1">
      <c r="P1048" s="127"/>
    </row>
    <row r="1049" spans="16:16" ht="18" customHeight="1">
      <c r="P1049" s="127"/>
    </row>
    <row r="1050" spans="16:16" ht="18" customHeight="1">
      <c r="P1050" s="127"/>
    </row>
    <row r="1051" spans="16:16" ht="18" customHeight="1">
      <c r="P1051" s="127"/>
    </row>
    <row r="1052" spans="16:16" ht="18" customHeight="1">
      <c r="P1052" s="127"/>
    </row>
    <row r="1053" spans="16:16" ht="18" customHeight="1">
      <c r="P1053" s="127"/>
    </row>
    <row r="1054" spans="16:16" ht="18" customHeight="1">
      <c r="P1054" s="127"/>
    </row>
    <row r="1055" spans="16:16" ht="18" customHeight="1">
      <c r="P1055" s="127"/>
    </row>
    <row r="1056" spans="16:16" ht="18" customHeight="1">
      <c r="P1056" s="127"/>
    </row>
    <row r="1057" spans="16:16" ht="18" customHeight="1">
      <c r="P1057" s="127"/>
    </row>
    <row r="1058" spans="16:16" ht="18" customHeight="1">
      <c r="P1058" s="127"/>
    </row>
    <row r="1059" spans="16:16" ht="18" customHeight="1">
      <c r="P1059" s="127"/>
    </row>
    <row r="1060" spans="16:16" ht="18" customHeight="1">
      <c r="P1060" s="127"/>
    </row>
    <row r="1061" spans="16:16" ht="18" customHeight="1">
      <c r="P1061" s="127"/>
    </row>
    <row r="1062" spans="16:16" ht="18" customHeight="1">
      <c r="P1062" s="127"/>
    </row>
    <row r="1063" spans="16:16" ht="18" customHeight="1">
      <c r="P1063" s="127"/>
    </row>
    <row r="1064" spans="16:16" ht="18" customHeight="1">
      <c r="P1064" s="127"/>
    </row>
    <row r="1065" spans="16:16" ht="18" customHeight="1">
      <c r="P1065" s="127"/>
    </row>
    <row r="1066" spans="16:16" ht="18" customHeight="1">
      <c r="P1066" s="127"/>
    </row>
    <row r="1067" spans="16:16" ht="18" customHeight="1">
      <c r="P1067" s="127"/>
    </row>
    <row r="1068" spans="16:16" ht="18" customHeight="1">
      <c r="P1068" s="127"/>
    </row>
    <row r="1069" spans="16:16" ht="18" customHeight="1">
      <c r="P1069" s="127"/>
    </row>
    <row r="1070" spans="16:16" ht="18" customHeight="1">
      <c r="P1070" s="127"/>
    </row>
    <row r="1071" spans="16:16" ht="18" customHeight="1">
      <c r="P1071" s="127"/>
    </row>
    <row r="1072" spans="16:16" ht="18" customHeight="1">
      <c r="P1072" s="127"/>
    </row>
    <row r="1073" spans="16:16" ht="18" customHeight="1">
      <c r="P1073" s="127"/>
    </row>
    <row r="1074" spans="16:16" ht="18" customHeight="1">
      <c r="P1074" s="127"/>
    </row>
    <row r="1075" spans="16:16" ht="18" customHeight="1">
      <c r="P1075" s="127"/>
    </row>
    <row r="1076" spans="16:16" ht="18" customHeight="1">
      <c r="P1076" s="127"/>
    </row>
    <row r="1077" spans="16:16" ht="18" customHeight="1">
      <c r="P1077" s="127"/>
    </row>
    <row r="1078" spans="16:16" ht="18" customHeight="1">
      <c r="P1078" s="127"/>
    </row>
    <row r="1079" spans="16:16" ht="18" customHeight="1">
      <c r="P1079" s="127"/>
    </row>
    <row r="1080" spans="16:16" ht="18" customHeight="1">
      <c r="P1080" s="127"/>
    </row>
    <row r="1081" spans="16:16" ht="18" customHeight="1">
      <c r="P1081" s="127"/>
    </row>
    <row r="1082" spans="16:16" ht="18" customHeight="1">
      <c r="P1082" s="127"/>
    </row>
    <row r="1083" spans="16:16" ht="18" customHeight="1">
      <c r="P1083" s="127"/>
    </row>
    <row r="1084" spans="16:16" ht="18" customHeight="1">
      <c r="P1084" s="127"/>
    </row>
    <row r="1085" spans="16:16" ht="18" customHeight="1">
      <c r="P1085" s="127"/>
    </row>
    <row r="1086" spans="16:16" ht="18" customHeight="1">
      <c r="P1086" s="127"/>
    </row>
    <row r="1087" spans="16:16" ht="18" customHeight="1">
      <c r="P1087" s="127"/>
    </row>
    <row r="1088" spans="16:16" ht="18" customHeight="1">
      <c r="P1088" s="127"/>
    </row>
    <row r="1089" spans="16:16" ht="18" customHeight="1">
      <c r="P1089" s="127"/>
    </row>
    <row r="1090" spans="16:16" ht="18" customHeight="1">
      <c r="P1090" s="127"/>
    </row>
    <row r="1091" spans="16:16" ht="18" customHeight="1">
      <c r="P1091" s="127"/>
    </row>
    <row r="1092" spans="16:16" ht="18" customHeight="1">
      <c r="P1092" s="127"/>
    </row>
    <row r="1093" spans="16:16" ht="18" customHeight="1">
      <c r="P1093" s="127"/>
    </row>
    <row r="1094" spans="16:16" ht="18" customHeight="1">
      <c r="P1094" s="127"/>
    </row>
    <row r="1095" spans="16:16" ht="18" customHeight="1">
      <c r="P1095" s="127"/>
    </row>
    <row r="1096" spans="16:16" ht="18" customHeight="1">
      <c r="P1096" s="127"/>
    </row>
    <row r="1097" spans="16:16" ht="18" customHeight="1">
      <c r="P1097" s="127"/>
    </row>
    <row r="1098" spans="16:16" ht="18" customHeight="1">
      <c r="P1098" s="127"/>
    </row>
    <row r="1099" spans="16:16" ht="18" customHeight="1">
      <c r="P1099" s="127"/>
    </row>
    <row r="1100" spans="16:16" ht="18" customHeight="1">
      <c r="P1100" s="127"/>
    </row>
    <row r="1101" spans="16:16" ht="18" customHeight="1">
      <c r="P1101" s="127"/>
    </row>
    <row r="1102" spans="16:16" ht="18" customHeight="1">
      <c r="P1102" s="127"/>
    </row>
    <row r="1103" spans="16:16" ht="18" customHeight="1">
      <c r="P1103" s="127"/>
    </row>
    <row r="1104" spans="16:16" ht="18" customHeight="1">
      <c r="P1104" s="127"/>
    </row>
    <row r="1105" spans="16:16" ht="18" customHeight="1">
      <c r="P1105" s="127"/>
    </row>
    <row r="1106" spans="16:16" ht="18" customHeight="1">
      <c r="P1106" s="127"/>
    </row>
    <row r="1107" spans="16:16" ht="18" customHeight="1">
      <c r="P1107" s="127"/>
    </row>
    <row r="1108" spans="16:16" ht="18" customHeight="1">
      <c r="P1108" s="127"/>
    </row>
    <row r="1109" spans="16:16" ht="18" customHeight="1">
      <c r="P1109" s="127"/>
    </row>
    <row r="1110" spans="16:16" ht="18" customHeight="1">
      <c r="P1110" s="127"/>
    </row>
    <row r="1111" spans="16:16" ht="18" customHeight="1">
      <c r="P1111" s="127"/>
    </row>
    <row r="1112" spans="16:16" ht="18" customHeight="1">
      <c r="P1112" s="127"/>
    </row>
    <row r="1113" spans="16:16" ht="18" customHeight="1">
      <c r="P1113" s="127"/>
    </row>
    <row r="1114" spans="16:16" ht="18" customHeight="1">
      <c r="P1114" s="127"/>
    </row>
    <row r="1115" spans="16:16" ht="18" customHeight="1">
      <c r="P1115" s="127"/>
    </row>
    <row r="1116" spans="16:16" ht="18" customHeight="1">
      <c r="P1116" s="127"/>
    </row>
    <row r="1117" spans="16:16" ht="18" customHeight="1">
      <c r="P1117" s="127"/>
    </row>
    <row r="1118" spans="16:16" ht="18" customHeight="1">
      <c r="P1118" s="127"/>
    </row>
    <row r="1119" spans="16:16" ht="18" customHeight="1">
      <c r="P1119" s="127"/>
    </row>
    <row r="1120" spans="16:16" ht="18" customHeight="1">
      <c r="P1120" s="127"/>
    </row>
    <row r="1121" spans="16:16" ht="18" customHeight="1">
      <c r="P1121" s="127"/>
    </row>
    <row r="1122" spans="16:16" ht="18" customHeight="1">
      <c r="P1122" s="127"/>
    </row>
    <row r="1123" spans="16:16" ht="18" customHeight="1">
      <c r="P1123" s="127"/>
    </row>
    <row r="1124" spans="16:16" ht="18" customHeight="1">
      <c r="P1124" s="127"/>
    </row>
    <row r="1125" spans="16:16" ht="18" customHeight="1">
      <c r="P1125" s="127"/>
    </row>
    <row r="1126" spans="16:16" ht="18" customHeight="1">
      <c r="P1126" s="127"/>
    </row>
    <row r="1127" spans="16:16" ht="18" customHeight="1">
      <c r="P1127" s="127"/>
    </row>
    <row r="1128" spans="16:16" ht="18" customHeight="1">
      <c r="P1128" s="127"/>
    </row>
    <row r="1129" spans="16:16" ht="18" customHeight="1">
      <c r="P1129" s="127"/>
    </row>
    <row r="1130" spans="16:16" ht="18" customHeight="1">
      <c r="P1130" s="127"/>
    </row>
    <row r="1131" spans="16:16" ht="18" customHeight="1">
      <c r="P1131" s="127"/>
    </row>
    <row r="1132" spans="16:16" ht="18" customHeight="1">
      <c r="P1132" s="127"/>
    </row>
    <row r="1133" spans="16:16" ht="18" customHeight="1">
      <c r="P1133" s="127"/>
    </row>
    <row r="1134" spans="16:16" ht="18" customHeight="1">
      <c r="P1134" s="127"/>
    </row>
    <row r="1135" spans="16:16" ht="18" customHeight="1">
      <c r="P1135" s="127"/>
    </row>
    <row r="1136" spans="16:16" ht="18" customHeight="1">
      <c r="P1136" s="127"/>
    </row>
    <row r="1137" spans="16:16" ht="18" customHeight="1">
      <c r="P1137" s="127"/>
    </row>
    <row r="1138" spans="16:16" ht="18" customHeight="1">
      <c r="P1138" s="127"/>
    </row>
    <row r="1139" spans="16:16" ht="18" customHeight="1">
      <c r="P1139" s="127"/>
    </row>
    <row r="1140" spans="16:16" ht="18" customHeight="1">
      <c r="P1140" s="127"/>
    </row>
    <row r="1141" spans="16:16" ht="18" customHeight="1">
      <c r="P1141" s="127"/>
    </row>
    <row r="1142" spans="16:16" ht="18" customHeight="1">
      <c r="P1142" s="127"/>
    </row>
    <row r="1143" spans="16:16" ht="18" customHeight="1">
      <c r="P1143" s="127"/>
    </row>
    <row r="1144" spans="16:16" ht="18" customHeight="1">
      <c r="P1144" s="127"/>
    </row>
    <row r="1145" spans="16:16" ht="18" customHeight="1">
      <c r="P1145" s="127"/>
    </row>
    <row r="1146" spans="16:16" ht="18" customHeight="1">
      <c r="P1146" s="127"/>
    </row>
    <row r="1147" spans="16:16" ht="18" customHeight="1">
      <c r="P1147" s="127"/>
    </row>
    <row r="1148" spans="16:16" ht="18" customHeight="1">
      <c r="P1148" s="127"/>
    </row>
    <row r="1149" spans="16:16" ht="18" customHeight="1">
      <c r="P1149" s="127"/>
    </row>
    <row r="1150" spans="16:16" ht="18" customHeight="1">
      <c r="P1150" s="127"/>
    </row>
    <row r="1151" spans="16:16" ht="18" customHeight="1">
      <c r="P1151" s="127"/>
    </row>
    <row r="1152" spans="16:16" ht="18" customHeight="1">
      <c r="P1152" s="127"/>
    </row>
    <row r="1153" spans="16:16" ht="18" customHeight="1">
      <c r="P1153" s="127"/>
    </row>
    <row r="1154" spans="16:16" ht="18" customHeight="1">
      <c r="P1154" s="127"/>
    </row>
    <row r="1155" spans="16:16" ht="18" customHeight="1">
      <c r="P1155" s="127"/>
    </row>
    <row r="1156" spans="16:16" ht="18" customHeight="1">
      <c r="P1156" s="127"/>
    </row>
    <row r="1157" spans="16:16" ht="18" customHeight="1">
      <c r="P1157" s="127"/>
    </row>
    <row r="1158" spans="16:16" ht="18" customHeight="1">
      <c r="P1158" s="127"/>
    </row>
    <row r="1159" spans="16:16" ht="18" customHeight="1">
      <c r="P1159" s="127"/>
    </row>
    <row r="1160" spans="16:16" ht="18" customHeight="1">
      <c r="P1160" s="127"/>
    </row>
    <row r="1161" spans="16:16" ht="18" customHeight="1">
      <c r="P1161" s="127"/>
    </row>
    <row r="1162" spans="16:16" ht="18" customHeight="1">
      <c r="P1162" s="127"/>
    </row>
    <row r="1163" spans="16:16" ht="18" customHeight="1">
      <c r="P1163" s="127"/>
    </row>
    <row r="1164" spans="16:16" ht="18" customHeight="1">
      <c r="P1164" s="127"/>
    </row>
    <row r="1165" spans="16:16" ht="18" customHeight="1">
      <c r="P1165" s="127"/>
    </row>
    <row r="1166" spans="16:16" ht="18" customHeight="1">
      <c r="P1166" s="127"/>
    </row>
    <row r="1167" spans="16:16" ht="18" customHeight="1">
      <c r="P1167" s="127"/>
    </row>
    <row r="1168" spans="16:16" ht="18" customHeight="1">
      <c r="P1168" s="127"/>
    </row>
    <row r="1169" spans="16:16" ht="18" customHeight="1">
      <c r="P1169" s="127"/>
    </row>
    <row r="1170" spans="16:16" ht="18" customHeight="1">
      <c r="P1170" s="127"/>
    </row>
    <row r="1171" spans="16:16" ht="18" customHeight="1">
      <c r="P1171" s="127"/>
    </row>
    <row r="1172" spans="16:16" ht="18" customHeight="1">
      <c r="P1172" s="127"/>
    </row>
    <row r="1173" spans="16:16" ht="18" customHeight="1">
      <c r="P1173" s="127"/>
    </row>
    <row r="1174" spans="16:16" ht="18" customHeight="1">
      <c r="P1174" s="127"/>
    </row>
    <row r="1175" spans="16:16" ht="18" customHeight="1">
      <c r="P1175" s="127"/>
    </row>
    <row r="1176" spans="16:16" ht="18" customHeight="1">
      <c r="P1176" s="127"/>
    </row>
    <row r="1177" spans="16:16" ht="18" customHeight="1">
      <c r="P1177" s="127"/>
    </row>
    <row r="1178" spans="16:16" ht="18" customHeight="1">
      <c r="P1178" s="127"/>
    </row>
    <row r="1179" spans="16:16" ht="18" customHeight="1">
      <c r="P1179" s="127"/>
    </row>
    <row r="1180" spans="16:16" ht="18" customHeight="1">
      <c r="P1180" s="127"/>
    </row>
    <row r="1181" spans="16:16" ht="18" customHeight="1">
      <c r="P1181" s="127"/>
    </row>
    <row r="1182" spans="16:16" ht="18" customHeight="1">
      <c r="P1182" s="127"/>
    </row>
    <row r="1183" spans="16:16" ht="18" customHeight="1">
      <c r="P1183" s="127"/>
    </row>
    <row r="1184" spans="16:16" ht="18" customHeight="1">
      <c r="P1184" s="127"/>
    </row>
    <row r="1185" spans="16:16" ht="18" customHeight="1">
      <c r="P1185" s="127"/>
    </row>
    <row r="1186" spans="16:16" ht="18" customHeight="1">
      <c r="P1186" s="127"/>
    </row>
    <row r="1187" spans="16:16" ht="18" customHeight="1">
      <c r="P1187" s="127"/>
    </row>
    <row r="1188" spans="16:16" ht="18" customHeight="1">
      <c r="P1188" s="127"/>
    </row>
    <row r="1189" spans="16:16" ht="18" customHeight="1">
      <c r="P1189" s="127"/>
    </row>
    <row r="1190" spans="16:16" ht="18" customHeight="1">
      <c r="P1190" s="127"/>
    </row>
    <row r="1191" spans="16:16" ht="18" customHeight="1">
      <c r="P1191" s="127"/>
    </row>
    <row r="1192" spans="16:16" ht="18" customHeight="1">
      <c r="P1192" s="127"/>
    </row>
    <row r="1193" spans="16:16" ht="18" customHeight="1">
      <c r="P1193" s="127"/>
    </row>
    <row r="1194" spans="16:16" ht="18" customHeight="1">
      <c r="P1194" s="127"/>
    </row>
    <row r="1195" spans="16:16" ht="18" customHeight="1">
      <c r="P1195" s="127"/>
    </row>
    <row r="1196" spans="16:16" ht="18" customHeight="1">
      <c r="P1196" s="127"/>
    </row>
    <row r="1197" spans="16:16" ht="18" customHeight="1">
      <c r="P1197" s="127"/>
    </row>
    <row r="1198" spans="16:16" ht="18" customHeight="1">
      <c r="P1198" s="127"/>
    </row>
    <row r="1199" spans="16:16" ht="18" customHeight="1">
      <c r="P1199" s="127"/>
    </row>
    <row r="1200" spans="16:16" ht="18" customHeight="1">
      <c r="P1200" s="127"/>
    </row>
    <row r="1201" spans="16:16" ht="18" customHeight="1">
      <c r="P1201" s="127"/>
    </row>
    <row r="1202" spans="16:16" ht="18" customHeight="1">
      <c r="P1202" s="127"/>
    </row>
    <row r="1203" spans="16:16" ht="18" customHeight="1">
      <c r="P1203" s="127"/>
    </row>
    <row r="1204" spans="16:16" ht="18" customHeight="1">
      <c r="P1204" s="127"/>
    </row>
    <row r="1205" spans="16:16" ht="18" customHeight="1">
      <c r="P1205" s="127"/>
    </row>
    <row r="1206" spans="16:16" ht="18" customHeight="1">
      <c r="P1206" s="127"/>
    </row>
    <row r="1207" spans="16:16" ht="18" customHeight="1">
      <c r="P1207" s="127"/>
    </row>
    <row r="1208" spans="16:16" ht="18" customHeight="1">
      <c r="P1208" s="127"/>
    </row>
    <row r="1209" spans="16:16" ht="18" customHeight="1">
      <c r="P1209" s="127"/>
    </row>
    <row r="1210" spans="16:16" ht="18" customHeight="1">
      <c r="P1210" s="127"/>
    </row>
    <row r="1211" spans="16:16" ht="18" customHeight="1">
      <c r="P1211" s="127"/>
    </row>
    <row r="1212" spans="16:16" ht="18" customHeight="1">
      <c r="P1212" s="127"/>
    </row>
    <row r="1213" spans="16:16" ht="18" customHeight="1">
      <c r="P1213" s="127"/>
    </row>
    <row r="1214" spans="16:16" ht="18" customHeight="1">
      <c r="P1214" s="127"/>
    </row>
    <row r="1215" spans="16:16" ht="18" customHeight="1">
      <c r="P1215" s="127"/>
    </row>
    <row r="1216" spans="16:16" ht="18" customHeight="1">
      <c r="P1216" s="127"/>
    </row>
    <row r="1217" spans="16:16" ht="18" customHeight="1">
      <c r="P1217" s="127"/>
    </row>
    <row r="1218" spans="16:16" ht="18" customHeight="1">
      <c r="P1218" s="127"/>
    </row>
    <row r="1219" spans="16:16" ht="18" customHeight="1">
      <c r="P1219" s="127"/>
    </row>
    <row r="1220" spans="16:16" ht="18" customHeight="1">
      <c r="P1220" s="127"/>
    </row>
    <row r="1221" spans="16:16" ht="18" customHeight="1">
      <c r="P1221" s="127"/>
    </row>
    <row r="1222" spans="16:16" ht="18" customHeight="1">
      <c r="P1222" s="127"/>
    </row>
    <row r="1223" spans="16:16" ht="18" customHeight="1">
      <c r="P1223" s="127"/>
    </row>
    <row r="1224" spans="16:16" ht="18" customHeight="1">
      <c r="P1224" s="127"/>
    </row>
    <row r="1225" spans="16:16" ht="18" customHeight="1">
      <c r="P1225" s="127"/>
    </row>
    <row r="1226" spans="16:16" ht="18" customHeight="1">
      <c r="P1226" s="127"/>
    </row>
    <row r="1227" spans="16:16" ht="18" customHeight="1">
      <c r="P1227" s="127"/>
    </row>
    <row r="1228" spans="16:16" ht="18" customHeight="1">
      <c r="P1228" s="127"/>
    </row>
    <row r="1229" spans="16:16" ht="18" customHeight="1">
      <c r="P1229" s="127"/>
    </row>
    <row r="1230" spans="16:16" ht="18" customHeight="1">
      <c r="P1230" s="127"/>
    </row>
    <row r="1231" spans="16:16" ht="18" customHeight="1">
      <c r="P1231" s="127"/>
    </row>
    <row r="1232" spans="16:16" ht="18" customHeight="1">
      <c r="P1232" s="127"/>
    </row>
    <row r="1233" spans="16:16" ht="18" customHeight="1">
      <c r="P1233" s="127"/>
    </row>
    <row r="1234" spans="16:16" ht="18" customHeight="1">
      <c r="P1234" s="127"/>
    </row>
    <row r="1235" spans="16:16" ht="18" customHeight="1">
      <c r="P1235" s="127"/>
    </row>
    <row r="1236" spans="16:16" ht="18" customHeight="1">
      <c r="P1236" s="127"/>
    </row>
    <row r="1237" spans="16:16" ht="18" customHeight="1">
      <c r="P1237" s="127"/>
    </row>
    <row r="1238" spans="16:16" ht="18" customHeight="1">
      <c r="P1238" s="127"/>
    </row>
    <row r="1239" spans="16:16" ht="18" customHeight="1">
      <c r="P1239" s="127"/>
    </row>
    <row r="1240" spans="16:16" ht="18" customHeight="1">
      <c r="P1240" s="127"/>
    </row>
    <row r="1241" spans="16:16" ht="18" customHeight="1">
      <c r="P1241" s="127"/>
    </row>
    <row r="1242" spans="16:16" ht="18" customHeight="1">
      <c r="P1242" s="127"/>
    </row>
    <row r="1243" spans="16:16" ht="18" customHeight="1">
      <c r="P1243" s="127"/>
    </row>
    <row r="1244" spans="16:16" ht="18" customHeight="1">
      <c r="P1244" s="127"/>
    </row>
    <row r="1245" spans="16:16" ht="18" customHeight="1">
      <c r="P1245" s="127"/>
    </row>
    <row r="1246" spans="16:16" ht="18" customHeight="1">
      <c r="P1246" s="127"/>
    </row>
    <row r="1247" spans="16:16" ht="18" customHeight="1">
      <c r="P1247" s="127"/>
    </row>
    <row r="1248" spans="16:16" ht="18" customHeight="1">
      <c r="P1248" s="127"/>
    </row>
    <row r="1249" spans="16:16" ht="18" customHeight="1">
      <c r="P1249" s="127"/>
    </row>
    <row r="1250" spans="16:16" ht="18" customHeight="1">
      <c r="P1250" s="127"/>
    </row>
    <row r="1251" spans="16:16" ht="18" customHeight="1">
      <c r="P1251" s="127"/>
    </row>
    <row r="1252" spans="16:16" ht="18" customHeight="1">
      <c r="P1252" s="127"/>
    </row>
    <row r="1253" spans="16:16" ht="18" customHeight="1">
      <c r="P1253" s="127"/>
    </row>
    <row r="1254" spans="16:16" ht="18" customHeight="1">
      <c r="P1254" s="127"/>
    </row>
    <row r="1255" spans="16:16" ht="18" customHeight="1">
      <c r="P1255" s="127"/>
    </row>
    <row r="1256" spans="16:16" ht="18" customHeight="1">
      <c r="P1256" s="127"/>
    </row>
    <row r="1257" spans="16:16" ht="18" customHeight="1">
      <c r="P1257" s="127"/>
    </row>
    <row r="1258" spans="16:16" ht="18" customHeight="1">
      <c r="P1258" s="127"/>
    </row>
    <row r="1259" spans="16:16" ht="18" customHeight="1">
      <c r="P1259" s="127"/>
    </row>
    <row r="1260" spans="16:16" ht="18" customHeight="1">
      <c r="P1260" s="127"/>
    </row>
    <row r="1261" spans="16:16" ht="18" customHeight="1">
      <c r="P1261" s="127"/>
    </row>
    <row r="1262" spans="16:16" ht="18" customHeight="1">
      <c r="P1262" s="127"/>
    </row>
    <row r="1263" spans="16:16" ht="18" customHeight="1">
      <c r="P1263" s="127"/>
    </row>
    <row r="1264" spans="16:16" ht="18" customHeight="1">
      <c r="P1264" s="127"/>
    </row>
    <row r="1265" spans="16:16" ht="18" customHeight="1">
      <c r="P1265" s="127"/>
    </row>
    <row r="1266" spans="16:16" ht="18" customHeight="1">
      <c r="P1266" s="127"/>
    </row>
    <row r="1267" spans="16:16" ht="18" customHeight="1">
      <c r="P1267" s="127"/>
    </row>
    <row r="1268" spans="16:16" ht="18" customHeight="1">
      <c r="P1268" s="127"/>
    </row>
    <row r="1269" spans="16:16" ht="18" customHeight="1">
      <c r="P1269" s="127"/>
    </row>
    <row r="1270" spans="16:16" ht="18" customHeight="1">
      <c r="P1270" s="127"/>
    </row>
    <row r="1271" spans="16:16" ht="18" customHeight="1">
      <c r="P1271" s="127"/>
    </row>
    <row r="1272" spans="16:16" ht="18" customHeight="1">
      <c r="P1272" s="127"/>
    </row>
    <row r="1273" spans="16:16" ht="18" customHeight="1">
      <c r="P1273" s="127"/>
    </row>
    <row r="1274" spans="16:16" ht="18" customHeight="1">
      <c r="P1274" s="127"/>
    </row>
    <row r="1275" spans="16:16" ht="18" customHeight="1">
      <c r="P1275" s="127"/>
    </row>
    <row r="1276" spans="16:16" ht="18" customHeight="1">
      <c r="P1276" s="127"/>
    </row>
    <row r="1277" spans="16:16" ht="18" customHeight="1">
      <c r="P1277" s="127"/>
    </row>
    <row r="1278" spans="16:16" ht="18" customHeight="1">
      <c r="P1278" s="127"/>
    </row>
    <row r="1279" spans="16:16" ht="18" customHeight="1">
      <c r="P1279" s="127"/>
    </row>
    <row r="1280" spans="16:16" ht="18" customHeight="1">
      <c r="P1280" s="127"/>
    </row>
    <row r="1281" spans="16:16" ht="18" customHeight="1">
      <c r="P1281" s="127"/>
    </row>
    <row r="1282" spans="16:16" ht="18" customHeight="1">
      <c r="P1282" s="127"/>
    </row>
    <row r="1283" spans="16:16" ht="18" customHeight="1">
      <c r="P1283" s="127"/>
    </row>
    <row r="1284" spans="16:16" ht="18" customHeight="1">
      <c r="P1284" s="127"/>
    </row>
    <row r="1285" spans="16:16" ht="18" customHeight="1">
      <c r="P1285" s="127"/>
    </row>
    <row r="1286" spans="16:16" ht="18" customHeight="1">
      <c r="P1286" s="127"/>
    </row>
    <row r="1287" spans="16:16" ht="18" customHeight="1">
      <c r="P1287" s="127"/>
    </row>
    <row r="1288" spans="16:16" ht="18" customHeight="1">
      <c r="P1288" s="127"/>
    </row>
    <row r="1289" spans="16:16" ht="18" customHeight="1">
      <c r="P1289" s="127"/>
    </row>
    <row r="1290" spans="16:16" ht="18" customHeight="1">
      <c r="P1290" s="127"/>
    </row>
    <row r="1291" spans="16:16" ht="18" customHeight="1">
      <c r="P1291" s="127"/>
    </row>
    <row r="1292" spans="16:16" ht="18" customHeight="1">
      <c r="P1292" s="127"/>
    </row>
    <row r="1293" spans="16:16" ht="18" customHeight="1">
      <c r="P1293" s="127"/>
    </row>
    <row r="1294" spans="16:16" ht="18" customHeight="1">
      <c r="P1294" s="127"/>
    </row>
    <row r="1295" spans="16:16" ht="18" customHeight="1">
      <c r="P1295" s="127"/>
    </row>
    <row r="1296" spans="16:16" ht="18" customHeight="1">
      <c r="P1296" s="127"/>
    </row>
    <row r="1297" spans="16:16" ht="18" customHeight="1">
      <c r="P1297" s="127"/>
    </row>
    <row r="1298" spans="16:16" ht="18" customHeight="1">
      <c r="P1298" s="127"/>
    </row>
    <row r="1299" spans="16:16" ht="18" customHeight="1">
      <c r="P1299" s="127"/>
    </row>
    <row r="1300" spans="16:16" ht="18" customHeight="1">
      <c r="P1300" s="127"/>
    </row>
    <row r="1301" spans="16:16" ht="18" customHeight="1">
      <c r="P1301" s="127"/>
    </row>
    <row r="1302" spans="16:16" ht="18" customHeight="1">
      <c r="P1302" s="127"/>
    </row>
    <row r="1303" spans="16:16" ht="18" customHeight="1">
      <c r="P1303" s="127"/>
    </row>
    <row r="1304" spans="16:16" ht="18" customHeight="1">
      <c r="P1304" s="127"/>
    </row>
    <row r="1305" spans="16:16" ht="18" customHeight="1">
      <c r="P1305" s="127"/>
    </row>
    <row r="1306" spans="16:16" ht="18" customHeight="1">
      <c r="P1306" s="127"/>
    </row>
    <row r="1307" spans="16:16" ht="18" customHeight="1">
      <c r="P1307" s="127"/>
    </row>
    <row r="1308" spans="16:16" ht="18" customHeight="1">
      <c r="P1308" s="127"/>
    </row>
    <row r="1309" spans="16:16" ht="18" customHeight="1">
      <c r="P1309" s="127"/>
    </row>
    <row r="1310" spans="16:16" ht="18" customHeight="1">
      <c r="P1310" s="127"/>
    </row>
    <row r="1311" spans="16:16" ht="18" customHeight="1">
      <c r="P1311" s="127"/>
    </row>
    <row r="1312" spans="16:16" ht="18" customHeight="1">
      <c r="P1312" s="127"/>
    </row>
    <row r="1313" spans="16:16" ht="18" customHeight="1">
      <c r="P1313" s="127"/>
    </row>
    <row r="1314" spans="16:16" ht="18" customHeight="1">
      <c r="P1314" s="127"/>
    </row>
    <row r="1315" spans="16:16" ht="18" customHeight="1">
      <c r="P1315" s="127"/>
    </row>
    <row r="1316" spans="16:16" ht="18" customHeight="1">
      <c r="P1316" s="127"/>
    </row>
    <row r="1317" spans="16:16" ht="18" customHeight="1">
      <c r="P1317" s="127"/>
    </row>
    <row r="1318" spans="16:16" ht="18" customHeight="1">
      <c r="P1318" s="127"/>
    </row>
    <row r="1319" spans="16:16" ht="18" customHeight="1">
      <c r="P1319" s="127"/>
    </row>
    <row r="1320" spans="16:16" ht="18" customHeight="1">
      <c r="P1320" s="127"/>
    </row>
    <row r="1321" spans="16:16" ht="18" customHeight="1">
      <c r="P1321" s="127"/>
    </row>
    <row r="1322" spans="16:16" ht="18" customHeight="1">
      <c r="P1322" s="127"/>
    </row>
    <row r="1323" spans="16:16" ht="18" customHeight="1">
      <c r="P1323" s="127"/>
    </row>
    <row r="1324" spans="16:16" ht="18" customHeight="1">
      <c r="P1324" s="127"/>
    </row>
    <row r="1325" spans="16:16" ht="18" customHeight="1">
      <c r="P1325" s="127"/>
    </row>
    <row r="1326" spans="16:16" ht="18" customHeight="1">
      <c r="P1326" s="127"/>
    </row>
    <row r="1327" spans="16:16" ht="18" customHeight="1">
      <c r="P1327" s="127"/>
    </row>
    <row r="1328" spans="16:16" ht="18" customHeight="1">
      <c r="P1328" s="127"/>
    </row>
    <row r="1329" spans="16:16" ht="18" customHeight="1">
      <c r="P1329" s="127"/>
    </row>
    <row r="1330" spans="16:16" ht="18" customHeight="1">
      <c r="P1330" s="127"/>
    </row>
    <row r="1331" spans="16:16" ht="18" customHeight="1">
      <c r="P1331" s="127"/>
    </row>
    <row r="1332" spans="16:16" ht="18" customHeight="1">
      <c r="P1332" s="127"/>
    </row>
    <row r="1333" spans="16:16" ht="18" customHeight="1">
      <c r="P1333" s="127"/>
    </row>
    <row r="1334" spans="16:16" ht="18" customHeight="1">
      <c r="P1334" s="127"/>
    </row>
    <row r="1335" spans="16:16" ht="18" customHeight="1">
      <c r="P1335" s="127"/>
    </row>
    <row r="1336" spans="16:16" ht="18" customHeight="1">
      <c r="P1336" s="127"/>
    </row>
    <row r="1337" spans="16:16" ht="18" customHeight="1">
      <c r="P1337" s="127"/>
    </row>
    <row r="1338" spans="16:16" ht="18" customHeight="1">
      <c r="P1338" s="127"/>
    </row>
    <row r="1339" spans="16:16" ht="18" customHeight="1">
      <c r="P1339" s="127"/>
    </row>
    <row r="1340" spans="16:16" ht="18" customHeight="1">
      <c r="P1340" s="127"/>
    </row>
    <row r="1341" spans="16:16" ht="18" customHeight="1">
      <c r="P1341" s="127"/>
    </row>
    <row r="1342" spans="16:16" ht="18" customHeight="1">
      <c r="P1342" s="127"/>
    </row>
    <row r="1343" spans="16:16" ht="18" customHeight="1">
      <c r="P1343" s="127"/>
    </row>
    <row r="1344" spans="16:16" ht="18" customHeight="1">
      <c r="P1344" s="127"/>
    </row>
    <row r="1345" spans="16:16" ht="18" customHeight="1">
      <c r="P1345" s="127"/>
    </row>
    <row r="1346" spans="16:16" ht="18" customHeight="1">
      <c r="P1346" s="127"/>
    </row>
    <row r="1347" spans="16:16" ht="18" customHeight="1">
      <c r="P1347" s="127"/>
    </row>
    <row r="1348" spans="16:16" ht="18" customHeight="1">
      <c r="P1348" s="127"/>
    </row>
    <row r="1349" spans="16:16" ht="18" customHeight="1">
      <c r="P1349" s="127"/>
    </row>
    <row r="1350" spans="16:16" ht="18" customHeight="1">
      <c r="P1350" s="127"/>
    </row>
    <row r="1351" spans="16:16" ht="18" customHeight="1">
      <c r="P1351" s="127"/>
    </row>
    <row r="1352" spans="16:16" ht="18" customHeight="1">
      <c r="P1352" s="127"/>
    </row>
    <row r="1353" spans="16:16" ht="18" customHeight="1">
      <c r="P1353" s="127"/>
    </row>
    <row r="1354" spans="16:16" ht="18" customHeight="1">
      <c r="P1354" s="127"/>
    </row>
    <row r="1355" spans="16:16" ht="18" customHeight="1">
      <c r="P1355" s="127"/>
    </row>
  </sheetData>
  <sheetProtection sheet="1" objects="1" scenarios="1"/>
  <phoneticPr fontId="9"/>
  <conditionalFormatting sqref="B448:C449">
    <cfRule type="expression" dxfId="35" priority="1" stopIfTrue="1">
      <formula>AND(A448="男")</formula>
    </cfRule>
    <cfRule type="expression" dxfId="34" priority="2" stopIfTrue="1">
      <formula>AND(A448="女")</formula>
    </cfRule>
  </conditionalFormatting>
  <dataValidations count="3">
    <dataValidation type="decimal" allowBlank="1" showErrorMessage="1" sqref="G2:G95 G96:H97 G98:G124 G154:G161 G168:G170 G205:G206 G216:G220 G225:G237 G267:G275 G307:G352 G477:G601" xr:uid="{00000000-0002-0000-0400-000000000000}">
      <formula1>1.01</formula1>
      <formula2>12.31</formula2>
    </dataValidation>
    <dataValidation type="decimal" allowBlank="1" showErrorMessage="1" sqref="F2:F124 F154:F161 F168:F170 F205:F206 F219:F224 F267:F275 F325:F326 F347:F352 F477:F601" xr:uid="{00000000-0002-0000-0400-000001000000}">
      <formula1>1</formula1>
      <formula2>3</formula2>
    </dataValidation>
    <dataValidation type="date" allowBlank="1" showErrorMessage="1" sqref="G221:G224" xr:uid="{00000000-0002-0000-0400-000002000000}">
      <formula1>1.01</formula1>
      <formula2>12.31</formula2>
    </dataValidation>
  </dataValidations>
  <pageMargins left="0.7" right="0.7" top="0.75" bottom="0.75" header="0" footer="0"/>
  <pageSetup paperSize="13" orientation="portrait"/>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1000"/>
  <sheetViews>
    <sheetView workbookViewId="0">
      <selection activeCell="A2" sqref="A2"/>
    </sheetView>
  </sheetViews>
  <sheetFormatPr defaultColWidth="14.42578125" defaultRowHeight="15" customHeight="1"/>
  <cols>
    <col min="1" max="16" width="8.7109375" style="139" customWidth="1"/>
    <col min="17" max="26" width="8.7109375" customWidth="1"/>
  </cols>
  <sheetData>
    <row r="1" spans="1:16" ht="18" customHeight="1">
      <c r="A1" s="2" t="s">
        <v>88</v>
      </c>
      <c r="B1" s="3" t="s">
        <v>89</v>
      </c>
      <c r="C1" s="3" t="s">
        <v>90</v>
      </c>
      <c r="D1" s="4" t="s">
        <v>91</v>
      </c>
      <c r="E1" s="3" t="s">
        <v>92</v>
      </c>
      <c r="F1" s="26" t="s">
        <v>93</v>
      </c>
      <c r="G1" s="27" t="s">
        <v>94</v>
      </c>
      <c r="H1" s="9" t="s">
        <v>95</v>
      </c>
      <c r="I1" s="9" t="s">
        <v>96</v>
      </c>
      <c r="J1" s="11" t="s">
        <v>97</v>
      </c>
      <c r="K1" s="11" t="s">
        <v>98</v>
      </c>
      <c r="L1" s="12" t="s">
        <v>99</v>
      </c>
      <c r="M1" s="12" t="s">
        <v>100</v>
      </c>
      <c r="N1" s="12" t="s">
        <v>101</v>
      </c>
      <c r="O1" s="12" t="s">
        <v>102</v>
      </c>
      <c r="P1" s="12"/>
    </row>
    <row r="2" spans="1:16" ht="18" customHeight="1">
      <c r="A2" s="120"/>
      <c r="B2" s="121"/>
      <c r="C2" s="121"/>
      <c r="D2" s="122"/>
      <c r="E2" s="125"/>
      <c r="F2" s="125"/>
      <c r="G2" s="125"/>
      <c r="H2" s="125"/>
      <c r="I2" s="125"/>
      <c r="J2" s="125"/>
      <c r="K2" s="125"/>
      <c r="L2" s="125"/>
      <c r="M2" s="125"/>
      <c r="N2" s="125"/>
      <c r="O2" s="125"/>
      <c r="P2" s="127"/>
    </row>
    <row r="3" spans="1:16" ht="18" customHeight="1">
      <c r="A3" s="120"/>
      <c r="B3" s="121"/>
      <c r="C3" s="121"/>
      <c r="D3" s="122"/>
      <c r="E3" s="125"/>
      <c r="F3" s="125"/>
      <c r="G3" s="125"/>
      <c r="H3" s="125"/>
      <c r="I3" s="125"/>
      <c r="J3" s="125"/>
      <c r="K3" s="125"/>
      <c r="L3" s="125"/>
      <c r="M3" s="125"/>
      <c r="N3" s="125"/>
      <c r="O3" s="125"/>
      <c r="P3" s="127"/>
    </row>
    <row r="4" spans="1:16" ht="18" customHeight="1">
      <c r="A4" s="120"/>
      <c r="B4" s="121"/>
      <c r="C4" s="121"/>
      <c r="D4" s="122"/>
      <c r="E4" s="125"/>
      <c r="F4" s="125"/>
      <c r="G4" s="125"/>
      <c r="H4" s="125"/>
      <c r="I4" s="125"/>
      <c r="J4" s="125"/>
      <c r="K4" s="125"/>
      <c r="L4" s="125"/>
      <c r="M4" s="125"/>
      <c r="N4" s="125"/>
      <c r="O4" s="125"/>
      <c r="P4" s="127"/>
    </row>
    <row r="5" spans="1:16" ht="18" customHeight="1">
      <c r="A5" s="120"/>
      <c r="B5" s="121"/>
      <c r="C5" s="121"/>
      <c r="D5" s="122"/>
      <c r="E5" s="125"/>
      <c r="F5" s="125"/>
      <c r="G5" s="125"/>
      <c r="H5" s="125"/>
      <c r="I5" s="125"/>
      <c r="J5" s="125"/>
      <c r="K5" s="125"/>
      <c r="L5" s="125"/>
      <c r="M5" s="125"/>
      <c r="N5" s="125"/>
      <c r="O5" s="125"/>
      <c r="P5" s="127"/>
    </row>
    <row r="6" spans="1:16" ht="18" customHeight="1">
      <c r="A6" s="120"/>
      <c r="B6" s="125"/>
      <c r="C6" s="125"/>
      <c r="D6" s="122"/>
      <c r="E6" s="125"/>
      <c r="F6" s="125"/>
      <c r="G6" s="125"/>
      <c r="H6" s="125"/>
      <c r="I6" s="125"/>
      <c r="J6" s="125"/>
      <c r="K6" s="125"/>
      <c r="L6" s="125"/>
      <c r="M6" s="125"/>
      <c r="N6" s="125"/>
      <c r="O6" s="125"/>
      <c r="P6" s="127"/>
    </row>
    <row r="7" spans="1:16" ht="18" customHeight="1">
      <c r="A7" s="120"/>
      <c r="B7" s="121"/>
      <c r="C7" s="121"/>
      <c r="D7" s="122"/>
      <c r="E7" s="125"/>
      <c r="F7" s="125"/>
      <c r="G7" s="125"/>
      <c r="H7" s="125"/>
      <c r="I7" s="125"/>
      <c r="J7" s="125"/>
      <c r="K7" s="125"/>
      <c r="L7" s="125"/>
      <c r="M7" s="125"/>
      <c r="N7" s="125"/>
      <c r="O7" s="125"/>
      <c r="P7" s="127"/>
    </row>
    <row r="8" spans="1:16" ht="18" customHeight="1">
      <c r="A8" s="120"/>
      <c r="B8" s="121"/>
      <c r="C8" s="121"/>
      <c r="D8" s="122"/>
      <c r="E8" s="125"/>
      <c r="F8" s="125"/>
      <c r="G8" s="125"/>
      <c r="H8" s="125"/>
      <c r="I8" s="125"/>
      <c r="J8" s="125"/>
      <c r="K8" s="125"/>
      <c r="L8" s="125"/>
      <c r="M8" s="125"/>
      <c r="N8" s="125"/>
      <c r="O8" s="125"/>
      <c r="P8" s="127"/>
    </row>
    <row r="9" spans="1:16" ht="18" customHeight="1">
      <c r="A9" s="120"/>
      <c r="B9" s="121"/>
      <c r="C9" s="121"/>
      <c r="D9" s="122"/>
      <c r="E9" s="125"/>
      <c r="F9" s="125"/>
      <c r="G9" s="125"/>
      <c r="H9" s="125"/>
      <c r="I9" s="125"/>
      <c r="J9" s="125"/>
      <c r="K9" s="125"/>
      <c r="L9" s="125"/>
      <c r="M9" s="125"/>
      <c r="N9" s="125"/>
      <c r="O9" s="125"/>
      <c r="P9" s="127"/>
    </row>
    <row r="10" spans="1:16" ht="18" customHeight="1">
      <c r="A10" s="120"/>
      <c r="B10" s="121"/>
      <c r="C10" s="121"/>
      <c r="D10" s="122"/>
      <c r="E10" s="125"/>
      <c r="F10" s="125"/>
      <c r="G10" s="125"/>
      <c r="H10" s="125"/>
      <c r="I10" s="125"/>
      <c r="J10" s="125"/>
      <c r="K10" s="125"/>
      <c r="L10" s="125"/>
      <c r="M10" s="125"/>
      <c r="N10" s="125"/>
      <c r="O10" s="125"/>
      <c r="P10" s="127"/>
    </row>
    <row r="11" spans="1:16" ht="18" customHeight="1">
      <c r="A11" s="120"/>
      <c r="B11" s="125"/>
      <c r="C11" s="125"/>
      <c r="D11" s="122"/>
      <c r="E11" s="125"/>
      <c r="F11" s="125"/>
      <c r="G11" s="125"/>
      <c r="H11" s="125"/>
      <c r="I11" s="125"/>
      <c r="J11" s="125"/>
      <c r="K11" s="125"/>
      <c r="L11" s="125"/>
      <c r="M11" s="125"/>
      <c r="N11" s="125"/>
      <c r="O11" s="125"/>
      <c r="P11" s="127"/>
    </row>
    <row r="12" spans="1:16" ht="18" customHeight="1">
      <c r="A12" s="120"/>
      <c r="B12" s="125"/>
      <c r="C12" s="125"/>
      <c r="D12" s="122"/>
      <c r="E12" s="125"/>
      <c r="F12" s="125"/>
      <c r="G12" s="125"/>
      <c r="H12" s="125"/>
      <c r="I12" s="125"/>
      <c r="J12" s="125"/>
      <c r="K12" s="125"/>
      <c r="L12" s="125"/>
      <c r="M12" s="125"/>
      <c r="N12" s="125"/>
      <c r="O12" s="125"/>
      <c r="P12" s="127"/>
    </row>
    <row r="13" spans="1:16" ht="18" customHeight="1">
      <c r="A13" s="120"/>
      <c r="B13" s="125"/>
      <c r="C13" s="125"/>
      <c r="D13" s="122"/>
      <c r="E13" s="125"/>
      <c r="F13" s="125"/>
      <c r="G13" s="125"/>
      <c r="H13" s="125"/>
      <c r="I13" s="125"/>
      <c r="J13" s="125"/>
      <c r="K13" s="125"/>
      <c r="L13" s="125"/>
      <c r="M13" s="125"/>
      <c r="N13" s="125"/>
      <c r="O13" s="125"/>
      <c r="P13" s="127"/>
    </row>
    <row r="14" spans="1:16" ht="18" customHeight="1">
      <c r="A14" s="120"/>
      <c r="B14" s="125"/>
      <c r="C14" s="125"/>
      <c r="D14" s="122"/>
      <c r="E14" s="125"/>
      <c r="F14" s="125"/>
      <c r="G14" s="125"/>
      <c r="H14" s="125"/>
      <c r="I14" s="125"/>
      <c r="J14" s="125"/>
      <c r="K14" s="125"/>
      <c r="L14" s="125"/>
      <c r="M14" s="125"/>
      <c r="N14" s="125"/>
      <c r="O14" s="125"/>
      <c r="P14" s="127"/>
    </row>
    <row r="15" spans="1:16" ht="18" customHeight="1">
      <c r="A15" s="120"/>
      <c r="B15" s="125"/>
      <c r="C15" s="125"/>
      <c r="D15" s="122"/>
      <c r="E15" s="125"/>
      <c r="F15" s="125"/>
      <c r="G15" s="125"/>
      <c r="H15" s="125"/>
      <c r="I15" s="125"/>
      <c r="J15" s="125"/>
      <c r="K15" s="125"/>
      <c r="L15" s="125"/>
      <c r="M15" s="125"/>
      <c r="N15" s="125"/>
      <c r="O15" s="125"/>
      <c r="P15" s="127"/>
    </row>
    <row r="16" spans="1:16" ht="18" customHeight="1">
      <c r="A16" s="120"/>
      <c r="B16" s="125"/>
      <c r="C16" s="125"/>
      <c r="D16" s="122"/>
      <c r="E16" s="125"/>
      <c r="F16" s="125"/>
      <c r="G16" s="125"/>
      <c r="H16" s="125"/>
      <c r="I16" s="125"/>
      <c r="J16" s="125"/>
      <c r="K16" s="125"/>
      <c r="L16" s="125"/>
      <c r="M16" s="125"/>
      <c r="N16" s="125"/>
      <c r="O16" s="125"/>
      <c r="P16" s="127"/>
    </row>
    <row r="17" spans="1:16" ht="18" customHeight="1">
      <c r="A17" s="120"/>
      <c r="B17" s="125"/>
      <c r="C17" s="125"/>
      <c r="D17" s="122"/>
      <c r="E17" s="125"/>
      <c r="F17" s="125"/>
      <c r="G17" s="125"/>
      <c r="H17" s="125"/>
      <c r="I17" s="125"/>
      <c r="J17" s="125"/>
      <c r="K17" s="125"/>
      <c r="L17" s="125"/>
      <c r="M17" s="125"/>
      <c r="N17" s="125"/>
      <c r="O17" s="125"/>
      <c r="P17" s="127"/>
    </row>
    <row r="18" spans="1:16" ht="18" customHeight="1">
      <c r="A18" s="120"/>
      <c r="B18" s="125"/>
      <c r="C18" s="125"/>
      <c r="D18" s="122"/>
      <c r="E18" s="125"/>
      <c r="F18" s="125"/>
      <c r="G18" s="125"/>
      <c r="H18" s="125"/>
      <c r="I18" s="125"/>
      <c r="J18" s="125"/>
      <c r="K18" s="125"/>
      <c r="L18" s="125"/>
      <c r="M18" s="125"/>
      <c r="N18" s="125"/>
      <c r="O18" s="125"/>
      <c r="P18" s="127"/>
    </row>
    <row r="19" spans="1:16" ht="18" customHeight="1">
      <c r="A19" s="120"/>
      <c r="B19" s="125"/>
      <c r="C19" s="125"/>
      <c r="D19" s="122"/>
      <c r="E19" s="125"/>
      <c r="F19" s="125"/>
      <c r="G19" s="125"/>
      <c r="H19" s="125"/>
      <c r="I19" s="125"/>
      <c r="J19" s="125"/>
      <c r="K19" s="125"/>
      <c r="L19" s="125"/>
      <c r="M19" s="125"/>
      <c r="N19" s="125"/>
      <c r="O19" s="125"/>
      <c r="P19" s="127"/>
    </row>
    <row r="20" spans="1:16" ht="18" customHeight="1">
      <c r="A20" s="120"/>
      <c r="B20" s="125"/>
      <c r="C20" s="125"/>
      <c r="D20" s="122"/>
      <c r="E20" s="125"/>
      <c r="F20" s="125"/>
      <c r="G20" s="125"/>
      <c r="H20" s="125"/>
      <c r="I20" s="125"/>
      <c r="J20" s="125"/>
      <c r="K20" s="125"/>
      <c r="L20" s="125"/>
      <c r="M20" s="125"/>
      <c r="N20" s="125"/>
      <c r="O20" s="125"/>
      <c r="P20" s="127"/>
    </row>
    <row r="21" spans="1:16" ht="18" customHeight="1">
      <c r="A21" s="120"/>
      <c r="B21" s="125"/>
      <c r="C21" s="125"/>
      <c r="D21" s="122"/>
      <c r="E21" s="125"/>
      <c r="F21" s="125"/>
      <c r="G21" s="125"/>
      <c r="H21" s="125"/>
      <c r="I21" s="125"/>
      <c r="J21" s="125"/>
      <c r="K21" s="125"/>
      <c r="L21" s="125"/>
      <c r="M21" s="125"/>
      <c r="N21" s="125"/>
      <c r="O21" s="125"/>
      <c r="P21" s="127"/>
    </row>
    <row r="22" spans="1:16" ht="18" customHeight="1">
      <c r="A22" s="120"/>
      <c r="B22" s="125"/>
      <c r="C22" s="125"/>
      <c r="D22" s="122"/>
      <c r="E22" s="125"/>
      <c r="F22" s="125"/>
      <c r="G22" s="125"/>
      <c r="H22" s="125"/>
      <c r="I22" s="125"/>
      <c r="J22" s="125"/>
      <c r="K22" s="125"/>
      <c r="L22" s="125"/>
      <c r="M22" s="125"/>
      <c r="N22" s="125"/>
      <c r="O22" s="125"/>
      <c r="P22" s="127"/>
    </row>
    <row r="23" spans="1:16" ht="18" customHeight="1">
      <c r="A23" s="120"/>
      <c r="B23" s="125"/>
      <c r="C23" s="125"/>
      <c r="D23" s="122"/>
      <c r="E23" s="125"/>
      <c r="F23" s="125"/>
      <c r="G23" s="125"/>
      <c r="H23" s="125"/>
      <c r="I23" s="125"/>
      <c r="J23" s="125"/>
      <c r="K23" s="125"/>
      <c r="L23" s="125"/>
      <c r="M23" s="125"/>
      <c r="N23" s="125"/>
      <c r="O23" s="125"/>
      <c r="P23" s="127"/>
    </row>
    <row r="24" spans="1:16" ht="18" customHeight="1">
      <c r="A24" s="120"/>
      <c r="B24" s="125"/>
      <c r="C24" s="125"/>
      <c r="D24" s="122"/>
      <c r="E24" s="125"/>
      <c r="F24" s="125"/>
      <c r="G24" s="125"/>
      <c r="H24" s="125"/>
      <c r="I24" s="125"/>
      <c r="J24" s="125"/>
      <c r="K24" s="125"/>
      <c r="L24" s="125"/>
      <c r="M24" s="125"/>
      <c r="N24" s="125"/>
      <c r="O24" s="125"/>
      <c r="P24" s="127"/>
    </row>
    <row r="25" spans="1:16" ht="18" customHeight="1">
      <c r="A25" s="120"/>
      <c r="B25" s="125"/>
      <c r="C25" s="125"/>
      <c r="D25" s="122"/>
      <c r="E25" s="125"/>
      <c r="F25" s="125"/>
      <c r="G25" s="125"/>
      <c r="H25" s="125"/>
      <c r="I25" s="125"/>
      <c r="J25" s="125"/>
      <c r="K25" s="125"/>
      <c r="L25" s="125"/>
      <c r="M25" s="125"/>
      <c r="N25" s="125"/>
      <c r="O25" s="125"/>
      <c r="P25" s="127"/>
    </row>
    <row r="26" spans="1:16" ht="18" customHeight="1">
      <c r="A26" s="120"/>
      <c r="B26" s="125"/>
      <c r="C26" s="125"/>
      <c r="D26" s="122"/>
      <c r="E26" s="125"/>
      <c r="F26" s="125"/>
      <c r="G26" s="125"/>
      <c r="H26" s="125"/>
      <c r="I26" s="125"/>
      <c r="J26" s="125"/>
      <c r="K26" s="125"/>
      <c r="L26" s="125"/>
      <c r="M26" s="125"/>
      <c r="N26" s="125"/>
      <c r="O26" s="125"/>
      <c r="P26" s="127"/>
    </row>
    <row r="27" spans="1:16" ht="18" customHeight="1">
      <c r="A27" s="120"/>
      <c r="B27" s="125"/>
      <c r="C27" s="125"/>
      <c r="D27" s="122"/>
      <c r="E27" s="125"/>
      <c r="F27" s="125"/>
      <c r="G27" s="125"/>
      <c r="H27" s="125"/>
      <c r="I27" s="125"/>
      <c r="J27" s="125"/>
      <c r="K27" s="125"/>
      <c r="L27" s="125"/>
      <c r="M27" s="125"/>
      <c r="N27" s="125"/>
      <c r="O27" s="125"/>
      <c r="P27" s="127"/>
    </row>
    <row r="28" spans="1:16" ht="18" customHeight="1">
      <c r="A28" s="120"/>
      <c r="B28" s="125"/>
      <c r="C28" s="125"/>
      <c r="D28" s="122"/>
      <c r="E28" s="125"/>
      <c r="F28" s="125"/>
      <c r="G28" s="125"/>
      <c r="H28" s="125"/>
      <c r="I28" s="125"/>
      <c r="J28" s="125"/>
      <c r="K28" s="125"/>
      <c r="L28" s="125"/>
      <c r="M28" s="125"/>
      <c r="N28" s="125"/>
      <c r="O28" s="125"/>
      <c r="P28" s="127"/>
    </row>
    <row r="29" spans="1:16" ht="18" customHeight="1">
      <c r="A29" s="120"/>
      <c r="B29" s="125"/>
      <c r="C29" s="125"/>
      <c r="D29" s="122"/>
      <c r="E29" s="125"/>
      <c r="F29" s="125"/>
      <c r="G29" s="125"/>
      <c r="H29" s="125"/>
      <c r="I29" s="125"/>
      <c r="J29" s="125"/>
      <c r="K29" s="125"/>
      <c r="L29" s="125"/>
      <c r="M29" s="125"/>
      <c r="N29" s="125"/>
      <c r="O29" s="125"/>
      <c r="P29" s="127"/>
    </row>
    <row r="30" spans="1:16" ht="18" customHeight="1">
      <c r="A30" s="120"/>
      <c r="B30" s="125"/>
      <c r="C30" s="125"/>
      <c r="D30" s="122"/>
      <c r="E30" s="125"/>
      <c r="F30" s="125"/>
      <c r="G30" s="125"/>
      <c r="H30" s="125"/>
      <c r="I30" s="125"/>
      <c r="J30" s="125"/>
      <c r="K30" s="125"/>
      <c r="L30" s="125"/>
      <c r="M30" s="125"/>
      <c r="N30" s="125"/>
      <c r="O30" s="125"/>
      <c r="P30" s="127"/>
    </row>
    <row r="31" spans="1:16" ht="18" customHeight="1">
      <c r="A31" s="120"/>
      <c r="B31" s="125"/>
      <c r="C31" s="125"/>
      <c r="D31" s="122"/>
      <c r="E31" s="125"/>
      <c r="F31" s="125"/>
      <c r="G31" s="125"/>
      <c r="H31" s="125"/>
      <c r="I31" s="125"/>
      <c r="J31" s="125"/>
      <c r="K31" s="125"/>
      <c r="L31" s="125"/>
      <c r="M31" s="125"/>
      <c r="N31" s="125"/>
      <c r="O31" s="125"/>
      <c r="P31" s="127"/>
    </row>
    <row r="32" spans="1:16" ht="18" customHeight="1">
      <c r="A32" s="120"/>
      <c r="B32" s="125"/>
      <c r="C32" s="125"/>
      <c r="D32" s="122"/>
      <c r="E32" s="125"/>
      <c r="F32" s="125"/>
      <c r="G32" s="125"/>
      <c r="H32" s="125"/>
      <c r="I32" s="125"/>
      <c r="J32" s="125"/>
      <c r="K32" s="125"/>
      <c r="L32" s="125"/>
      <c r="M32" s="125"/>
      <c r="N32" s="125"/>
      <c r="O32" s="125"/>
      <c r="P32" s="127"/>
    </row>
    <row r="33" spans="1:16" ht="18" customHeight="1">
      <c r="A33" s="120"/>
      <c r="B33" s="125"/>
      <c r="C33" s="125"/>
      <c r="D33" s="122"/>
      <c r="E33" s="125"/>
      <c r="F33" s="125"/>
      <c r="G33" s="125"/>
      <c r="H33" s="125"/>
      <c r="I33" s="125"/>
      <c r="J33" s="125"/>
      <c r="K33" s="125"/>
      <c r="L33" s="125"/>
      <c r="M33" s="125"/>
      <c r="N33" s="125"/>
      <c r="O33" s="125"/>
      <c r="P33" s="127"/>
    </row>
    <row r="34" spans="1:16" ht="18" customHeight="1">
      <c r="A34" s="120"/>
      <c r="B34" s="125"/>
      <c r="C34" s="125"/>
      <c r="D34" s="122"/>
      <c r="E34" s="125"/>
      <c r="F34" s="125"/>
      <c r="G34" s="125"/>
      <c r="H34" s="125"/>
      <c r="I34" s="125"/>
      <c r="J34" s="125"/>
      <c r="K34" s="125"/>
      <c r="L34" s="125"/>
      <c r="M34" s="125"/>
      <c r="N34" s="125"/>
      <c r="O34" s="125"/>
      <c r="P34" s="127"/>
    </row>
    <row r="35" spans="1:16" ht="18" customHeight="1">
      <c r="A35" s="120"/>
      <c r="B35" s="125"/>
      <c r="C35" s="125"/>
      <c r="D35" s="122"/>
      <c r="E35" s="125"/>
      <c r="F35" s="125"/>
      <c r="G35" s="125"/>
      <c r="H35" s="125"/>
      <c r="I35" s="125"/>
      <c r="J35" s="125"/>
      <c r="K35" s="125"/>
      <c r="L35" s="125"/>
      <c r="M35" s="125"/>
      <c r="N35" s="125"/>
      <c r="O35" s="125"/>
      <c r="P35" s="127"/>
    </row>
    <row r="36" spans="1:16" ht="18" customHeight="1">
      <c r="A36" s="120"/>
      <c r="B36" s="125"/>
      <c r="C36" s="125"/>
      <c r="D36" s="122"/>
      <c r="E36" s="125"/>
      <c r="F36" s="125"/>
      <c r="G36" s="125"/>
      <c r="H36" s="125"/>
      <c r="I36" s="125"/>
      <c r="J36" s="125"/>
      <c r="K36" s="125"/>
      <c r="L36" s="125"/>
      <c r="M36" s="125"/>
      <c r="N36" s="125"/>
      <c r="O36" s="125"/>
      <c r="P36" s="127"/>
    </row>
    <row r="37" spans="1:16" ht="18" customHeight="1">
      <c r="A37" s="120"/>
      <c r="B37" s="125"/>
      <c r="C37" s="125"/>
      <c r="D37" s="122"/>
      <c r="E37" s="125"/>
      <c r="F37" s="125"/>
      <c r="G37" s="125"/>
      <c r="H37" s="125"/>
      <c r="I37" s="125"/>
      <c r="J37" s="125"/>
      <c r="K37" s="125"/>
      <c r="L37" s="125"/>
      <c r="M37" s="125"/>
      <c r="N37" s="125"/>
      <c r="O37" s="125"/>
      <c r="P37" s="127"/>
    </row>
    <row r="38" spans="1:16" ht="18" customHeight="1">
      <c r="A38" s="120"/>
      <c r="B38" s="125"/>
      <c r="C38" s="125"/>
      <c r="D38" s="122"/>
      <c r="E38" s="125"/>
      <c r="F38" s="125"/>
      <c r="G38" s="125"/>
      <c r="H38" s="125"/>
      <c r="I38" s="125"/>
      <c r="J38" s="125"/>
      <c r="K38" s="125"/>
      <c r="L38" s="125"/>
      <c r="M38" s="125"/>
      <c r="N38" s="125"/>
      <c r="O38" s="125"/>
      <c r="P38" s="127"/>
    </row>
    <row r="39" spans="1:16" ht="18" customHeight="1">
      <c r="A39" s="120"/>
      <c r="B39" s="125"/>
      <c r="C39" s="125"/>
      <c r="D39" s="122"/>
      <c r="E39" s="125"/>
      <c r="F39" s="125"/>
      <c r="G39" s="125"/>
      <c r="H39" s="125"/>
      <c r="I39" s="125"/>
      <c r="J39" s="125"/>
      <c r="K39" s="125"/>
      <c r="L39" s="125"/>
      <c r="M39" s="125"/>
      <c r="N39" s="125"/>
      <c r="O39" s="125"/>
      <c r="P39" s="127"/>
    </row>
    <row r="40" spans="1:16" ht="18" customHeight="1">
      <c r="A40" s="120"/>
      <c r="B40" s="125"/>
      <c r="C40" s="125"/>
      <c r="D40" s="122"/>
      <c r="E40" s="125"/>
      <c r="F40" s="125"/>
      <c r="G40" s="125"/>
      <c r="H40" s="125"/>
      <c r="I40" s="125"/>
      <c r="J40" s="125"/>
      <c r="K40" s="125"/>
      <c r="L40" s="125"/>
      <c r="M40" s="125"/>
      <c r="N40" s="125"/>
      <c r="O40" s="125"/>
      <c r="P40" s="127"/>
    </row>
    <row r="41" spans="1:16" ht="18" customHeight="1">
      <c r="A41" s="120"/>
      <c r="B41" s="125"/>
      <c r="C41" s="125"/>
      <c r="D41" s="122"/>
      <c r="E41" s="125"/>
      <c r="F41" s="125"/>
      <c r="G41" s="125"/>
      <c r="H41" s="125"/>
      <c r="I41" s="125"/>
      <c r="J41" s="125"/>
      <c r="K41" s="125"/>
      <c r="L41" s="125"/>
      <c r="M41" s="125"/>
      <c r="N41" s="125"/>
      <c r="O41" s="125"/>
      <c r="P41" s="127"/>
    </row>
    <row r="42" spans="1:16" ht="18" customHeight="1">
      <c r="A42" s="120"/>
      <c r="B42" s="125"/>
      <c r="C42" s="125"/>
      <c r="D42" s="122"/>
      <c r="E42" s="125"/>
      <c r="F42" s="125"/>
      <c r="G42" s="125"/>
      <c r="H42" s="125"/>
      <c r="I42" s="125"/>
      <c r="J42" s="125"/>
      <c r="K42" s="125"/>
      <c r="L42" s="125"/>
      <c r="M42" s="125"/>
      <c r="N42" s="125"/>
      <c r="O42" s="125"/>
      <c r="P42" s="127"/>
    </row>
    <row r="43" spans="1:16" ht="18" customHeight="1">
      <c r="A43" s="120"/>
      <c r="B43" s="125"/>
      <c r="C43" s="125"/>
      <c r="D43" s="122"/>
      <c r="E43" s="125"/>
      <c r="F43" s="125"/>
      <c r="G43" s="125"/>
      <c r="H43" s="125"/>
      <c r="I43" s="125"/>
      <c r="J43" s="125"/>
      <c r="K43" s="125"/>
      <c r="L43" s="125"/>
      <c r="M43" s="125"/>
      <c r="N43" s="125"/>
      <c r="O43" s="125"/>
      <c r="P43" s="127"/>
    </row>
    <row r="44" spans="1:16" ht="18" customHeight="1">
      <c r="A44" s="120"/>
      <c r="B44" s="125"/>
      <c r="C44" s="125"/>
      <c r="D44" s="122"/>
      <c r="E44" s="125"/>
      <c r="F44" s="125"/>
      <c r="G44" s="125"/>
      <c r="H44" s="125"/>
      <c r="I44" s="125"/>
      <c r="J44" s="125"/>
      <c r="K44" s="125"/>
      <c r="L44" s="125"/>
      <c r="M44" s="125"/>
      <c r="N44" s="125"/>
      <c r="O44" s="125"/>
      <c r="P44" s="127"/>
    </row>
    <row r="45" spans="1:16" ht="18" customHeight="1">
      <c r="A45" s="120"/>
      <c r="B45" s="125"/>
      <c r="C45" s="125"/>
      <c r="D45" s="122"/>
      <c r="E45" s="125"/>
      <c r="F45" s="125"/>
      <c r="G45" s="125"/>
      <c r="H45" s="125"/>
      <c r="I45" s="125"/>
      <c r="J45" s="125"/>
      <c r="K45" s="125"/>
      <c r="L45" s="125"/>
      <c r="M45" s="125"/>
      <c r="N45" s="125"/>
      <c r="O45" s="125"/>
      <c r="P45" s="127"/>
    </row>
    <row r="46" spans="1:16" ht="18" customHeight="1">
      <c r="A46" s="120"/>
      <c r="B46" s="125"/>
      <c r="C46" s="125"/>
      <c r="D46" s="122"/>
      <c r="E46" s="125"/>
      <c r="F46" s="125"/>
      <c r="G46" s="125"/>
      <c r="H46" s="125"/>
      <c r="I46" s="125"/>
      <c r="J46" s="125"/>
      <c r="K46" s="125"/>
      <c r="L46" s="125"/>
      <c r="M46" s="125"/>
      <c r="N46" s="125"/>
      <c r="O46" s="125"/>
      <c r="P46" s="127"/>
    </row>
    <row r="47" spans="1:16" ht="18" customHeight="1">
      <c r="A47" s="120"/>
      <c r="B47" s="125"/>
      <c r="C47" s="125"/>
      <c r="D47" s="122"/>
      <c r="E47" s="125"/>
      <c r="F47" s="125"/>
      <c r="G47" s="125"/>
      <c r="H47" s="125"/>
      <c r="I47" s="125"/>
      <c r="J47" s="125"/>
      <c r="K47" s="125"/>
      <c r="L47" s="125"/>
      <c r="M47" s="125"/>
      <c r="N47" s="125"/>
      <c r="O47" s="125"/>
      <c r="P47" s="127"/>
    </row>
    <row r="48" spans="1:16" ht="18" customHeight="1">
      <c r="A48" s="120"/>
      <c r="B48" s="125"/>
      <c r="C48" s="125"/>
      <c r="D48" s="122"/>
      <c r="E48" s="125"/>
      <c r="F48" s="125"/>
      <c r="G48" s="125"/>
      <c r="H48" s="125"/>
      <c r="I48" s="125"/>
      <c r="J48" s="125"/>
      <c r="K48" s="125"/>
      <c r="L48" s="125"/>
      <c r="M48" s="125"/>
      <c r="N48" s="125"/>
      <c r="O48" s="125"/>
      <c r="P48" s="127"/>
    </row>
    <row r="49" spans="1:16" ht="18" customHeight="1">
      <c r="A49" s="120"/>
      <c r="B49" s="125"/>
      <c r="C49" s="125"/>
      <c r="D49" s="122"/>
      <c r="E49" s="125"/>
      <c r="F49" s="125"/>
      <c r="G49" s="125"/>
      <c r="H49" s="125"/>
      <c r="I49" s="125"/>
      <c r="J49" s="125"/>
      <c r="K49" s="125"/>
      <c r="L49" s="125"/>
      <c r="M49" s="125"/>
      <c r="N49" s="125"/>
      <c r="O49" s="125"/>
      <c r="P49" s="127"/>
    </row>
    <row r="50" spans="1:16" ht="18" customHeight="1">
      <c r="A50" s="120"/>
      <c r="B50" s="125"/>
      <c r="C50" s="125"/>
      <c r="D50" s="122"/>
      <c r="E50" s="125"/>
      <c r="F50" s="125"/>
      <c r="G50" s="125"/>
      <c r="H50" s="125"/>
      <c r="I50" s="125"/>
      <c r="J50" s="125"/>
      <c r="K50" s="125"/>
      <c r="L50" s="125"/>
      <c r="M50" s="125"/>
      <c r="N50" s="125"/>
      <c r="O50" s="125"/>
      <c r="P50" s="127"/>
    </row>
    <row r="51" spans="1:16" ht="18" customHeight="1">
      <c r="A51" s="120"/>
      <c r="B51" s="125"/>
      <c r="C51" s="125"/>
      <c r="D51" s="122"/>
      <c r="E51" s="125"/>
      <c r="F51" s="125"/>
      <c r="G51" s="125"/>
      <c r="H51" s="125"/>
      <c r="I51" s="125"/>
      <c r="J51" s="125"/>
      <c r="K51" s="125"/>
      <c r="L51" s="125"/>
      <c r="M51" s="125"/>
      <c r="N51" s="125"/>
      <c r="O51" s="125"/>
      <c r="P51" s="127"/>
    </row>
    <row r="52" spans="1:16" ht="18" customHeight="1">
      <c r="A52" s="120"/>
      <c r="B52" s="125"/>
      <c r="C52" s="125"/>
      <c r="D52" s="122"/>
      <c r="E52" s="125"/>
      <c r="F52" s="125"/>
      <c r="G52" s="125"/>
      <c r="H52" s="125"/>
      <c r="I52" s="125"/>
      <c r="J52" s="125"/>
      <c r="K52" s="125"/>
      <c r="L52" s="125"/>
      <c r="M52" s="125"/>
      <c r="N52" s="125"/>
      <c r="O52" s="125"/>
      <c r="P52" s="127"/>
    </row>
    <row r="53" spans="1:16" ht="18" customHeight="1">
      <c r="A53" s="120"/>
      <c r="B53" s="125"/>
      <c r="C53" s="125"/>
      <c r="D53" s="122"/>
      <c r="E53" s="125"/>
      <c r="F53" s="125"/>
      <c r="G53" s="125"/>
      <c r="H53" s="125"/>
      <c r="I53" s="125"/>
      <c r="J53" s="125"/>
      <c r="K53" s="125"/>
      <c r="L53" s="125"/>
      <c r="M53" s="125"/>
      <c r="N53" s="125"/>
      <c r="O53" s="125"/>
      <c r="P53" s="127"/>
    </row>
    <row r="54" spans="1:16" ht="18" customHeight="1">
      <c r="A54" s="120"/>
      <c r="B54" s="125"/>
      <c r="C54" s="125"/>
      <c r="D54" s="122"/>
      <c r="E54" s="125"/>
      <c r="F54" s="125"/>
      <c r="G54" s="125"/>
      <c r="H54" s="125"/>
      <c r="I54" s="125"/>
      <c r="J54" s="125"/>
      <c r="K54" s="125"/>
      <c r="L54" s="125"/>
      <c r="M54" s="125"/>
      <c r="N54" s="125"/>
      <c r="O54" s="125"/>
      <c r="P54" s="127"/>
    </row>
    <row r="55" spans="1:16" ht="18" customHeight="1">
      <c r="A55" s="120"/>
      <c r="B55" s="125"/>
      <c r="C55" s="125"/>
      <c r="D55" s="122"/>
      <c r="E55" s="125"/>
      <c r="F55" s="125"/>
      <c r="G55" s="125"/>
      <c r="H55" s="125"/>
      <c r="I55" s="125"/>
      <c r="J55" s="125"/>
      <c r="K55" s="125"/>
      <c r="L55" s="125"/>
      <c r="M55" s="125"/>
      <c r="N55" s="125"/>
      <c r="O55" s="125"/>
      <c r="P55" s="127"/>
    </row>
    <row r="56" spans="1:16" ht="18" customHeight="1">
      <c r="A56" s="120"/>
      <c r="B56" s="125"/>
      <c r="C56" s="125"/>
      <c r="D56" s="122"/>
      <c r="E56" s="125"/>
      <c r="F56" s="125"/>
      <c r="G56" s="125"/>
      <c r="H56" s="125"/>
      <c r="I56" s="125"/>
      <c r="J56" s="125"/>
      <c r="K56" s="125"/>
      <c r="L56" s="125"/>
      <c r="M56" s="125"/>
      <c r="N56" s="125"/>
      <c r="O56" s="125"/>
      <c r="P56" s="127"/>
    </row>
    <row r="57" spans="1:16" ht="18" customHeight="1">
      <c r="A57" s="120"/>
      <c r="B57" s="125"/>
      <c r="C57" s="125"/>
      <c r="D57" s="122"/>
      <c r="E57" s="125"/>
      <c r="F57" s="125"/>
      <c r="G57" s="125"/>
      <c r="H57" s="125"/>
      <c r="I57" s="125"/>
      <c r="J57" s="125"/>
      <c r="K57" s="125"/>
      <c r="L57" s="125"/>
      <c r="M57" s="125"/>
      <c r="N57" s="125"/>
      <c r="O57" s="125"/>
      <c r="P57" s="127"/>
    </row>
    <row r="58" spans="1:16" ht="18" customHeight="1">
      <c r="A58" s="120"/>
      <c r="B58" s="125"/>
      <c r="C58" s="125"/>
      <c r="D58" s="122"/>
      <c r="E58" s="125"/>
      <c r="F58" s="125"/>
      <c r="G58" s="125"/>
      <c r="H58" s="125"/>
      <c r="I58" s="125"/>
      <c r="J58" s="125"/>
      <c r="K58" s="125"/>
      <c r="L58" s="125"/>
      <c r="M58" s="125"/>
      <c r="N58" s="125"/>
      <c r="O58" s="125"/>
      <c r="P58" s="127"/>
    </row>
    <row r="59" spans="1:16" ht="18" customHeight="1">
      <c r="A59" s="120"/>
      <c r="B59" s="125"/>
      <c r="C59" s="125"/>
      <c r="D59" s="122"/>
      <c r="E59" s="125"/>
      <c r="F59" s="125"/>
      <c r="G59" s="125"/>
      <c r="H59" s="125"/>
      <c r="I59" s="125"/>
      <c r="J59" s="125"/>
      <c r="K59" s="125"/>
      <c r="L59" s="125"/>
      <c r="M59" s="125"/>
      <c r="N59" s="125"/>
      <c r="O59" s="125"/>
      <c r="P59" s="127"/>
    </row>
    <row r="60" spans="1:16" ht="18" customHeight="1">
      <c r="A60" s="120"/>
      <c r="B60" s="125"/>
      <c r="C60" s="125"/>
      <c r="D60" s="122"/>
      <c r="E60" s="125"/>
      <c r="F60" s="125"/>
      <c r="G60" s="125"/>
      <c r="H60" s="125"/>
      <c r="I60" s="125"/>
      <c r="J60" s="125"/>
      <c r="K60" s="125"/>
      <c r="L60" s="125"/>
      <c r="M60" s="125"/>
      <c r="N60" s="125"/>
      <c r="O60" s="125"/>
      <c r="P60" s="127"/>
    </row>
    <row r="61" spans="1:16" ht="18" customHeight="1">
      <c r="A61" s="120"/>
      <c r="B61" s="125"/>
      <c r="C61" s="125"/>
      <c r="D61" s="122"/>
      <c r="E61" s="125"/>
      <c r="F61" s="125"/>
      <c r="G61" s="125"/>
      <c r="H61" s="125"/>
      <c r="I61" s="125"/>
      <c r="J61" s="125"/>
      <c r="K61" s="125"/>
      <c r="L61" s="125"/>
      <c r="M61" s="125"/>
      <c r="N61" s="125"/>
      <c r="O61" s="125"/>
      <c r="P61" s="127"/>
    </row>
    <row r="62" spans="1:16" ht="18" customHeight="1">
      <c r="A62" s="120"/>
      <c r="B62" s="125"/>
      <c r="C62" s="125"/>
      <c r="D62" s="122"/>
      <c r="E62" s="125"/>
      <c r="F62" s="125"/>
      <c r="G62" s="125"/>
      <c r="H62" s="125"/>
      <c r="I62" s="125"/>
      <c r="J62" s="125"/>
      <c r="K62" s="125"/>
      <c r="L62" s="125"/>
      <c r="M62" s="125"/>
      <c r="N62" s="125"/>
      <c r="O62" s="125"/>
      <c r="P62" s="127"/>
    </row>
    <row r="63" spans="1:16" ht="18" customHeight="1">
      <c r="A63" s="120"/>
      <c r="B63" s="125"/>
      <c r="C63" s="125"/>
      <c r="D63" s="122"/>
      <c r="E63" s="125"/>
      <c r="F63" s="125"/>
      <c r="G63" s="125"/>
      <c r="H63" s="125"/>
      <c r="I63" s="125"/>
      <c r="J63" s="125"/>
      <c r="K63" s="125"/>
      <c r="L63" s="125"/>
      <c r="M63" s="125"/>
      <c r="N63" s="125"/>
      <c r="O63" s="125"/>
      <c r="P63" s="127"/>
    </row>
    <row r="64" spans="1:16" ht="18" customHeight="1">
      <c r="A64" s="120"/>
      <c r="B64" s="125"/>
      <c r="C64" s="125"/>
      <c r="D64" s="122"/>
      <c r="E64" s="125"/>
      <c r="F64" s="125"/>
      <c r="G64" s="125"/>
      <c r="H64" s="125"/>
      <c r="I64" s="125"/>
      <c r="J64" s="125"/>
      <c r="K64" s="125"/>
      <c r="L64" s="125"/>
      <c r="M64" s="125"/>
      <c r="N64" s="125"/>
      <c r="O64" s="125"/>
      <c r="P64" s="127"/>
    </row>
    <row r="65" spans="1:16" ht="18" customHeight="1">
      <c r="A65" s="120"/>
      <c r="B65" s="125"/>
      <c r="C65" s="125"/>
      <c r="D65" s="122"/>
      <c r="E65" s="125"/>
      <c r="F65" s="125"/>
      <c r="G65" s="125"/>
      <c r="H65" s="125"/>
      <c r="I65" s="125"/>
      <c r="J65" s="125"/>
      <c r="K65" s="125"/>
      <c r="L65" s="125"/>
      <c r="M65" s="125"/>
      <c r="N65" s="125"/>
      <c r="O65" s="125"/>
      <c r="P65" s="127"/>
    </row>
    <row r="66" spans="1:16" ht="18" customHeight="1">
      <c r="A66" s="120"/>
      <c r="B66" s="125"/>
      <c r="C66" s="125"/>
      <c r="D66" s="122"/>
      <c r="E66" s="125"/>
      <c r="F66" s="125"/>
      <c r="G66" s="125"/>
      <c r="H66" s="125"/>
      <c r="I66" s="125"/>
      <c r="J66" s="125"/>
      <c r="K66" s="125"/>
      <c r="L66" s="125"/>
      <c r="M66" s="125"/>
      <c r="N66" s="125"/>
      <c r="O66" s="125"/>
      <c r="P66" s="127"/>
    </row>
    <row r="67" spans="1:16" ht="18" customHeight="1">
      <c r="A67" s="120"/>
      <c r="B67" s="125"/>
      <c r="C67" s="125"/>
      <c r="D67" s="122"/>
      <c r="E67" s="125"/>
      <c r="F67" s="125"/>
      <c r="G67" s="125"/>
      <c r="H67" s="125"/>
      <c r="I67" s="125"/>
      <c r="J67" s="125"/>
      <c r="K67" s="125"/>
      <c r="L67" s="125"/>
      <c r="M67" s="125"/>
      <c r="N67" s="125"/>
      <c r="O67" s="125"/>
      <c r="P67" s="127"/>
    </row>
    <row r="68" spans="1:16" ht="18" customHeight="1">
      <c r="A68" s="120"/>
      <c r="B68" s="125"/>
      <c r="C68" s="125"/>
      <c r="D68" s="122"/>
      <c r="E68" s="125"/>
      <c r="F68" s="125"/>
      <c r="G68" s="125"/>
      <c r="H68" s="125"/>
      <c r="I68" s="125"/>
      <c r="J68" s="125"/>
      <c r="K68" s="125"/>
      <c r="L68" s="125"/>
      <c r="M68" s="125"/>
      <c r="N68" s="125"/>
      <c r="O68" s="125"/>
      <c r="P68" s="127"/>
    </row>
    <row r="69" spans="1:16" ht="18" customHeight="1">
      <c r="A69" s="120"/>
      <c r="B69" s="125"/>
      <c r="C69" s="125"/>
      <c r="D69" s="122"/>
      <c r="E69" s="125"/>
      <c r="F69" s="125"/>
      <c r="G69" s="125"/>
      <c r="H69" s="125"/>
      <c r="I69" s="125"/>
      <c r="J69" s="125"/>
      <c r="K69" s="125"/>
      <c r="L69" s="125"/>
      <c r="M69" s="125"/>
      <c r="N69" s="125"/>
      <c r="O69" s="125"/>
      <c r="P69" s="127"/>
    </row>
    <row r="70" spans="1:16" ht="18" customHeight="1">
      <c r="A70" s="120"/>
      <c r="B70" s="125"/>
      <c r="C70" s="125"/>
      <c r="D70" s="122"/>
      <c r="E70" s="125"/>
      <c r="F70" s="125"/>
      <c r="G70" s="125"/>
      <c r="H70" s="125"/>
      <c r="I70" s="125"/>
      <c r="J70" s="125"/>
      <c r="K70" s="125"/>
      <c r="L70" s="125"/>
      <c r="M70" s="125"/>
      <c r="N70" s="125"/>
      <c r="O70" s="125"/>
      <c r="P70" s="127"/>
    </row>
    <row r="71" spans="1:16" ht="18" customHeight="1">
      <c r="A71" s="120"/>
      <c r="B71" s="125"/>
      <c r="C71" s="125"/>
      <c r="D71" s="122"/>
      <c r="E71" s="125"/>
      <c r="F71" s="125"/>
      <c r="G71" s="125"/>
      <c r="H71" s="125"/>
      <c r="I71" s="125"/>
      <c r="J71" s="125"/>
      <c r="K71" s="125"/>
      <c r="L71" s="125"/>
      <c r="M71" s="125"/>
      <c r="N71" s="125"/>
      <c r="O71" s="125"/>
      <c r="P71" s="127"/>
    </row>
    <row r="72" spans="1:16" ht="18" customHeight="1">
      <c r="A72" s="120"/>
      <c r="B72" s="125"/>
      <c r="C72" s="125"/>
      <c r="D72" s="122"/>
      <c r="E72" s="125"/>
      <c r="F72" s="125"/>
      <c r="G72" s="125"/>
      <c r="H72" s="125"/>
      <c r="I72" s="125"/>
      <c r="J72" s="125"/>
      <c r="K72" s="125"/>
      <c r="L72" s="125"/>
      <c r="M72" s="125"/>
      <c r="N72" s="125"/>
      <c r="O72" s="125"/>
      <c r="P72" s="127"/>
    </row>
    <row r="73" spans="1:16" ht="18" customHeight="1">
      <c r="A73" s="120"/>
      <c r="B73" s="125"/>
      <c r="C73" s="125"/>
      <c r="D73" s="122"/>
      <c r="E73" s="125"/>
      <c r="F73" s="125"/>
      <c r="G73" s="125"/>
      <c r="H73" s="125"/>
      <c r="I73" s="125"/>
      <c r="J73" s="125"/>
      <c r="K73" s="125"/>
      <c r="L73" s="125"/>
      <c r="M73" s="125"/>
      <c r="N73" s="125"/>
      <c r="O73" s="125"/>
      <c r="P73" s="127"/>
    </row>
    <row r="74" spans="1:16" ht="18" customHeight="1">
      <c r="A74" s="120"/>
      <c r="B74" s="125"/>
      <c r="C74" s="125"/>
      <c r="D74" s="122"/>
      <c r="E74" s="125"/>
      <c r="F74" s="125"/>
      <c r="G74" s="125"/>
      <c r="H74" s="125"/>
      <c r="I74" s="125"/>
      <c r="J74" s="125"/>
      <c r="K74" s="125"/>
      <c r="L74" s="125"/>
      <c r="M74" s="125"/>
      <c r="N74" s="125"/>
      <c r="O74" s="125"/>
      <c r="P74" s="127"/>
    </row>
    <row r="75" spans="1:16" ht="18" customHeight="1">
      <c r="A75" s="120"/>
      <c r="B75" s="125"/>
      <c r="C75" s="125"/>
      <c r="D75" s="122"/>
      <c r="E75" s="125"/>
      <c r="F75" s="125"/>
      <c r="G75" s="125"/>
      <c r="H75" s="125"/>
      <c r="I75" s="125"/>
      <c r="J75" s="125"/>
      <c r="K75" s="125"/>
      <c r="L75" s="125"/>
      <c r="M75" s="125"/>
      <c r="N75" s="125"/>
      <c r="O75" s="125"/>
      <c r="P75" s="127"/>
    </row>
    <row r="76" spans="1:16" ht="18" customHeight="1">
      <c r="A76" s="120"/>
      <c r="B76" s="125"/>
      <c r="C76" s="125"/>
      <c r="D76" s="122"/>
      <c r="E76" s="125"/>
      <c r="F76" s="125"/>
      <c r="G76" s="125"/>
      <c r="H76" s="125"/>
      <c r="I76" s="125"/>
      <c r="J76" s="125"/>
      <c r="K76" s="125"/>
      <c r="L76" s="125"/>
      <c r="M76" s="125"/>
      <c r="N76" s="125"/>
      <c r="O76" s="125"/>
      <c r="P76" s="127"/>
    </row>
    <row r="77" spans="1:16" ht="18" customHeight="1">
      <c r="A77" s="120"/>
      <c r="B77" s="125"/>
      <c r="C77" s="125"/>
      <c r="D77" s="122"/>
      <c r="E77" s="125"/>
      <c r="F77" s="125"/>
      <c r="G77" s="125"/>
      <c r="H77" s="125"/>
      <c r="I77" s="125"/>
      <c r="J77" s="125"/>
      <c r="K77" s="125"/>
      <c r="L77" s="125"/>
      <c r="M77" s="125"/>
      <c r="N77" s="125"/>
      <c r="O77" s="125"/>
      <c r="P77" s="127"/>
    </row>
    <row r="78" spans="1:16" ht="18" customHeight="1">
      <c r="A78" s="120"/>
      <c r="B78" s="125"/>
      <c r="C78" s="125"/>
      <c r="D78" s="122"/>
      <c r="E78" s="125"/>
      <c r="F78" s="125"/>
      <c r="G78" s="125"/>
      <c r="H78" s="125"/>
      <c r="I78" s="125"/>
      <c r="J78" s="125"/>
      <c r="K78" s="125"/>
      <c r="L78" s="125"/>
      <c r="M78" s="125"/>
      <c r="N78" s="125"/>
      <c r="O78" s="125"/>
      <c r="P78" s="127"/>
    </row>
    <row r="79" spans="1:16" ht="18" customHeight="1">
      <c r="A79" s="120"/>
      <c r="B79" s="125"/>
      <c r="C79" s="125"/>
      <c r="D79" s="122"/>
      <c r="E79" s="125"/>
      <c r="F79" s="125"/>
      <c r="G79" s="125"/>
      <c r="H79" s="125"/>
      <c r="I79" s="125"/>
      <c r="J79" s="125"/>
      <c r="K79" s="125"/>
      <c r="L79" s="125"/>
      <c r="M79" s="125"/>
      <c r="N79" s="125"/>
      <c r="O79" s="125"/>
      <c r="P79" s="127"/>
    </row>
    <row r="80" spans="1:16" ht="18" customHeight="1">
      <c r="A80" s="120"/>
      <c r="B80" s="125"/>
      <c r="C80" s="125"/>
      <c r="D80" s="122"/>
      <c r="E80" s="125"/>
      <c r="F80" s="125"/>
      <c r="G80" s="125"/>
      <c r="H80" s="125"/>
      <c r="I80" s="125"/>
      <c r="J80" s="125"/>
      <c r="K80" s="125"/>
      <c r="L80" s="125"/>
      <c r="M80" s="125"/>
      <c r="N80" s="125"/>
      <c r="O80" s="125"/>
      <c r="P80" s="127"/>
    </row>
    <row r="81" spans="1:16" ht="18" customHeight="1">
      <c r="A81" s="120"/>
      <c r="B81" s="125"/>
      <c r="C81" s="125"/>
      <c r="D81" s="122"/>
      <c r="E81" s="125"/>
      <c r="F81" s="125"/>
      <c r="G81" s="125"/>
      <c r="H81" s="125"/>
      <c r="I81" s="125"/>
      <c r="J81" s="125"/>
      <c r="K81" s="125"/>
      <c r="L81" s="125"/>
      <c r="M81" s="125"/>
      <c r="N81" s="125"/>
      <c r="O81" s="125"/>
      <c r="P81" s="127"/>
    </row>
    <row r="82" spans="1:16" ht="18" customHeight="1">
      <c r="A82" s="120"/>
      <c r="B82" s="125"/>
      <c r="C82" s="125"/>
      <c r="D82" s="122"/>
      <c r="E82" s="125"/>
      <c r="F82" s="125"/>
      <c r="G82" s="125"/>
      <c r="H82" s="125"/>
      <c r="I82" s="125"/>
      <c r="J82" s="125"/>
      <c r="K82" s="125"/>
      <c r="L82" s="125"/>
      <c r="M82" s="125"/>
      <c r="N82" s="125"/>
      <c r="O82" s="125"/>
      <c r="P82" s="127"/>
    </row>
    <row r="83" spans="1:16" ht="18" customHeight="1">
      <c r="A83" s="120"/>
      <c r="B83" s="125"/>
      <c r="C83" s="125"/>
      <c r="D83" s="122"/>
      <c r="E83" s="125"/>
      <c r="F83" s="125"/>
      <c r="G83" s="125"/>
      <c r="H83" s="125"/>
      <c r="I83" s="125"/>
      <c r="J83" s="125"/>
      <c r="K83" s="125"/>
      <c r="L83" s="125"/>
      <c r="M83" s="125"/>
      <c r="N83" s="125"/>
      <c r="O83" s="125"/>
      <c r="P83" s="127"/>
    </row>
    <row r="84" spans="1:16" ht="18" customHeight="1">
      <c r="A84" s="120"/>
      <c r="B84" s="125"/>
      <c r="C84" s="125"/>
      <c r="D84" s="122"/>
      <c r="E84" s="125"/>
      <c r="F84" s="125"/>
      <c r="G84" s="125"/>
      <c r="H84" s="125"/>
      <c r="I84" s="125"/>
      <c r="J84" s="125"/>
      <c r="K84" s="125"/>
      <c r="L84" s="125"/>
      <c r="M84" s="125"/>
      <c r="N84" s="125"/>
      <c r="O84" s="125"/>
      <c r="P84" s="127"/>
    </row>
    <row r="85" spans="1:16" ht="18" customHeight="1">
      <c r="A85" s="120"/>
      <c r="B85" s="125"/>
      <c r="C85" s="125"/>
      <c r="D85" s="122"/>
      <c r="E85" s="125"/>
      <c r="F85" s="125"/>
      <c r="G85" s="125"/>
      <c r="H85" s="125"/>
      <c r="I85" s="125"/>
      <c r="J85" s="125"/>
      <c r="K85" s="125"/>
      <c r="L85" s="125"/>
      <c r="M85" s="125"/>
      <c r="N85" s="125"/>
      <c r="O85" s="125"/>
      <c r="P85" s="127"/>
    </row>
    <row r="86" spans="1:16" ht="18" customHeight="1">
      <c r="A86" s="120"/>
      <c r="B86" s="125"/>
      <c r="C86" s="125"/>
      <c r="D86" s="122"/>
      <c r="E86" s="125"/>
      <c r="F86" s="125"/>
      <c r="G86" s="125"/>
      <c r="H86" s="125"/>
      <c r="I86" s="125"/>
      <c r="J86" s="125"/>
      <c r="K86" s="125"/>
      <c r="L86" s="125"/>
      <c r="M86" s="125"/>
      <c r="N86" s="125"/>
      <c r="O86" s="125"/>
      <c r="P86" s="127"/>
    </row>
    <row r="87" spans="1:16" ht="18" customHeight="1">
      <c r="A87" s="120"/>
      <c r="B87" s="125"/>
      <c r="C87" s="125"/>
      <c r="D87" s="122"/>
      <c r="E87" s="125"/>
      <c r="F87" s="125"/>
      <c r="G87" s="125"/>
      <c r="H87" s="125"/>
      <c r="I87" s="125"/>
      <c r="J87" s="125"/>
      <c r="K87" s="125"/>
      <c r="L87" s="125"/>
      <c r="M87" s="125"/>
      <c r="N87" s="125"/>
      <c r="O87" s="125"/>
      <c r="P87" s="127"/>
    </row>
    <row r="88" spans="1:16" ht="18" customHeight="1">
      <c r="A88" s="120"/>
      <c r="B88" s="125"/>
      <c r="C88" s="125"/>
      <c r="D88" s="122"/>
      <c r="E88" s="125"/>
      <c r="F88" s="125"/>
      <c r="G88" s="125"/>
      <c r="H88" s="125"/>
      <c r="I88" s="125"/>
      <c r="J88" s="125"/>
      <c r="K88" s="125"/>
      <c r="L88" s="125"/>
      <c r="M88" s="125"/>
      <c r="N88" s="125"/>
      <c r="O88" s="125"/>
      <c r="P88" s="127"/>
    </row>
    <row r="89" spans="1:16" ht="18" customHeight="1">
      <c r="A89" s="120"/>
      <c r="B89" s="125"/>
      <c r="C89" s="125"/>
      <c r="D89" s="122"/>
      <c r="E89" s="125"/>
      <c r="F89" s="125"/>
      <c r="G89" s="125"/>
      <c r="H89" s="125"/>
      <c r="I89" s="125"/>
      <c r="J89" s="125"/>
      <c r="K89" s="125"/>
      <c r="L89" s="125"/>
      <c r="M89" s="125"/>
      <c r="N89" s="125"/>
      <c r="O89" s="125"/>
      <c r="P89" s="127"/>
    </row>
    <row r="90" spans="1:16" ht="18" customHeight="1">
      <c r="A90" s="120"/>
      <c r="B90" s="125"/>
      <c r="C90" s="125"/>
      <c r="D90" s="122"/>
      <c r="E90" s="125"/>
      <c r="F90" s="125"/>
      <c r="G90" s="125"/>
      <c r="H90" s="125"/>
      <c r="I90" s="125"/>
      <c r="J90" s="125"/>
      <c r="K90" s="125"/>
      <c r="L90" s="125"/>
      <c r="M90" s="125"/>
      <c r="N90" s="125"/>
      <c r="O90" s="125"/>
      <c r="P90" s="127"/>
    </row>
    <row r="91" spans="1:16" ht="18" customHeight="1">
      <c r="A91" s="120"/>
      <c r="B91" s="125"/>
      <c r="C91" s="125"/>
      <c r="D91" s="122"/>
      <c r="E91" s="125"/>
      <c r="F91" s="125"/>
      <c r="G91" s="125"/>
      <c r="H91" s="125"/>
      <c r="I91" s="125"/>
      <c r="J91" s="125"/>
      <c r="K91" s="125"/>
      <c r="L91" s="125"/>
      <c r="M91" s="125"/>
      <c r="N91" s="125"/>
      <c r="O91" s="125"/>
      <c r="P91" s="127"/>
    </row>
    <row r="92" spans="1:16" ht="18" customHeight="1">
      <c r="A92" s="120"/>
      <c r="B92" s="121"/>
      <c r="C92" s="121"/>
      <c r="D92" s="122"/>
      <c r="E92" s="140"/>
      <c r="F92" s="122"/>
      <c r="G92" s="141"/>
      <c r="H92" s="130"/>
      <c r="I92" s="130"/>
      <c r="J92" s="131"/>
      <c r="K92" s="131"/>
      <c r="L92" s="125"/>
      <c r="M92" s="125"/>
      <c r="N92" s="125"/>
      <c r="O92" s="125"/>
      <c r="P92" s="127"/>
    </row>
    <row r="93" spans="1:16" ht="18" customHeight="1">
      <c r="A93" s="120"/>
      <c r="B93" s="121"/>
      <c r="C93" s="121"/>
      <c r="D93" s="122"/>
      <c r="E93" s="140"/>
      <c r="F93" s="122"/>
      <c r="G93" s="141"/>
      <c r="H93" s="130"/>
      <c r="I93" s="130"/>
      <c r="J93" s="131"/>
      <c r="K93" s="131"/>
      <c r="L93" s="125"/>
      <c r="M93" s="125"/>
      <c r="N93" s="125"/>
      <c r="O93" s="125"/>
      <c r="P93" s="127"/>
    </row>
    <row r="94" spans="1:16" ht="18" customHeight="1">
      <c r="A94" s="120"/>
      <c r="B94" s="132"/>
      <c r="C94" s="132"/>
      <c r="D94" s="122"/>
      <c r="E94" s="142"/>
      <c r="F94" s="133"/>
      <c r="G94" s="141"/>
      <c r="H94" s="130"/>
      <c r="I94" s="130"/>
      <c r="J94" s="131"/>
      <c r="K94" s="131"/>
      <c r="L94" s="125"/>
      <c r="M94" s="125"/>
      <c r="N94" s="125"/>
      <c r="O94" s="125"/>
      <c r="P94" s="127"/>
    </row>
    <row r="95" spans="1:16" ht="18" customHeight="1">
      <c r="A95" s="120"/>
      <c r="B95" s="132"/>
      <c r="C95" s="132"/>
      <c r="D95" s="122"/>
      <c r="E95" s="142"/>
      <c r="F95" s="133"/>
      <c r="G95" s="141"/>
      <c r="H95" s="130"/>
      <c r="I95" s="130"/>
      <c r="J95" s="131"/>
      <c r="K95" s="131"/>
      <c r="L95" s="125"/>
      <c r="M95" s="125"/>
      <c r="N95" s="125"/>
      <c r="O95" s="125"/>
      <c r="P95" s="127"/>
    </row>
    <row r="96" spans="1:16" ht="18" customHeight="1">
      <c r="A96" s="120"/>
      <c r="B96" s="132"/>
      <c r="C96" s="132"/>
      <c r="D96" s="122"/>
      <c r="E96" s="142"/>
      <c r="F96" s="133"/>
      <c r="G96" s="141"/>
      <c r="H96" s="130"/>
      <c r="I96" s="130"/>
      <c r="J96" s="131"/>
      <c r="K96" s="131"/>
      <c r="L96" s="125"/>
      <c r="M96" s="125"/>
      <c r="N96" s="125"/>
      <c r="O96" s="125"/>
      <c r="P96" s="127"/>
    </row>
    <row r="97" spans="1:16" ht="18" customHeight="1">
      <c r="A97" s="120"/>
      <c r="B97" s="132"/>
      <c r="C97" s="132"/>
      <c r="D97" s="122"/>
      <c r="E97" s="142"/>
      <c r="F97" s="133"/>
      <c r="G97" s="141"/>
      <c r="H97" s="130"/>
      <c r="I97" s="130"/>
      <c r="J97" s="131"/>
      <c r="K97" s="131"/>
      <c r="L97" s="125"/>
      <c r="M97" s="125"/>
      <c r="N97" s="125"/>
      <c r="O97" s="125"/>
      <c r="P97" s="127"/>
    </row>
    <row r="98" spans="1:16" ht="18" customHeight="1">
      <c r="A98" s="120"/>
      <c r="B98" s="132"/>
      <c r="C98" s="132"/>
      <c r="D98" s="122"/>
      <c r="E98" s="142"/>
      <c r="F98" s="133"/>
      <c r="G98" s="141"/>
      <c r="H98" s="130"/>
      <c r="I98" s="130"/>
      <c r="J98" s="131"/>
      <c r="K98" s="131"/>
      <c r="L98" s="125"/>
      <c r="M98" s="125"/>
      <c r="N98" s="125"/>
      <c r="O98" s="125"/>
      <c r="P98" s="127"/>
    </row>
    <row r="99" spans="1:16" ht="18" customHeight="1">
      <c r="A99" s="120"/>
      <c r="B99" s="132"/>
      <c r="C99" s="132"/>
      <c r="D99" s="122"/>
      <c r="E99" s="142"/>
      <c r="F99" s="133"/>
      <c r="G99" s="141"/>
      <c r="H99" s="130"/>
      <c r="I99" s="130"/>
      <c r="J99" s="131"/>
      <c r="K99" s="131"/>
      <c r="L99" s="125"/>
      <c r="M99" s="125"/>
      <c r="N99" s="125"/>
      <c r="O99" s="125"/>
      <c r="P99" s="127"/>
    </row>
    <row r="100" spans="1:16" ht="18" customHeight="1">
      <c r="A100" s="120"/>
      <c r="B100" s="132"/>
      <c r="C100" s="132"/>
      <c r="D100" s="122"/>
      <c r="E100" s="142"/>
      <c r="F100" s="133"/>
      <c r="G100" s="141"/>
      <c r="H100" s="130"/>
      <c r="I100" s="130"/>
      <c r="J100" s="131"/>
      <c r="K100" s="131"/>
      <c r="L100" s="125"/>
      <c r="M100" s="125"/>
      <c r="N100" s="125"/>
      <c r="O100" s="125"/>
      <c r="P100" s="127"/>
    </row>
    <row r="101" spans="1:16" ht="18" customHeight="1">
      <c r="A101" s="120"/>
      <c r="B101" s="132"/>
      <c r="C101" s="132"/>
      <c r="D101" s="122"/>
      <c r="E101" s="142"/>
      <c r="F101" s="133"/>
      <c r="G101" s="141"/>
      <c r="H101" s="130"/>
      <c r="I101" s="130"/>
      <c r="J101" s="131"/>
      <c r="K101" s="131"/>
      <c r="L101" s="125"/>
      <c r="M101" s="125"/>
      <c r="N101" s="125"/>
      <c r="O101" s="125"/>
      <c r="P101" s="127"/>
    </row>
    <row r="102" spans="1:16" ht="18" customHeight="1">
      <c r="A102" s="120"/>
      <c r="B102" s="132"/>
      <c r="C102" s="132"/>
      <c r="D102" s="122"/>
      <c r="E102" s="142"/>
      <c r="F102" s="133"/>
      <c r="G102" s="141"/>
      <c r="H102" s="130"/>
      <c r="I102" s="130"/>
      <c r="J102" s="131"/>
      <c r="K102" s="131"/>
      <c r="L102" s="125"/>
      <c r="M102" s="125"/>
      <c r="N102" s="125"/>
      <c r="O102" s="125"/>
      <c r="P102" s="127"/>
    </row>
    <row r="103" spans="1:16" ht="18" customHeight="1">
      <c r="A103" s="120"/>
      <c r="B103" s="132"/>
      <c r="C103" s="132"/>
      <c r="D103" s="122"/>
      <c r="E103" s="142"/>
      <c r="F103" s="133"/>
      <c r="G103" s="141"/>
      <c r="H103" s="130"/>
      <c r="I103" s="130"/>
      <c r="J103" s="131"/>
      <c r="K103" s="131"/>
      <c r="L103" s="125"/>
      <c r="M103" s="125"/>
      <c r="N103" s="125"/>
      <c r="O103" s="125"/>
      <c r="P103" s="127"/>
    </row>
    <row r="104" spans="1:16" ht="18" customHeight="1">
      <c r="A104" s="120"/>
      <c r="B104" s="132"/>
      <c r="C104" s="132"/>
      <c r="D104" s="122"/>
      <c r="E104" s="142"/>
      <c r="F104" s="133"/>
      <c r="G104" s="141"/>
      <c r="H104" s="130"/>
      <c r="I104" s="130"/>
      <c r="J104" s="131"/>
      <c r="K104" s="131"/>
      <c r="L104" s="125"/>
      <c r="M104" s="125"/>
      <c r="N104" s="125"/>
      <c r="O104" s="125"/>
      <c r="P104" s="127"/>
    </row>
    <row r="105" spans="1:16" ht="18" customHeight="1">
      <c r="A105" s="120"/>
      <c r="B105" s="132"/>
      <c r="C105" s="132"/>
      <c r="D105" s="122"/>
      <c r="E105" s="142"/>
      <c r="F105" s="133"/>
      <c r="G105" s="141"/>
      <c r="H105" s="130"/>
      <c r="I105" s="130"/>
      <c r="J105" s="131"/>
      <c r="K105" s="131"/>
      <c r="L105" s="125"/>
      <c r="M105" s="125"/>
      <c r="N105" s="125"/>
      <c r="O105" s="125"/>
      <c r="P105" s="127"/>
    </row>
    <row r="106" spans="1:16" ht="18" customHeight="1">
      <c r="A106" s="120"/>
      <c r="B106" s="132"/>
      <c r="C106" s="132"/>
      <c r="D106" s="122"/>
      <c r="E106" s="142"/>
      <c r="F106" s="133"/>
      <c r="G106" s="141"/>
      <c r="H106" s="130"/>
      <c r="I106" s="130"/>
      <c r="J106" s="131"/>
      <c r="K106" s="131"/>
      <c r="L106" s="125"/>
      <c r="M106" s="125"/>
      <c r="N106" s="125"/>
      <c r="O106" s="125"/>
      <c r="P106" s="127"/>
    </row>
    <row r="107" spans="1:16" ht="18" customHeight="1">
      <c r="A107" s="120"/>
      <c r="B107" s="132"/>
      <c r="C107" s="132"/>
      <c r="D107" s="122"/>
      <c r="E107" s="142"/>
      <c r="F107" s="133"/>
      <c r="G107" s="141"/>
      <c r="H107" s="130"/>
      <c r="I107" s="130"/>
      <c r="J107" s="131"/>
      <c r="K107" s="131"/>
      <c r="L107" s="125"/>
      <c r="M107" s="125"/>
      <c r="N107" s="125"/>
      <c r="O107" s="125"/>
      <c r="P107" s="127"/>
    </row>
    <row r="108" spans="1:16" ht="18" customHeight="1">
      <c r="A108" s="120"/>
      <c r="B108" s="132"/>
      <c r="C108" s="132"/>
      <c r="D108" s="122"/>
      <c r="E108" s="142"/>
      <c r="F108" s="133"/>
      <c r="G108" s="141"/>
      <c r="H108" s="130"/>
      <c r="I108" s="130"/>
      <c r="J108" s="131"/>
      <c r="K108" s="131"/>
      <c r="L108" s="125"/>
      <c r="M108" s="125"/>
      <c r="N108" s="125"/>
      <c r="O108" s="125"/>
      <c r="P108" s="127"/>
    </row>
    <row r="109" spans="1:16" ht="18" customHeight="1">
      <c r="A109" s="120"/>
      <c r="B109" s="132"/>
      <c r="C109" s="132"/>
      <c r="D109" s="122"/>
      <c r="E109" s="142"/>
      <c r="F109" s="133"/>
      <c r="G109" s="141"/>
      <c r="H109" s="130"/>
      <c r="I109" s="130"/>
      <c r="J109" s="131"/>
      <c r="K109" s="131"/>
      <c r="L109" s="125"/>
      <c r="M109" s="125"/>
      <c r="N109" s="125"/>
      <c r="O109" s="125"/>
      <c r="P109" s="127"/>
    </row>
    <row r="110" spans="1:16" ht="18" customHeight="1">
      <c r="A110" s="120"/>
      <c r="B110" s="132"/>
      <c r="C110" s="132"/>
      <c r="D110" s="122"/>
      <c r="E110" s="142"/>
      <c r="F110" s="133"/>
      <c r="G110" s="141"/>
      <c r="H110" s="130"/>
      <c r="I110" s="130"/>
      <c r="J110" s="131"/>
      <c r="K110" s="131"/>
      <c r="L110" s="125"/>
      <c r="M110" s="125"/>
      <c r="N110" s="125"/>
      <c r="O110" s="125"/>
      <c r="P110" s="127"/>
    </row>
    <row r="111" spans="1:16" ht="18" customHeight="1">
      <c r="A111" s="120"/>
      <c r="B111" s="132"/>
      <c r="C111" s="132"/>
      <c r="D111" s="122"/>
      <c r="E111" s="142"/>
      <c r="F111" s="133"/>
      <c r="G111" s="141"/>
      <c r="H111" s="130"/>
      <c r="I111" s="130"/>
      <c r="J111" s="131"/>
      <c r="K111" s="131"/>
      <c r="L111" s="125"/>
      <c r="M111" s="125"/>
      <c r="N111" s="125"/>
      <c r="O111" s="125"/>
      <c r="P111" s="127"/>
    </row>
    <row r="112" spans="1:16" ht="18" customHeight="1">
      <c r="A112" s="120"/>
      <c r="B112" s="132"/>
      <c r="C112" s="132"/>
      <c r="D112" s="122"/>
      <c r="E112" s="142"/>
      <c r="F112" s="133"/>
      <c r="G112" s="141"/>
      <c r="H112" s="130"/>
      <c r="I112" s="130"/>
      <c r="J112" s="131"/>
      <c r="K112" s="131"/>
      <c r="L112" s="125"/>
      <c r="M112" s="125"/>
      <c r="N112" s="125"/>
      <c r="O112" s="125"/>
      <c r="P112" s="127"/>
    </row>
    <row r="113" spans="1:16" ht="18" customHeight="1">
      <c r="A113" s="120"/>
      <c r="B113" s="132"/>
      <c r="C113" s="132"/>
      <c r="D113" s="122"/>
      <c r="E113" s="142"/>
      <c r="F113" s="133"/>
      <c r="G113" s="141"/>
      <c r="H113" s="130"/>
      <c r="I113" s="130"/>
      <c r="J113" s="131"/>
      <c r="K113" s="131"/>
      <c r="L113" s="125"/>
      <c r="M113" s="125"/>
      <c r="N113" s="125"/>
      <c r="O113" s="125"/>
      <c r="P113" s="127"/>
    </row>
    <row r="114" spans="1:16" ht="18" customHeight="1">
      <c r="A114" s="120"/>
      <c r="B114" s="132"/>
      <c r="C114" s="132"/>
      <c r="D114" s="122"/>
      <c r="E114" s="142"/>
      <c r="F114" s="133"/>
      <c r="G114" s="141"/>
      <c r="H114" s="130"/>
      <c r="I114" s="130"/>
      <c r="J114" s="131"/>
      <c r="K114" s="131"/>
      <c r="L114" s="125"/>
      <c r="M114" s="125"/>
      <c r="N114" s="125"/>
      <c r="O114" s="125"/>
      <c r="P114" s="127"/>
    </row>
    <row r="115" spans="1:16" ht="18" customHeight="1">
      <c r="A115" s="120"/>
      <c r="B115" s="132"/>
      <c r="C115" s="132"/>
      <c r="D115" s="122"/>
      <c r="E115" s="142"/>
      <c r="F115" s="133"/>
      <c r="G115" s="141"/>
      <c r="H115" s="130"/>
      <c r="I115" s="130"/>
      <c r="J115" s="131"/>
      <c r="K115" s="131"/>
      <c r="L115" s="125"/>
      <c r="M115" s="125"/>
      <c r="N115" s="125"/>
      <c r="O115" s="125"/>
      <c r="P115" s="127"/>
    </row>
    <row r="116" spans="1:16" ht="18" customHeight="1">
      <c r="A116" s="120"/>
      <c r="B116" s="132"/>
      <c r="C116" s="132"/>
      <c r="D116" s="122"/>
      <c r="E116" s="142"/>
      <c r="F116" s="133"/>
      <c r="G116" s="141"/>
      <c r="H116" s="130"/>
      <c r="I116" s="130"/>
      <c r="J116" s="131"/>
      <c r="K116" s="131"/>
      <c r="L116" s="125"/>
      <c r="M116" s="125"/>
      <c r="N116" s="125"/>
      <c r="O116" s="125"/>
      <c r="P116" s="127"/>
    </row>
    <row r="117" spans="1:16" ht="18" customHeight="1">
      <c r="A117" s="120"/>
      <c r="B117" s="132"/>
      <c r="C117" s="132"/>
      <c r="D117" s="122"/>
      <c r="E117" s="142"/>
      <c r="F117" s="133"/>
      <c r="G117" s="141"/>
      <c r="H117" s="130"/>
      <c r="I117" s="130"/>
      <c r="J117" s="131"/>
      <c r="K117" s="131"/>
      <c r="L117" s="125"/>
      <c r="M117" s="125"/>
      <c r="N117" s="125"/>
      <c r="O117" s="125"/>
      <c r="P117" s="127"/>
    </row>
    <row r="118" spans="1:16" ht="18" customHeight="1">
      <c r="A118" s="120"/>
      <c r="B118" s="132"/>
      <c r="C118" s="132"/>
      <c r="D118" s="122"/>
      <c r="E118" s="142"/>
      <c r="F118" s="133"/>
      <c r="G118" s="141"/>
      <c r="H118" s="130"/>
      <c r="I118" s="130"/>
      <c r="J118" s="131"/>
      <c r="K118" s="131"/>
      <c r="L118" s="125"/>
      <c r="M118" s="125"/>
      <c r="N118" s="125"/>
      <c r="O118" s="125"/>
      <c r="P118" s="127"/>
    </row>
    <row r="119" spans="1:16" ht="18" customHeight="1">
      <c r="A119" s="120"/>
      <c r="B119" s="132"/>
      <c r="C119" s="132"/>
      <c r="D119" s="122"/>
      <c r="E119" s="142"/>
      <c r="F119" s="133"/>
      <c r="G119" s="141"/>
      <c r="H119" s="130"/>
      <c r="I119" s="130"/>
      <c r="J119" s="131"/>
      <c r="K119" s="131"/>
      <c r="L119" s="125"/>
      <c r="M119" s="125"/>
      <c r="N119" s="125"/>
      <c r="O119" s="125"/>
      <c r="P119" s="127"/>
    </row>
    <row r="120" spans="1:16" ht="18" customHeight="1">
      <c r="A120" s="120"/>
      <c r="B120" s="132"/>
      <c r="C120" s="132"/>
      <c r="D120" s="122"/>
      <c r="E120" s="142"/>
      <c r="F120" s="133"/>
      <c r="G120" s="141"/>
      <c r="H120" s="130"/>
      <c r="I120" s="130"/>
      <c r="J120" s="131"/>
      <c r="K120" s="131"/>
      <c r="L120" s="125"/>
      <c r="M120" s="125"/>
      <c r="N120" s="125"/>
      <c r="O120" s="125"/>
      <c r="P120" s="127"/>
    </row>
    <row r="121" spans="1:16" ht="18" customHeight="1">
      <c r="A121" s="120"/>
      <c r="B121" s="132"/>
      <c r="C121" s="132"/>
      <c r="D121" s="122"/>
      <c r="E121" s="142"/>
      <c r="F121" s="133"/>
      <c r="G121" s="141"/>
      <c r="H121" s="130"/>
      <c r="I121" s="130"/>
      <c r="J121" s="131"/>
      <c r="K121" s="131"/>
      <c r="L121" s="125"/>
      <c r="M121" s="125"/>
      <c r="N121" s="125"/>
      <c r="O121" s="125"/>
      <c r="P121" s="127"/>
    </row>
    <row r="122" spans="1:16" ht="18" customHeight="1">
      <c r="A122" s="120"/>
      <c r="B122" s="132"/>
      <c r="C122" s="132"/>
      <c r="D122" s="122"/>
      <c r="E122" s="142"/>
      <c r="F122" s="133"/>
      <c r="G122" s="141"/>
      <c r="H122" s="130"/>
      <c r="I122" s="130"/>
      <c r="J122" s="131"/>
      <c r="K122" s="131"/>
      <c r="L122" s="125"/>
      <c r="M122" s="125"/>
      <c r="N122" s="125"/>
      <c r="O122" s="125"/>
      <c r="P122" s="127"/>
    </row>
    <row r="123" spans="1:16" ht="18" customHeight="1">
      <c r="A123" s="120"/>
      <c r="B123" s="132"/>
      <c r="C123" s="132"/>
      <c r="D123" s="122"/>
      <c r="E123" s="142"/>
      <c r="F123" s="133"/>
      <c r="G123" s="141"/>
      <c r="H123" s="130"/>
      <c r="I123" s="130"/>
      <c r="J123" s="131"/>
      <c r="K123" s="131"/>
      <c r="L123" s="125"/>
      <c r="M123" s="125"/>
      <c r="N123" s="125"/>
      <c r="O123" s="125"/>
      <c r="P123" s="127"/>
    </row>
    <row r="124" spans="1:16" ht="18" customHeight="1">
      <c r="A124" s="120"/>
      <c r="B124" s="132"/>
      <c r="C124" s="132"/>
      <c r="D124" s="122"/>
      <c r="E124" s="142"/>
      <c r="F124" s="133"/>
      <c r="G124" s="141"/>
      <c r="H124" s="130"/>
      <c r="I124" s="130"/>
      <c r="J124" s="131"/>
      <c r="K124" s="131"/>
      <c r="L124" s="125"/>
      <c r="M124" s="125"/>
      <c r="N124" s="125"/>
      <c r="O124" s="125"/>
      <c r="P124" s="127"/>
    </row>
    <row r="125" spans="1:16" ht="18" customHeight="1">
      <c r="A125" s="120"/>
      <c r="B125" s="121"/>
      <c r="C125" s="121"/>
      <c r="D125" s="122"/>
      <c r="E125" s="140"/>
      <c r="F125" s="122"/>
      <c r="G125" s="122"/>
      <c r="H125" s="122"/>
      <c r="I125" s="122"/>
      <c r="J125" s="123"/>
      <c r="K125" s="131"/>
      <c r="L125" s="125"/>
      <c r="M125" s="125"/>
      <c r="N125" s="125"/>
      <c r="O125" s="125"/>
      <c r="P125" s="127"/>
    </row>
    <row r="126" spans="1:16" ht="18" customHeight="1">
      <c r="A126" s="120"/>
      <c r="B126" s="121"/>
      <c r="C126" s="121"/>
      <c r="D126" s="122"/>
      <c r="E126" s="140"/>
      <c r="F126" s="122"/>
      <c r="G126" s="122"/>
      <c r="H126" s="122"/>
      <c r="I126" s="122"/>
      <c r="J126" s="123"/>
      <c r="K126" s="131"/>
      <c r="L126" s="125"/>
      <c r="M126" s="125"/>
      <c r="N126" s="125"/>
      <c r="O126" s="125"/>
      <c r="P126" s="127"/>
    </row>
    <row r="127" spans="1:16" ht="18" customHeight="1">
      <c r="A127" s="120"/>
      <c r="B127" s="121"/>
      <c r="C127" s="121"/>
      <c r="D127" s="122"/>
      <c r="E127" s="140"/>
      <c r="F127" s="122"/>
      <c r="G127" s="122"/>
      <c r="H127" s="122"/>
      <c r="I127" s="122"/>
      <c r="J127" s="123"/>
      <c r="K127" s="131"/>
      <c r="L127" s="125"/>
      <c r="M127" s="125"/>
      <c r="N127" s="125"/>
      <c r="O127" s="125"/>
      <c r="P127" s="127"/>
    </row>
    <row r="128" spans="1:16" ht="18" customHeight="1">
      <c r="A128" s="120"/>
      <c r="B128" s="132"/>
      <c r="C128" s="132"/>
      <c r="D128" s="122"/>
      <c r="E128" s="142"/>
      <c r="F128" s="133"/>
      <c r="G128" s="133"/>
      <c r="H128" s="133"/>
      <c r="I128" s="133"/>
      <c r="J128" s="131"/>
      <c r="K128" s="131"/>
      <c r="L128" s="125"/>
      <c r="M128" s="125"/>
      <c r="N128" s="125"/>
      <c r="O128" s="125"/>
      <c r="P128" s="127"/>
    </row>
    <row r="129" spans="1:16" ht="18" customHeight="1">
      <c r="A129" s="120"/>
      <c r="B129" s="121"/>
      <c r="C129" s="121"/>
      <c r="D129" s="122"/>
      <c r="E129" s="140"/>
      <c r="F129" s="122"/>
      <c r="G129" s="122"/>
      <c r="H129" s="122"/>
      <c r="I129" s="122"/>
      <c r="J129" s="123"/>
      <c r="K129" s="131"/>
      <c r="L129" s="125"/>
      <c r="M129" s="125"/>
      <c r="N129" s="125"/>
      <c r="O129" s="125"/>
      <c r="P129" s="127"/>
    </row>
    <row r="130" spans="1:16" ht="18" customHeight="1">
      <c r="A130" s="120"/>
      <c r="B130" s="121"/>
      <c r="C130" s="121"/>
      <c r="D130" s="122"/>
      <c r="E130" s="140"/>
      <c r="F130" s="122"/>
      <c r="G130" s="122"/>
      <c r="H130" s="122"/>
      <c r="I130" s="122"/>
      <c r="J130" s="123"/>
      <c r="K130" s="123"/>
      <c r="L130" s="125"/>
      <c r="M130" s="125"/>
      <c r="N130" s="125"/>
      <c r="O130" s="125"/>
      <c r="P130" s="127"/>
    </row>
    <row r="131" spans="1:16" ht="18" customHeight="1">
      <c r="A131" s="120"/>
      <c r="B131" s="121"/>
      <c r="C131" s="121"/>
      <c r="D131" s="122"/>
      <c r="E131" s="140"/>
      <c r="F131" s="122"/>
      <c r="G131" s="122"/>
      <c r="H131" s="122"/>
      <c r="I131" s="122"/>
      <c r="J131" s="123"/>
      <c r="K131" s="123"/>
      <c r="L131" s="125"/>
      <c r="M131" s="125"/>
      <c r="N131" s="125"/>
      <c r="O131" s="125"/>
      <c r="P131" s="127"/>
    </row>
    <row r="132" spans="1:16" ht="18" customHeight="1">
      <c r="A132" s="120"/>
      <c r="B132" s="121"/>
      <c r="C132" s="121"/>
      <c r="D132" s="122"/>
      <c r="E132" s="140"/>
      <c r="F132" s="122"/>
      <c r="G132" s="122"/>
      <c r="H132" s="122"/>
      <c r="I132" s="122"/>
      <c r="J132" s="123"/>
      <c r="K132" s="123"/>
      <c r="L132" s="125"/>
      <c r="M132" s="125"/>
      <c r="N132" s="125"/>
      <c r="O132" s="125"/>
      <c r="P132" s="127"/>
    </row>
    <row r="133" spans="1:16" ht="18" customHeight="1">
      <c r="A133" s="120"/>
      <c r="B133" s="121"/>
      <c r="C133" s="121"/>
      <c r="D133" s="122"/>
      <c r="E133" s="140"/>
      <c r="F133" s="122"/>
      <c r="G133" s="122"/>
      <c r="H133" s="122"/>
      <c r="I133" s="122"/>
      <c r="J133" s="123"/>
      <c r="K133" s="123"/>
      <c r="L133" s="125"/>
      <c r="M133" s="125"/>
      <c r="N133" s="125"/>
      <c r="O133" s="125"/>
      <c r="P133" s="127"/>
    </row>
    <row r="134" spans="1:16" ht="18" customHeight="1">
      <c r="A134" s="120"/>
      <c r="B134" s="121"/>
      <c r="C134" s="121"/>
      <c r="D134" s="122"/>
      <c r="E134" s="140"/>
      <c r="F134" s="122"/>
      <c r="G134" s="122"/>
      <c r="H134" s="122"/>
      <c r="I134" s="122"/>
      <c r="J134" s="123"/>
      <c r="K134" s="123"/>
      <c r="L134" s="125"/>
      <c r="M134" s="125"/>
      <c r="N134" s="125"/>
      <c r="O134" s="125"/>
      <c r="P134" s="127"/>
    </row>
    <row r="135" spans="1:16" ht="18" customHeight="1">
      <c r="A135" s="120"/>
      <c r="B135" s="121"/>
      <c r="C135" s="121"/>
      <c r="D135" s="122"/>
      <c r="E135" s="140"/>
      <c r="F135" s="122"/>
      <c r="G135" s="122"/>
      <c r="H135" s="122"/>
      <c r="I135" s="122"/>
      <c r="J135" s="123"/>
      <c r="K135" s="123"/>
      <c r="L135" s="125"/>
      <c r="M135" s="125"/>
      <c r="N135" s="125"/>
      <c r="O135" s="125"/>
      <c r="P135" s="127"/>
    </row>
    <row r="136" spans="1:16" ht="18" customHeight="1">
      <c r="A136" s="120"/>
      <c r="B136" s="121"/>
      <c r="C136" s="121"/>
      <c r="D136" s="122"/>
      <c r="E136" s="140"/>
      <c r="F136" s="122"/>
      <c r="G136" s="122"/>
      <c r="H136" s="122"/>
      <c r="I136" s="122"/>
      <c r="J136" s="123"/>
      <c r="K136" s="123"/>
      <c r="L136" s="125"/>
      <c r="M136" s="125"/>
      <c r="N136" s="125"/>
      <c r="O136" s="125"/>
      <c r="P136" s="127"/>
    </row>
    <row r="137" spans="1:16" ht="18" customHeight="1">
      <c r="A137" s="120"/>
      <c r="B137" s="132"/>
      <c r="C137" s="132"/>
      <c r="D137" s="122"/>
      <c r="E137" s="142"/>
      <c r="F137" s="133"/>
      <c r="G137" s="133"/>
      <c r="H137" s="133"/>
      <c r="I137" s="133"/>
      <c r="J137" s="131"/>
      <c r="K137" s="123"/>
      <c r="L137" s="125"/>
      <c r="M137" s="125"/>
      <c r="N137" s="125"/>
      <c r="O137" s="125"/>
      <c r="P137" s="127"/>
    </row>
    <row r="138" spans="1:16" ht="18" customHeight="1">
      <c r="A138" s="120"/>
      <c r="B138" s="121"/>
      <c r="C138" s="121"/>
      <c r="D138" s="122"/>
      <c r="E138" s="140"/>
      <c r="F138" s="122"/>
      <c r="G138" s="122"/>
      <c r="H138" s="122"/>
      <c r="I138" s="122"/>
      <c r="J138" s="123"/>
      <c r="K138" s="123"/>
      <c r="L138" s="125"/>
      <c r="M138" s="125"/>
      <c r="N138" s="125"/>
      <c r="O138" s="125"/>
      <c r="P138" s="127"/>
    </row>
    <row r="139" spans="1:16" ht="18" customHeight="1">
      <c r="A139" s="120"/>
      <c r="B139" s="121"/>
      <c r="C139" s="121"/>
      <c r="D139" s="122"/>
      <c r="E139" s="140"/>
      <c r="F139" s="122"/>
      <c r="G139" s="122"/>
      <c r="H139" s="122"/>
      <c r="I139" s="122"/>
      <c r="J139" s="123"/>
      <c r="K139" s="123"/>
      <c r="L139" s="125"/>
      <c r="M139" s="125"/>
      <c r="N139" s="125"/>
      <c r="O139" s="125"/>
      <c r="P139" s="127"/>
    </row>
    <row r="140" spans="1:16" ht="18" customHeight="1">
      <c r="A140" s="120"/>
      <c r="B140" s="121"/>
      <c r="C140" s="121"/>
      <c r="D140" s="122"/>
      <c r="E140" s="140"/>
      <c r="F140" s="122"/>
      <c r="G140" s="122"/>
      <c r="H140" s="122"/>
      <c r="I140" s="122"/>
      <c r="J140" s="123"/>
      <c r="K140" s="123"/>
      <c r="L140" s="125"/>
      <c r="M140" s="125"/>
      <c r="N140" s="125"/>
      <c r="O140" s="125"/>
      <c r="P140" s="127"/>
    </row>
    <row r="141" spans="1:16" ht="18" customHeight="1">
      <c r="A141" s="120"/>
      <c r="B141" s="121"/>
      <c r="C141" s="121"/>
      <c r="D141" s="122"/>
      <c r="E141" s="140"/>
      <c r="F141" s="122"/>
      <c r="G141" s="122"/>
      <c r="H141" s="122"/>
      <c r="I141" s="122"/>
      <c r="J141" s="123"/>
      <c r="K141" s="123"/>
      <c r="L141" s="125"/>
      <c r="M141" s="125"/>
      <c r="N141" s="125"/>
      <c r="O141" s="125"/>
      <c r="P141" s="127"/>
    </row>
    <row r="142" spans="1:16" ht="18" customHeight="1">
      <c r="A142" s="120"/>
      <c r="B142" s="121"/>
      <c r="C142" s="121"/>
      <c r="D142" s="122"/>
      <c r="E142" s="140"/>
      <c r="F142" s="122"/>
      <c r="G142" s="122"/>
      <c r="H142" s="122"/>
      <c r="I142" s="122"/>
      <c r="J142" s="123"/>
      <c r="K142" s="123"/>
      <c r="L142" s="125"/>
      <c r="M142" s="125"/>
      <c r="N142" s="125"/>
      <c r="O142" s="125"/>
      <c r="P142" s="127"/>
    </row>
    <row r="143" spans="1:16" ht="18" customHeight="1">
      <c r="A143" s="120"/>
      <c r="B143" s="121"/>
      <c r="C143" s="121"/>
      <c r="D143" s="122"/>
      <c r="E143" s="140"/>
      <c r="F143" s="122"/>
      <c r="G143" s="122"/>
      <c r="H143" s="122"/>
      <c r="I143" s="122"/>
      <c r="J143" s="123"/>
      <c r="K143" s="123"/>
      <c r="L143" s="125"/>
      <c r="M143" s="125"/>
      <c r="N143" s="125"/>
      <c r="O143" s="125"/>
      <c r="P143" s="127"/>
    </row>
    <row r="144" spans="1:16" ht="18" customHeight="1">
      <c r="A144" s="120"/>
      <c r="B144" s="121"/>
      <c r="C144" s="121"/>
      <c r="D144" s="122"/>
      <c r="E144" s="140"/>
      <c r="F144" s="122"/>
      <c r="G144" s="122"/>
      <c r="H144" s="122"/>
      <c r="I144" s="122"/>
      <c r="J144" s="123"/>
      <c r="K144" s="123"/>
      <c r="L144" s="125"/>
      <c r="M144" s="125"/>
      <c r="N144" s="125"/>
      <c r="O144" s="125"/>
      <c r="P144" s="127"/>
    </row>
    <row r="145" spans="1:16" ht="18" customHeight="1">
      <c r="A145" s="120"/>
      <c r="B145" s="132"/>
      <c r="C145" s="121"/>
      <c r="D145" s="122"/>
      <c r="E145" s="140"/>
      <c r="F145" s="122"/>
      <c r="G145" s="122"/>
      <c r="H145" s="122"/>
      <c r="I145" s="122"/>
      <c r="J145" s="123"/>
      <c r="K145" s="123"/>
      <c r="L145" s="125"/>
      <c r="M145" s="125"/>
      <c r="N145" s="125"/>
      <c r="O145" s="125"/>
      <c r="P145" s="127"/>
    </row>
    <row r="146" spans="1:16" ht="18" customHeight="1">
      <c r="A146" s="120"/>
      <c r="B146" s="132"/>
      <c r="C146" s="121"/>
      <c r="D146" s="122"/>
      <c r="E146" s="140"/>
      <c r="F146" s="122"/>
      <c r="G146" s="122"/>
      <c r="H146" s="122"/>
      <c r="I146" s="122"/>
      <c r="J146" s="123"/>
      <c r="K146" s="123"/>
      <c r="L146" s="125"/>
      <c r="M146" s="125"/>
      <c r="N146" s="125"/>
      <c r="O146" s="125"/>
      <c r="P146" s="127"/>
    </row>
    <row r="147" spans="1:16" ht="18" customHeight="1">
      <c r="A147" s="120"/>
      <c r="B147" s="132"/>
      <c r="C147" s="121"/>
      <c r="D147" s="122"/>
      <c r="E147" s="140"/>
      <c r="F147" s="122"/>
      <c r="G147" s="122"/>
      <c r="H147" s="122"/>
      <c r="I147" s="122"/>
      <c r="J147" s="123"/>
      <c r="K147" s="123"/>
      <c r="L147" s="125"/>
      <c r="M147" s="125"/>
      <c r="N147" s="125"/>
      <c r="O147" s="125"/>
      <c r="P147" s="127"/>
    </row>
    <row r="148" spans="1:16" ht="18" customHeight="1">
      <c r="A148" s="120"/>
      <c r="B148" s="132"/>
      <c r="C148" s="121"/>
      <c r="D148" s="122"/>
      <c r="E148" s="140"/>
      <c r="F148" s="122"/>
      <c r="G148" s="122"/>
      <c r="H148" s="122"/>
      <c r="I148" s="122"/>
      <c r="J148" s="123"/>
      <c r="K148" s="123"/>
      <c r="L148" s="125"/>
      <c r="M148" s="125"/>
      <c r="N148" s="125"/>
      <c r="O148" s="125"/>
      <c r="P148" s="127"/>
    </row>
    <row r="149" spans="1:16" ht="18" customHeight="1">
      <c r="A149" s="120"/>
      <c r="B149" s="132"/>
      <c r="C149" s="121"/>
      <c r="D149" s="122"/>
      <c r="E149" s="140"/>
      <c r="F149" s="122"/>
      <c r="G149" s="122"/>
      <c r="H149" s="122"/>
      <c r="I149" s="122"/>
      <c r="J149" s="123"/>
      <c r="K149" s="123"/>
      <c r="L149" s="125"/>
      <c r="M149" s="125"/>
      <c r="N149" s="125"/>
      <c r="O149" s="125"/>
      <c r="P149" s="127"/>
    </row>
    <row r="150" spans="1:16" ht="18" customHeight="1">
      <c r="A150" s="120"/>
      <c r="B150" s="132"/>
      <c r="C150" s="121"/>
      <c r="D150" s="122"/>
      <c r="E150" s="140"/>
      <c r="F150" s="122"/>
      <c r="G150" s="122"/>
      <c r="H150" s="122"/>
      <c r="I150" s="122"/>
      <c r="J150" s="123"/>
      <c r="K150" s="123"/>
      <c r="L150" s="125"/>
      <c r="M150" s="125"/>
      <c r="N150" s="125"/>
      <c r="O150" s="125"/>
      <c r="P150" s="127"/>
    </row>
    <row r="151" spans="1:16" ht="18" customHeight="1">
      <c r="A151" s="120"/>
      <c r="B151" s="132"/>
      <c r="C151" s="121"/>
      <c r="D151" s="122"/>
      <c r="E151" s="140"/>
      <c r="F151" s="122"/>
      <c r="G151" s="122"/>
      <c r="H151" s="122"/>
      <c r="I151" s="122"/>
      <c r="J151" s="123"/>
      <c r="K151" s="123"/>
      <c r="L151" s="125"/>
      <c r="M151" s="125"/>
      <c r="N151" s="125"/>
      <c r="O151" s="125"/>
      <c r="P151" s="127"/>
    </row>
    <row r="152" spans="1:16" ht="18" customHeight="1">
      <c r="A152" s="120"/>
      <c r="B152" s="132"/>
      <c r="C152" s="121"/>
      <c r="D152" s="122"/>
      <c r="E152" s="140"/>
      <c r="F152" s="122"/>
      <c r="G152" s="122"/>
      <c r="H152" s="122"/>
      <c r="I152" s="122"/>
      <c r="J152" s="123"/>
      <c r="K152" s="123"/>
      <c r="L152" s="125"/>
      <c r="M152" s="125"/>
      <c r="N152" s="125"/>
      <c r="O152" s="125"/>
      <c r="P152" s="127"/>
    </row>
    <row r="153" spans="1:16" ht="18" customHeight="1">
      <c r="A153" s="120"/>
      <c r="B153" s="121"/>
      <c r="C153" s="121"/>
      <c r="D153" s="122"/>
      <c r="E153" s="140"/>
      <c r="F153" s="122"/>
      <c r="G153" s="122"/>
      <c r="H153" s="122"/>
      <c r="I153" s="122"/>
      <c r="J153" s="123"/>
      <c r="K153" s="123"/>
      <c r="L153" s="125"/>
      <c r="M153" s="125"/>
      <c r="N153" s="125"/>
      <c r="O153" s="125"/>
      <c r="P153" s="127"/>
    </row>
    <row r="154" spans="1:16" ht="18" customHeight="1">
      <c r="A154" s="120"/>
      <c r="B154" s="121"/>
      <c r="C154" s="121"/>
      <c r="D154" s="122"/>
      <c r="E154" s="140"/>
      <c r="F154" s="122"/>
      <c r="G154" s="122"/>
      <c r="H154" s="122"/>
      <c r="I154" s="122"/>
      <c r="J154" s="123"/>
      <c r="K154" s="123"/>
      <c r="L154" s="125"/>
      <c r="M154" s="125"/>
      <c r="N154" s="125"/>
      <c r="O154" s="125"/>
      <c r="P154" s="127"/>
    </row>
    <row r="155" spans="1:16" ht="18" customHeight="1">
      <c r="A155" s="120"/>
      <c r="B155" s="121"/>
      <c r="C155" s="121"/>
      <c r="D155" s="122"/>
      <c r="E155" s="140"/>
      <c r="F155" s="122"/>
      <c r="G155" s="122"/>
      <c r="H155" s="122"/>
      <c r="I155" s="122"/>
      <c r="J155" s="123"/>
      <c r="K155" s="123"/>
      <c r="L155" s="125"/>
      <c r="M155" s="125"/>
      <c r="N155" s="125"/>
      <c r="O155" s="125"/>
      <c r="P155" s="127"/>
    </row>
    <row r="156" spans="1:16" ht="18" customHeight="1">
      <c r="A156" s="120"/>
      <c r="B156" s="121"/>
      <c r="C156" s="121"/>
      <c r="D156" s="122"/>
      <c r="E156" s="140"/>
      <c r="F156" s="122"/>
      <c r="G156" s="122"/>
      <c r="H156" s="122"/>
      <c r="I156" s="122"/>
      <c r="J156" s="123"/>
      <c r="K156" s="123"/>
      <c r="L156" s="125"/>
      <c r="M156" s="125"/>
      <c r="N156" s="125"/>
      <c r="O156" s="125"/>
      <c r="P156" s="127"/>
    </row>
    <row r="157" spans="1:16" ht="18" customHeight="1">
      <c r="A157" s="120"/>
      <c r="B157" s="121"/>
      <c r="C157" s="121"/>
      <c r="D157" s="122"/>
      <c r="E157" s="140"/>
      <c r="F157" s="122"/>
      <c r="G157" s="122"/>
      <c r="H157" s="122"/>
      <c r="I157" s="122"/>
      <c r="J157" s="123"/>
      <c r="K157" s="123"/>
      <c r="L157" s="125"/>
      <c r="M157" s="125"/>
      <c r="N157" s="125"/>
      <c r="O157" s="125"/>
      <c r="P157" s="127"/>
    </row>
    <row r="158" spans="1:16" ht="18" customHeight="1">
      <c r="A158" s="120"/>
      <c r="B158" s="121"/>
      <c r="C158" s="121"/>
      <c r="D158" s="122"/>
      <c r="E158" s="140"/>
      <c r="F158" s="122"/>
      <c r="G158" s="122"/>
      <c r="H158" s="122"/>
      <c r="I158" s="122"/>
      <c r="J158" s="123"/>
      <c r="K158" s="123"/>
      <c r="L158" s="125"/>
      <c r="M158" s="125"/>
      <c r="N158" s="125"/>
      <c r="O158" s="125"/>
      <c r="P158" s="127"/>
    </row>
    <row r="159" spans="1:16" ht="18" customHeight="1">
      <c r="A159" s="120"/>
      <c r="B159" s="132"/>
      <c r="C159" s="121"/>
      <c r="D159" s="122"/>
      <c r="E159" s="140"/>
      <c r="F159" s="122"/>
      <c r="G159" s="122"/>
      <c r="H159" s="122"/>
      <c r="I159" s="122"/>
      <c r="J159" s="123"/>
      <c r="K159" s="123"/>
      <c r="L159" s="125"/>
      <c r="M159" s="125"/>
      <c r="N159" s="125"/>
      <c r="O159" s="125"/>
      <c r="P159" s="127"/>
    </row>
    <row r="160" spans="1:16" ht="18" customHeight="1">
      <c r="A160" s="120"/>
      <c r="B160" s="132"/>
      <c r="C160" s="121"/>
      <c r="D160" s="122"/>
      <c r="E160" s="140"/>
      <c r="F160" s="122"/>
      <c r="G160" s="122"/>
      <c r="H160" s="122"/>
      <c r="I160" s="122"/>
      <c r="J160" s="123"/>
      <c r="K160" s="123"/>
      <c r="L160" s="125"/>
      <c r="M160" s="125"/>
      <c r="N160" s="125"/>
      <c r="O160" s="125"/>
      <c r="P160" s="127"/>
    </row>
    <row r="161" spans="1:16" ht="18" customHeight="1">
      <c r="A161" s="120"/>
      <c r="B161" s="132"/>
      <c r="C161" s="121"/>
      <c r="D161" s="122"/>
      <c r="E161" s="140"/>
      <c r="F161" s="122"/>
      <c r="G161" s="122"/>
      <c r="H161" s="122"/>
      <c r="I161" s="122"/>
      <c r="J161" s="123"/>
      <c r="K161" s="123"/>
      <c r="L161" s="125"/>
      <c r="M161" s="125"/>
      <c r="N161" s="125"/>
      <c r="O161" s="125"/>
      <c r="P161" s="127"/>
    </row>
    <row r="162" spans="1:16" ht="18" customHeight="1">
      <c r="A162" s="120"/>
      <c r="B162" s="121"/>
      <c r="C162" s="121"/>
      <c r="D162" s="122"/>
      <c r="E162" s="140"/>
      <c r="F162" s="122"/>
      <c r="G162" s="122"/>
      <c r="H162" s="122"/>
      <c r="I162" s="122"/>
      <c r="J162" s="123"/>
      <c r="K162" s="123"/>
      <c r="L162" s="125"/>
      <c r="M162" s="125"/>
      <c r="N162" s="125"/>
      <c r="O162" s="125"/>
      <c r="P162" s="127"/>
    </row>
    <row r="163" spans="1:16" ht="18" customHeight="1">
      <c r="A163" s="120"/>
      <c r="B163" s="121"/>
      <c r="C163" s="121"/>
      <c r="D163" s="122"/>
      <c r="E163" s="140"/>
      <c r="F163" s="122"/>
      <c r="G163" s="122"/>
      <c r="H163" s="122"/>
      <c r="I163" s="122"/>
      <c r="J163" s="123"/>
      <c r="K163" s="123"/>
      <c r="L163" s="125"/>
      <c r="M163" s="125"/>
      <c r="N163" s="125"/>
      <c r="O163" s="125"/>
      <c r="P163" s="127"/>
    </row>
    <row r="164" spans="1:16" ht="18" customHeight="1">
      <c r="A164" s="120"/>
      <c r="B164" s="121"/>
      <c r="C164" s="121"/>
      <c r="D164" s="122"/>
      <c r="E164" s="140"/>
      <c r="F164" s="122"/>
      <c r="G164" s="122"/>
      <c r="H164" s="122"/>
      <c r="I164" s="122"/>
      <c r="J164" s="123"/>
      <c r="K164" s="123"/>
      <c r="L164" s="125"/>
      <c r="M164" s="125"/>
      <c r="N164" s="125"/>
      <c r="O164" s="125"/>
      <c r="P164" s="127"/>
    </row>
    <row r="165" spans="1:16" ht="18" customHeight="1">
      <c r="A165" s="120"/>
      <c r="B165" s="121"/>
      <c r="C165" s="121"/>
      <c r="D165" s="122"/>
      <c r="E165" s="140"/>
      <c r="F165" s="122"/>
      <c r="G165" s="122"/>
      <c r="H165" s="122"/>
      <c r="I165" s="122"/>
      <c r="J165" s="123"/>
      <c r="K165" s="123"/>
      <c r="L165" s="125"/>
      <c r="M165" s="125"/>
      <c r="N165" s="125"/>
      <c r="O165" s="125"/>
      <c r="P165" s="127"/>
    </row>
    <row r="166" spans="1:16" ht="18" customHeight="1">
      <c r="A166" s="120"/>
      <c r="B166" s="121"/>
      <c r="C166" s="121"/>
      <c r="D166" s="122"/>
      <c r="E166" s="140"/>
      <c r="F166" s="122"/>
      <c r="G166" s="122"/>
      <c r="H166" s="122"/>
      <c r="I166" s="122"/>
      <c r="J166" s="123"/>
      <c r="K166" s="123"/>
      <c r="L166" s="125"/>
      <c r="M166" s="125"/>
      <c r="N166" s="125"/>
      <c r="O166" s="125"/>
      <c r="P166" s="127"/>
    </row>
    <row r="167" spans="1:16" ht="18" customHeight="1">
      <c r="A167" s="120"/>
      <c r="B167" s="121"/>
      <c r="C167" s="121"/>
      <c r="D167" s="122"/>
      <c r="E167" s="140"/>
      <c r="F167" s="122"/>
      <c r="G167" s="122"/>
      <c r="H167" s="122"/>
      <c r="I167" s="122"/>
      <c r="J167" s="123"/>
      <c r="K167" s="123"/>
      <c r="L167" s="125"/>
      <c r="M167" s="125"/>
      <c r="N167" s="125"/>
      <c r="O167" s="125"/>
      <c r="P167" s="127"/>
    </row>
    <row r="168" spans="1:16" ht="18" customHeight="1">
      <c r="A168" s="120"/>
      <c r="B168" s="121"/>
      <c r="C168" s="121"/>
      <c r="D168" s="122"/>
      <c r="E168" s="140"/>
      <c r="F168" s="122"/>
      <c r="G168" s="122"/>
      <c r="H168" s="122"/>
      <c r="I168" s="122"/>
      <c r="J168" s="123"/>
      <c r="K168" s="123"/>
      <c r="L168" s="125"/>
      <c r="M168" s="125"/>
      <c r="N168" s="125"/>
      <c r="O168" s="125"/>
      <c r="P168" s="127"/>
    </row>
    <row r="169" spans="1:16" ht="18" customHeight="1">
      <c r="A169" s="120"/>
      <c r="B169" s="121"/>
      <c r="C169" s="121"/>
      <c r="D169" s="122"/>
      <c r="E169" s="140"/>
      <c r="F169" s="122"/>
      <c r="G169" s="122"/>
      <c r="H169" s="122"/>
      <c r="I169" s="122"/>
      <c r="J169" s="123"/>
      <c r="K169" s="123"/>
      <c r="L169" s="125"/>
      <c r="M169" s="125"/>
      <c r="N169" s="125"/>
      <c r="O169" s="125"/>
      <c r="P169" s="127"/>
    </row>
    <row r="170" spans="1:16" ht="18" customHeight="1">
      <c r="A170" s="120"/>
      <c r="B170" s="121"/>
      <c r="C170" s="121"/>
      <c r="D170" s="122"/>
      <c r="E170" s="140"/>
      <c r="F170" s="122"/>
      <c r="G170" s="122"/>
      <c r="H170" s="122"/>
      <c r="I170" s="122"/>
      <c r="J170" s="123"/>
      <c r="K170" s="123"/>
      <c r="L170" s="125"/>
      <c r="M170" s="125"/>
      <c r="N170" s="125"/>
      <c r="O170" s="125"/>
      <c r="P170" s="127"/>
    </row>
    <row r="171" spans="1:16" ht="18" customHeight="1">
      <c r="A171" s="120"/>
      <c r="B171" s="121"/>
      <c r="C171" s="121"/>
      <c r="D171" s="122"/>
      <c r="E171" s="140"/>
      <c r="F171" s="122"/>
      <c r="G171" s="122"/>
      <c r="H171" s="122"/>
      <c r="I171" s="122"/>
      <c r="J171" s="123"/>
      <c r="K171" s="123"/>
      <c r="L171" s="125"/>
      <c r="M171" s="125"/>
      <c r="N171" s="125"/>
      <c r="O171" s="125"/>
      <c r="P171" s="127"/>
    </row>
    <row r="172" spans="1:16" ht="18" customHeight="1">
      <c r="A172" s="120"/>
      <c r="B172" s="121"/>
      <c r="C172" s="121"/>
      <c r="D172" s="122"/>
      <c r="E172" s="140"/>
      <c r="F172" s="122"/>
      <c r="G172" s="122"/>
      <c r="H172" s="122"/>
      <c r="I172" s="122"/>
      <c r="J172" s="123"/>
      <c r="K172" s="123"/>
      <c r="L172" s="125"/>
      <c r="M172" s="125"/>
      <c r="N172" s="125"/>
      <c r="O172" s="125"/>
      <c r="P172" s="127"/>
    </row>
    <row r="173" spans="1:16" ht="18" customHeight="1">
      <c r="A173" s="120"/>
      <c r="B173" s="121"/>
      <c r="C173" s="121"/>
      <c r="D173" s="122"/>
      <c r="E173" s="140"/>
      <c r="F173" s="122"/>
      <c r="G173" s="122"/>
      <c r="H173" s="122"/>
      <c r="I173" s="122"/>
      <c r="J173" s="123"/>
      <c r="K173" s="123"/>
      <c r="L173" s="125"/>
      <c r="M173" s="125"/>
      <c r="N173" s="125"/>
      <c r="O173" s="125"/>
      <c r="P173" s="127"/>
    </row>
    <row r="174" spans="1:16" ht="18" customHeight="1">
      <c r="A174" s="120"/>
      <c r="B174" s="121"/>
      <c r="C174" s="121"/>
      <c r="D174" s="122"/>
      <c r="E174" s="140"/>
      <c r="F174" s="122"/>
      <c r="G174" s="122"/>
      <c r="H174" s="122"/>
      <c r="I174" s="122"/>
      <c r="J174" s="123"/>
      <c r="K174" s="123"/>
      <c r="L174" s="125"/>
      <c r="M174" s="125"/>
      <c r="N174" s="125"/>
      <c r="O174" s="125"/>
      <c r="P174" s="127"/>
    </row>
    <row r="175" spans="1:16" ht="18" customHeight="1">
      <c r="A175" s="120"/>
      <c r="B175" s="121"/>
      <c r="C175" s="121"/>
      <c r="D175" s="122"/>
      <c r="E175" s="140"/>
      <c r="F175" s="122"/>
      <c r="G175" s="122"/>
      <c r="H175" s="122"/>
      <c r="I175" s="122"/>
      <c r="J175" s="123"/>
      <c r="K175" s="123"/>
      <c r="L175" s="125"/>
      <c r="M175" s="125"/>
      <c r="N175" s="125"/>
      <c r="O175" s="125"/>
      <c r="P175" s="127"/>
    </row>
    <row r="176" spans="1:16" ht="18" customHeight="1">
      <c r="A176" s="120"/>
      <c r="B176" s="121"/>
      <c r="C176" s="121"/>
      <c r="D176" s="122"/>
      <c r="E176" s="140"/>
      <c r="F176" s="122"/>
      <c r="G176" s="122"/>
      <c r="H176" s="122"/>
      <c r="I176" s="122"/>
      <c r="J176" s="123"/>
      <c r="K176" s="123"/>
      <c r="L176" s="125"/>
      <c r="M176" s="125"/>
      <c r="N176" s="125"/>
      <c r="O176" s="125"/>
      <c r="P176" s="127"/>
    </row>
    <row r="177" spans="1:16" ht="18" customHeight="1">
      <c r="A177" s="120"/>
      <c r="B177" s="121"/>
      <c r="C177" s="121"/>
      <c r="D177" s="122"/>
      <c r="E177" s="140"/>
      <c r="F177" s="122"/>
      <c r="G177" s="122"/>
      <c r="H177" s="122"/>
      <c r="I177" s="122"/>
      <c r="J177" s="123"/>
      <c r="K177" s="123"/>
      <c r="L177" s="125"/>
      <c r="M177" s="125"/>
      <c r="N177" s="125"/>
      <c r="O177" s="125"/>
      <c r="P177" s="127"/>
    </row>
    <row r="178" spans="1:16" ht="18" customHeight="1">
      <c r="A178" s="120"/>
      <c r="B178" s="121"/>
      <c r="C178" s="121"/>
      <c r="D178" s="122"/>
      <c r="E178" s="140"/>
      <c r="F178" s="122"/>
      <c r="G178" s="122"/>
      <c r="H178" s="122"/>
      <c r="I178" s="122"/>
      <c r="J178" s="123"/>
      <c r="K178" s="123"/>
      <c r="L178" s="125"/>
      <c r="M178" s="125"/>
      <c r="N178" s="125"/>
      <c r="O178" s="125"/>
      <c r="P178" s="127"/>
    </row>
    <row r="179" spans="1:16" ht="18" customHeight="1">
      <c r="A179" s="120"/>
      <c r="B179" s="121"/>
      <c r="C179" s="121"/>
      <c r="D179" s="122"/>
      <c r="E179" s="140"/>
      <c r="F179" s="122"/>
      <c r="G179" s="122"/>
      <c r="H179" s="122"/>
      <c r="I179" s="122"/>
      <c r="J179" s="123"/>
      <c r="K179" s="123"/>
      <c r="L179" s="125"/>
      <c r="M179" s="125"/>
      <c r="N179" s="125"/>
      <c r="O179" s="125"/>
      <c r="P179" s="127"/>
    </row>
    <row r="180" spans="1:16" ht="18" customHeight="1">
      <c r="A180" s="120"/>
      <c r="B180" s="121"/>
      <c r="C180" s="121"/>
      <c r="D180" s="122"/>
      <c r="E180" s="140"/>
      <c r="F180" s="122"/>
      <c r="G180" s="122"/>
      <c r="H180" s="122"/>
      <c r="I180" s="122"/>
      <c r="J180" s="123"/>
      <c r="K180" s="123"/>
      <c r="L180" s="125"/>
      <c r="M180" s="125"/>
      <c r="N180" s="125"/>
      <c r="O180" s="125"/>
      <c r="P180" s="127"/>
    </row>
    <row r="181" spans="1:16" ht="18" customHeight="1">
      <c r="A181" s="120"/>
      <c r="B181" s="121"/>
      <c r="C181" s="121"/>
      <c r="D181" s="122"/>
      <c r="E181" s="140"/>
      <c r="F181" s="122"/>
      <c r="G181" s="122"/>
      <c r="H181" s="122"/>
      <c r="I181" s="122"/>
      <c r="J181" s="123"/>
      <c r="K181" s="123"/>
      <c r="L181" s="125"/>
      <c r="M181" s="125"/>
      <c r="N181" s="125"/>
      <c r="O181" s="125"/>
      <c r="P181" s="127"/>
    </row>
    <row r="182" spans="1:16" ht="18" customHeight="1">
      <c r="A182" s="120"/>
      <c r="B182" s="121"/>
      <c r="C182" s="121"/>
      <c r="D182" s="122"/>
      <c r="E182" s="140"/>
      <c r="F182" s="122"/>
      <c r="G182" s="122"/>
      <c r="H182" s="122"/>
      <c r="I182" s="122"/>
      <c r="J182" s="123"/>
      <c r="K182" s="123"/>
      <c r="L182" s="125"/>
      <c r="M182" s="125"/>
      <c r="N182" s="125"/>
      <c r="O182" s="125"/>
      <c r="P182" s="127"/>
    </row>
    <row r="183" spans="1:16" ht="18" customHeight="1">
      <c r="A183" s="120"/>
      <c r="B183" s="121"/>
      <c r="C183" s="121"/>
      <c r="D183" s="122"/>
      <c r="E183" s="140"/>
      <c r="F183" s="122"/>
      <c r="G183" s="122"/>
      <c r="H183" s="122"/>
      <c r="I183" s="122"/>
      <c r="J183" s="123"/>
      <c r="K183" s="123"/>
      <c r="L183" s="125"/>
      <c r="M183" s="125"/>
      <c r="N183" s="125"/>
      <c r="O183" s="125"/>
      <c r="P183" s="127"/>
    </row>
    <row r="184" spans="1:16" ht="18" customHeight="1">
      <c r="A184" s="120"/>
      <c r="B184" s="121"/>
      <c r="C184" s="121"/>
      <c r="D184" s="122"/>
      <c r="E184" s="140"/>
      <c r="F184" s="122"/>
      <c r="G184" s="122"/>
      <c r="H184" s="122"/>
      <c r="I184" s="122"/>
      <c r="J184" s="123"/>
      <c r="K184" s="123"/>
      <c r="L184" s="125"/>
      <c r="M184" s="125"/>
      <c r="N184" s="125"/>
      <c r="O184" s="125"/>
      <c r="P184" s="127"/>
    </row>
    <row r="185" spans="1:16" ht="18" customHeight="1">
      <c r="A185" s="120"/>
      <c r="B185" s="121"/>
      <c r="C185" s="121"/>
      <c r="D185" s="122"/>
      <c r="E185" s="140"/>
      <c r="F185" s="122"/>
      <c r="G185" s="122"/>
      <c r="H185" s="122"/>
      <c r="I185" s="122"/>
      <c r="J185" s="123"/>
      <c r="K185" s="123"/>
      <c r="L185" s="125"/>
      <c r="M185" s="125"/>
      <c r="N185" s="125"/>
      <c r="O185" s="125"/>
      <c r="P185" s="127"/>
    </row>
    <row r="186" spans="1:16" ht="18" customHeight="1">
      <c r="A186" s="120"/>
      <c r="B186" s="121"/>
      <c r="C186" s="121"/>
      <c r="D186" s="122"/>
      <c r="E186" s="140"/>
      <c r="F186" s="122"/>
      <c r="G186" s="122"/>
      <c r="H186" s="122"/>
      <c r="I186" s="122"/>
      <c r="J186" s="123"/>
      <c r="K186" s="123"/>
      <c r="L186" s="125"/>
      <c r="M186" s="125"/>
      <c r="N186" s="125"/>
      <c r="O186" s="125"/>
      <c r="P186" s="127"/>
    </row>
    <row r="187" spans="1:16" ht="18" customHeight="1">
      <c r="A187" s="120"/>
      <c r="B187" s="121"/>
      <c r="C187" s="121"/>
      <c r="D187" s="122"/>
      <c r="E187" s="140"/>
      <c r="F187" s="122"/>
      <c r="G187" s="122"/>
      <c r="H187" s="122"/>
      <c r="I187" s="122"/>
      <c r="J187" s="123"/>
      <c r="K187" s="123"/>
      <c r="L187" s="125"/>
      <c r="M187" s="125"/>
      <c r="N187" s="125"/>
      <c r="O187" s="125"/>
      <c r="P187" s="127"/>
    </row>
    <row r="188" spans="1:16" ht="18" customHeight="1">
      <c r="A188" s="120"/>
      <c r="B188" s="121"/>
      <c r="C188" s="121"/>
      <c r="D188" s="122"/>
      <c r="E188" s="140"/>
      <c r="F188" s="122"/>
      <c r="G188" s="122"/>
      <c r="H188" s="122"/>
      <c r="I188" s="122"/>
      <c r="J188" s="123"/>
      <c r="K188" s="123"/>
      <c r="L188" s="125"/>
      <c r="M188" s="125"/>
      <c r="N188" s="125"/>
      <c r="O188" s="125"/>
      <c r="P188" s="127"/>
    </row>
    <row r="189" spans="1:16" ht="18" customHeight="1">
      <c r="A189" s="120"/>
      <c r="B189" s="121"/>
      <c r="C189" s="121"/>
      <c r="D189" s="122"/>
      <c r="E189" s="140"/>
      <c r="F189" s="122"/>
      <c r="G189" s="122"/>
      <c r="H189" s="122"/>
      <c r="I189" s="122"/>
      <c r="J189" s="123"/>
      <c r="K189" s="123"/>
      <c r="L189" s="125"/>
      <c r="M189" s="125"/>
      <c r="N189" s="125"/>
      <c r="O189" s="125"/>
      <c r="P189" s="127"/>
    </row>
    <row r="190" spans="1:16" ht="18" customHeight="1">
      <c r="A190" s="120"/>
      <c r="B190" s="121"/>
      <c r="C190" s="121"/>
      <c r="D190" s="122"/>
      <c r="E190" s="140"/>
      <c r="F190" s="122"/>
      <c r="G190" s="122"/>
      <c r="H190" s="122"/>
      <c r="I190" s="122"/>
      <c r="J190" s="123"/>
      <c r="K190" s="123"/>
      <c r="L190" s="125"/>
      <c r="M190" s="125"/>
      <c r="N190" s="125"/>
      <c r="O190" s="125"/>
      <c r="P190" s="127"/>
    </row>
    <row r="191" spans="1:16" ht="18" customHeight="1">
      <c r="A191" s="120"/>
      <c r="B191" s="121"/>
      <c r="C191" s="121"/>
      <c r="D191" s="122"/>
      <c r="E191" s="140"/>
      <c r="F191" s="122"/>
      <c r="G191" s="122"/>
      <c r="H191" s="122"/>
      <c r="I191" s="122"/>
      <c r="J191" s="123"/>
      <c r="K191" s="123"/>
      <c r="L191" s="125"/>
      <c r="M191" s="125"/>
      <c r="N191" s="125"/>
      <c r="O191" s="125"/>
      <c r="P191" s="127"/>
    </row>
    <row r="192" spans="1:16" ht="18" customHeight="1">
      <c r="A192" s="120"/>
      <c r="B192" s="121"/>
      <c r="C192" s="121"/>
      <c r="D192" s="122"/>
      <c r="E192" s="140"/>
      <c r="F192" s="122"/>
      <c r="G192" s="122"/>
      <c r="H192" s="122"/>
      <c r="I192" s="122"/>
      <c r="J192" s="123"/>
      <c r="K192" s="123"/>
      <c r="L192" s="125"/>
      <c r="M192" s="125"/>
      <c r="N192" s="125"/>
      <c r="O192" s="125"/>
      <c r="P192" s="127"/>
    </row>
    <row r="193" spans="1:16" ht="18" customHeight="1">
      <c r="A193" s="120"/>
      <c r="B193" s="121"/>
      <c r="C193" s="121"/>
      <c r="D193" s="122"/>
      <c r="E193" s="140"/>
      <c r="F193" s="122"/>
      <c r="G193" s="122"/>
      <c r="H193" s="122"/>
      <c r="I193" s="122"/>
      <c r="J193" s="123"/>
      <c r="K193" s="123"/>
      <c r="L193" s="125"/>
      <c r="M193" s="125"/>
      <c r="N193" s="125"/>
      <c r="O193" s="125"/>
      <c r="P193" s="127"/>
    </row>
    <row r="194" spans="1:16" ht="18" customHeight="1">
      <c r="A194" s="120"/>
      <c r="B194" s="121"/>
      <c r="C194" s="121"/>
      <c r="D194" s="122"/>
      <c r="E194" s="140"/>
      <c r="F194" s="122"/>
      <c r="G194" s="122"/>
      <c r="H194" s="122"/>
      <c r="I194" s="122"/>
      <c r="J194" s="123"/>
      <c r="K194" s="123"/>
      <c r="L194" s="125"/>
      <c r="M194" s="125"/>
      <c r="N194" s="125"/>
      <c r="O194" s="125"/>
      <c r="P194" s="127"/>
    </row>
    <row r="195" spans="1:16" ht="18" customHeight="1">
      <c r="A195" s="120"/>
      <c r="B195" s="121"/>
      <c r="C195" s="121"/>
      <c r="D195" s="122"/>
      <c r="E195" s="140"/>
      <c r="F195" s="122"/>
      <c r="G195" s="122"/>
      <c r="H195" s="122"/>
      <c r="I195" s="122"/>
      <c r="J195" s="123"/>
      <c r="K195" s="123"/>
      <c r="L195" s="125"/>
      <c r="M195" s="125"/>
      <c r="N195" s="125"/>
      <c r="O195" s="125"/>
      <c r="P195" s="127"/>
    </row>
    <row r="196" spans="1:16" ht="18" customHeight="1">
      <c r="A196" s="120"/>
      <c r="B196" s="121"/>
      <c r="C196" s="121"/>
      <c r="D196" s="122"/>
      <c r="E196" s="140"/>
      <c r="F196" s="122"/>
      <c r="G196" s="122"/>
      <c r="H196" s="122"/>
      <c r="I196" s="122"/>
      <c r="J196" s="123"/>
      <c r="K196" s="123"/>
      <c r="L196" s="125"/>
      <c r="M196" s="125"/>
      <c r="N196" s="125"/>
      <c r="O196" s="125"/>
      <c r="P196" s="127"/>
    </row>
    <row r="197" spans="1:16" ht="18" customHeight="1">
      <c r="A197" s="120"/>
      <c r="B197" s="121"/>
      <c r="C197" s="121"/>
      <c r="D197" s="122"/>
      <c r="E197" s="140"/>
      <c r="F197" s="122"/>
      <c r="G197" s="122"/>
      <c r="H197" s="122"/>
      <c r="I197" s="122"/>
      <c r="J197" s="134"/>
      <c r="K197" s="123"/>
      <c r="L197" s="125"/>
      <c r="M197" s="125"/>
      <c r="N197" s="125"/>
      <c r="O197" s="125"/>
      <c r="P197" s="127"/>
    </row>
    <row r="198" spans="1:16" ht="18" customHeight="1">
      <c r="A198" s="120"/>
      <c r="B198" s="121"/>
      <c r="C198" s="121"/>
      <c r="D198" s="122"/>
      <c r="E198" s="140"/>
      <c r="F198" s="122"/>
      <c r="G198" s="122"/>
      <c r="H198" s="122"/>
      <c r="I198" s="122"/>
      <c r="J198" s="134"/>
      <c r="K198" s="123"/>
      <c r="L198" s="125"/>
      <c r="M198" s="125"/>
      <c r="N198" s="125"/>
      <c r="O198" s="125"/>
      <c r="P198" s="127"/>
    </row>
    <row r="199" spans="1:16" ht="18" customHeight="1">
      <c r="A199" s="120"/>
      <c r="B199" s="121"/>
      <c r="C199" s="121"/>
      <c r="D199" s="122"/>
      <c r="E199" s="140"/>
      <c r="F199" s="122"/>
      <c r="G199" s="122"/>
      <c r="H199" s="122"/>
      <c r="I199" s="122"/>
      <c r="J199" s="134"/>
      <c r="K199" s="123"/>
      <c r="L199" s="125"/>
      <c r="M199" s="125"/>
      <c r="N199" s="125"/>
      <c r="O199" s="125"/>
      <c r="P199" s="127"/>
    </row>
    <row r="200" spans="1:16" ht="18" customHeight="1">
      <c r="A200" s="120"/>
      <c r="B200" s="121"/>
      <c r="C200" s="121"/>
      <c r="D200" s="122"/>
      <c r="E200" s="140"/>
      <c r="F200" s="122"/>
      <c r="G200" s="122"/>
      <c r="H200" s="122"/>
      <c r="I200" s="122"/>
      <c r="J200" s="134"/>
      <c r="K200" s="123"/>
      <c r="L200" s="125"/>
      <c r="M200" s="125"/>
      <c r="N200" s="125"/>
      <c r="O200" s="125"/>
      <c r="P200" s="127"/>
    </row>
    <row r="201" spans="1:16" ht="18" customHeight="1">
      <c r="A201" s="120"/>
      <c r="B201" s="121"/>
      <c r="C201" s="121"/>
      <c r="D201" s="122"/>
      <c r="E201" s="140"/>
      <c r="F201" s="122"/>
      <c r="G201" s="122"/>
      <c r="H201" s="122"/>
      <c r="I201" s="122"/>
      <c r="J201" s="134"/>
      <c r="K201" s="123"/>
      <c r="L201" s="125"/>
      <c r="M201" s="125"/>
      <c r="N201" s="125"/>
      <c r="O201" s="125"/>
      <c r="P201" s="127"/>
    </row>
    <row r="202" spans="1:16" ht="18" customHeight="1">
      <c r="A202" s="120"/>
      <c r="B202" s="121"/>
      <c r="C202" s="121"/>
      <c r="D202" s="122"/>
      <c r="E202" s="140"/>
      <c r="F202" s="122"/>
      <c r="G202" s="122"/>
      <c r="H202" s="122"/>
      <c r="I202" s="122"/>
      <c r="J202" s="134"/>
      <c r="K202" s="123"/>
      <c r="L202" s="125"/>
      <c r="M202" s="125"/>
      <c r="N202" s="125"/>
      <c r="O202" s="125"/>
      <c r="P202" s="127"/>
    </row>
    <row r="203" spans="1:16" ht="18" customHeight="1">
      <c r="A203" s="120"/>
      <c r="B203" s="121"/>
      <c r="C203" s="121"/>
      <c r="D203" s="122"/>
      <c r="E203" s="140"/>
      <c r="F203" s="122"/>
      <c r="G203" s="122"/>
      <c r="H203" s="122"/>
      <c r="I203" s="122"/>
      <c r="J203" s="134"/>
      <c r="K203" s="123"/>
      <c r="L203" s="125"/>
      <c r="M203" s="125"/>
      <c r="N203" s="125"/>
      <c r="O203" s="125"/>
      <c r="P203" s="127"/>
    </row>
    <row r="204" spans="1:16" ht="18" customHeight="1">
      <c r="A204" s="120"/>
      <c r="B204" s="121"/>
      <c r="C204" s="121"/>
      <c r="D204" s="122"/>
      <c r="E204" s="140"/>
      <c r="F204" s="122"/>
      <c r="G204" s="122"/>
      <c r="H204" s="122"/>
      <c r="I204" s="122"/>
      <c r="J204" s="123"/>
      <c r="K204" s="123"/>
      <c r="L204" s="125"/>
      <c r="M204" s="125"/>
      <c r="N204" s="125"/>
      <c r="O204" s="125"/>
      <c r="P204" s="127"/>
    </row>
    <row r="205" spans="1:16" ht="18" customHeight="1">
      <c r="A205" s="120"/>
      <c r="B205" s="121"/>
      <c r="C205" s="121"/>
      <c r="D205" s="122"/>
      <c r="E205" s="140"/>
      <c r="F205" s="122"/>
      <c r="G205" s="122"/>
      <c r="H205" s="122"/>
      <c r="I205" s="122"/>
      <c r="J205" s="123"/>
      <c r="K205" s="123"/>
      <c r="L205" s="125"/>
      <c r="M205" s="125"/>
      <c r="N205" s="125"/>
      <c r="O205" s="125"/>
      <c r="P205" s="127"/>
    </row>
    <row r="206" spans="1:16" ht="18" customHeight="1">
      <c r="A206" s="120"/>
      <c r="B206" s="121"/>
      <c r="C206" s="121"/>
      <c r="D206" s="122"/>
      <c r="E206" s="140"/>
      <c r="F206" s="122"/>
      <c r="G206" s="122"/>
      <c r="H206" s="122"/>
      <c r="I206" s="122"/>
      <c r="J206" s="123"/>
      <c r="K206" s="123"/>
      <c r="L206" s="125"/>
      <c r="M206" s="125"/>
      <c r="N206" s="125"/>
      <c r="O206" s="125"/>
      <c r="P206" s="127"/>
    </row>
    <row r="207" spans="1:16" ht="18" customHeight="1">
      <c r="A207" s="120"/>
      <c r="B207" s="121"/>
      <c r="C207" s="121"/>
      <c r="D207" s="122"/>
      <c r="E207" s="140"/>
      <c r="F207" s="122"/>
      <c r="G207" s="122"/>
      <c r="H207" s="122"/>
      <c r="I207" s="122"/>
      <c r="J207" s="123"/>
      <c r="K207" s="123"/>
      <c r="L207" s="125"/>
      <c r="M207" s="125"/>
      <c r="N207" s="125"/>
      <c r="O207" s="125"/>
      <c r="P207" s="127"/>
    </row>
    <row r="208" spans="1:16" ht="18" customHeight="1">
      <c r="A208" s="120"/>
      <c r="B208" s="121"/>
      <c r="C208" s="121"/>
      <c r="D208" s="122"/>
      <c r="E208" s="140"/>
      <c r="F208" s="122"/>
      <c r="G208" s="122"/>
      <c r="H208" s="122"/>
      <c r="I208" s="122"/>
      <c r="J208" s="123"/>
      <c r="K208" s="123"/>
      <c r="L208" s="125"/>
      <c r="M208" s="125"/>
      <c r="N208" s="125"/>
      <c r="O208" s="125"/>
      <c r="P208" s="127"/>
    </row>
    <row r="209" spans="1:16" ht="18" customHeight="1">
      <c r="A209" s="120"/>
      <c r="B209" s="121"/>
      <c r="C209" s="121"/>
      <c r="D209" s="122"/>
      <c r="E209" s="140"/>
      <c r="F209" s="122"/>
      <c r="G209" s="122"/>
      <c r="H209" s="122"/>
      <c r="I209" s="130"/>
      <c r="J209" s="123"/>
      <c r="K209" s="123"/>
      <c r="L209" s="125"/>
      <c r="M209" s="125"/>
      <c r="N209" s="125"/>
      <c r="O209" s="125"/>
      <c r="P209" s="127"/>
    </row>
    <row r="210" spans="1:16" ht="18" customHeight="1">
      <c r="A210" s="120"/>
      <c r="B210" s="132"/>
      <c r="C210" s="132"/>
      <c r="D210" s="122"/>
      <c r="E210" s="142"/>
      <c r="F210" s="133"/>
      <c r="G210" s="122"/>
      <c r="H210" s="122"/>
      <c r="I210" s="133"/>
      <c r="J210" s="131"/>
      <c r="K210" s="131"/>
      <c r="L210" s="125"/>
      <c r="M210" s="125"/>
      <c r="N210" s="125"/>
      <c r="O210" s="125"/>
      <c r="P210" s="127"/>
    </row>
    <row r="211" spans="1:16" ht="18" customHeight="1">
      <c r="A211" s="120"/>
      <c r="B211" s="132"/>
      <c r="C211" s="132"/>
      <c r="D211" s="122"/>
      <c r="E211" s="142"/>
      <c r="F211" s="133"/>
      <c r="G211" s="122"/>
      <c r="H211" s="122"/>
      <c r="I211" s="133"/>
      <c r="J211" s="131"/>
      <c r="K211" s="131"/>
      <c r="L211" s="125"/>
      <c r="M211" s="125"/>
      <c r="N211" s="125"/>
      <c r="O211" s="125"/>
      <c r="P211" s="127"/>
    </row>
    <row r="212" spans="1:16" ht="18" customHeight="1">
      <c r="A212" s="120"/>
      <c r="B212" s="132"/>
      <c r="C212" s="132"/>
      <c r="D212" s="122"/>
      <c r="E212" s="142"/>
      <c r="F212" s="133"/>
      <c r="G212" s="143"/>
      <c r="H212" s="133"/>
      <c r="I212" s="133"/>
      <c r="J212" s="131"/>
      <c r="K212" s="131"/>
      <c r="L212" s="125"/>
      <c r="M212" s="125"/>
      <c r="N212" s="125"/>
      <c r="O212" s="125"/>
      <c r="P212" s="127"/>
    </row>
    <row r="213" spans="1:16" ht="18" customHeight="1">
      <c r="A213" s="120"/>
      <c r="B213" s="132"/>
      <c r="C213" s="132"/>
      <c r="D213" s="122"/>
      <c r="E213" s="142"/>
      <c r="F213" s="133"/>
      <c r="G213" s="143"/>
      <c r="H213" s="133"/>
      <c r="I213" s="133"/>
      <c r="J213" s="131"/>
      <c r="K213" s="131"/>
      <c r="L213" s="125"/>
      <c r="M213" s="125"/>
      <c r="N213" s="125"/>
      <c r="O213" s="125"/>
      <c r="P213" s="127"/>
    </row>
    <row r="214" spans="1:16" ht="18" customHeight="1">
      <c r="A214" s="120"/>
      <c r="B214" s="132"/>
      <c r="C214" s="132"/>
      <c r="D214" s="122"/>
      <c r="E214" s="142"/>
      <c r="F214" s="133"/>
      <c r="G214" s="143"/>
      <c r="H214" s="133"/>
      <c r="I214" s="133"/>
      <c r="J214" s="131"/>
      <c r="K214" s="131"/>
      <c r="L214" s="125"/>
      <c r="M214" s="125"/>
      <c r="N214" s="125"/>
      <c r="O214" s="125"/>
      <c r="P214" s="127"/>
    </row>
    <row r="215" spans="1:16" ht="18" customHeight="1">
      <c r="A215" s="120"/>
      <c r="B215" s="132"/>
      <c r="C215" s="132"/>
      <c r="D215" s="122"/>
      <c r="E215" s="142"/>
      <c r="F215" s="133"/>
      <c r="G215" s="143"/>
      <c r="H215" s="133"/>
      <c r="I215" s="133"/>
      <c r="J215" s="131"/>
      <c r="K215" s="131"/>
      <c r="L215" s="125"/>
      <c r="M215" s="125"/>
      <c r="N215" s="125"/>
      <c r="O215" s="125"/>
      <c r="P215" s="127"/>
    </row>
    <row r="216" spans="1:16" ht="18" customHeight="1">
      <c r="A216" s="120"/>
      <c r="B216" s="132"/>
      <c r="C216" s="132"/>
      <c r="D216" s="122"/>
      <c r="E216" s="142"/>
      <c r="F216" s="133"/>
      <c r="G216" s="143"/>
      <c r="H216" s="133"/>
      <c r="I216" s="133"/>
      <c r="J216" s="131"/>
      <c r="K216" s="131"/>
      <c r="L216" s="125"/>
      <c r="M216" s="125"/>
      <c r="N216" s="125"/>
      <c r="O216" s="125"/>
      <c r="P216" s="127"/>
    </row>
    <row r="217" spans="1:16" ht="18" customHeight="1">
      <c r="A217" s="120"/>
      <c r="B217" s="132"/>
      <c r="C217" s="132"/>
      <c r="D217" s="122"/>
      <c r="E217" s="142"/>
      <c r="F217" s="133"/>
      <c r="G217" s="122"/>
      <c r="H217" s="122"/>
      <c r="I217" s="133"/>
      <c r="J217" s="131"/>
      <c r="K217" s="131"/>
      <c r="L217" s="125"/>
      <c r="M217" s="125"/>
      <c r="N217" s="125"/>
      <c r="O217" s="125"/>
      <c r="P217" s="127"/>
    </row>
    <row r="218" spans="1:16" ht="18" customHeight="1">
      <c r="A218" s="120"/>
      <c r="B218" s="121"/>
      <c r="C218" s="121"/>
      <c r="D218" s="122"/>
      <c r="E218" s="140"/>
      <c r="F218" s="122"/>
      <c r="G218" s="122"/>
      <c r="H218" s="122"/>
      <c r="I218" s="122"/>
      <c r="J218" s="123"/>
      <c r="K218" s="123"/>
      <c r="L218" s="125"/>
      <c r="M218" s="125"/>
      <c r="N218" s="125"/>
      <c r="O218" s="125"/>
      <c r="P218" s="127"/>
    </row>
    <row r="219" spans="1:16" ht="18" customHeight="1">
      <c r="A219" s="120"/>
      <c r="B219" s="121"/>
      <c r="C219" s="121"/>
      <c r="D219" s="122"/>
      <c r="E219" s="140"/>
      <c r="F219" s="122"/>
      <c r="G219" s="122"/>
      <c r="H219" s="122"/>
      <c r="I219" s="122"/>
      <c r="J219" s="123"/>
      <c r="K219" s="123"/>
      <c r="L219" s="125"/>
      <c r="M219" s="125"/>
      <c r="N219" s="125"/>
      <c r="O219" s="125"/>
      <c r="P219" s="127"/>
    </row>
    <row r="220" spans="1:16" ht="18" customHeight="1">
      <c r="A220" s="120"/>
      <c r="B220" s="121"/>
      <c r="C220" s="121"/>
      <c r="D220" s="122"/>
      <c r="E220" s="140"/>
      <c r="F220" s="122"/>
      <c r="G220" s="122"/>
      <c r="H220" s="122"/>
      <c r="I220" s="122"/>
      <c r="J220" s="123"/>
      <c r="K220" s="123"/>
      <c r="L220" s="125"/>
      <c r="M220" s="125"/>
      <c r="N220" s="125"/>
      <c r="O220" s="125"/>
      <c r="P220" s="127"/>
    </row>
    <row r="221" spans="1:16" ht="18" customHeight="1">
      <c r="A221" s="120"/>
      <c r="B221" s="121"/>
      <c r="C221" s="121"/>
      <c r="D221" s="122"/>
      <c r="E221" s="140"/>
      <c r="F221" s="122"/>
      <c r="G221" s="122"/>
      <c r="H221" s="122"/>
      <c r="I221" s="122"/>
      <c r="J221" s="123"/>
      <c r="K221" s="123"/>
      <c r="L221" s="125"/>
      <c r="M221" s="125"/>
      <c r="N221" s="125"/>
      <c r="O221" s="125"/>
      <c r="P221" s="127"/>
    </row>
    <row r="222" spans="1:16" ht="18" customHeight="1">
      <c r="A222" s="120"/>
      <c r="B222" s="121"/>
      <c r="C222" s="121"/>
      <c r="D222" s="122"/>
      <c r="E222" s="140"/>
      <c r="F222" s="122"/>
      <c r="G222" s="122"/>
      <c r="H222" s="122"/>
      <c r="I222" s="122"/>
      <c r="J222" s="123"/>
      <c r="K222" s="123"/>
      <c r="L222" s="125"/>
      <c r="M222" s="125"/>
      <c r="N222" s="125"/>
      <c r="O222" s="125"/>
      <c r="P222" s="127"/>
    </row>
    <row r="223" spans="1:16" ht="18" customHeight="1">
      <c r="A223" s="120"/>
      <c r="B223" s="121"/>
      <c r="C223" s="121"/>
      <c r="D223" s="122"/>
      <c r="E223" s="140"/>
      <c r="F223" s="122"/>
      <c r="G223" s="122"/>
      <c r="H223" s="122"/>
      <c r="I223" s="122"/>
      <c r="J223" s="123"/>
      <c r="K223" s="123"/>
      <c r="L223" s="125"/>
      <c r="M223" s="125"/>
      <c r="N223" s="125"/>
      <c r="O223" s="125"/>
      <c r="P223" s="127"/>
    </row>
    <row r="224" spans="1:16" ht="18" customHeight="1">
      <c r="A224" s="120"/>
      <c r="B224" s="121"/>
      <c r="C224" s="121"/>
      <c r="D224" s="122"/>
      <c r="E224" s="140"/>
      <c r="F224" s="122"/>
      <c r="G224" s="122"/>
      <c r="H224" s="122"/>
      <c r="I224" s="122"/>
      <c r="J224" s="123"/>
      <c r="K224" s="123"/>
      <c r="L224" s="125"/>
      <c r="M224" s="125"/>
      <c r="N224" s="125"/>
      <c r="O224" s="125"/>
      <c r="P224" s="127"/>
    </row>
    <row r="225" spans="1:16" ht="18" customHeight="1">
      <c r="A225" s="120"/>
      <c r="B225" s="121"/>
      <c r="C225" s="121"/>
      <c r="D225" s="122"/>
      <c r="E225" s="140"/>
      <c r="F225" s="122"/>
      <c r="G225" s="122"/>
      <c r="H225" s="122"/>
      <c r="I225" s="122"/>
      <c r="J225" s="123"/>
      <c r="K225" s="123"/>
      <c r="L225" s="125"/>
      <c r="M225" s="125"/>
      <c r="N225" s="125"/>
      <c r="O225" s="125"/>
      <c r="P225" s="127"/>
    </row>
    <row r="226" spans="1:16" ht="18" customHeight="1">
      <c r="A226" s="120"/>
      <c r="B226" s="121"/>
      <c r="C226" s="121"/>
      <c r="D226" s="122"/>
      <c r="E226" s="140"/>
      <c r="F226" s="122"/>
      <c r="G226" s="122"/>
      <c r="H226" s="122"/>
      <c r="I226" s="122"/>
      <c r="J226" s="123"/>
      <c r="K226" s="123"/>
      <c r="L226" s="125"/>
      <c r="M226" s="125"/>
      <c r="N226" s="125"/>
      <c r="O226" s="125"/>
      <c r="P226" s="127"/>
    </row>
    <row r="227" spans="1:16" ht="18" customHeight="1">
      <c r="A227" s="120"/>
      <c r="B227" s="121"/>
      <c r="C227" s="121"/>
      <c r="D227" s="122"/>
      <c r="E227" s="140"/>
      <c r="F227" s="122"/>
      <c r="G227" s="122"/>
      <c r="H227" s="122"/>
      <c r="I227" s="122"/>
      <c r="J227" s="123"/>
      <c r="K227" s="123"/>
      <c r="L227" s="125"/>
      <c r="M227" s="125"/>
      <c r="N227" s="125"/>
      <c r="O227" s="125"/>
      <c r="P227" s="127"/>
    </row>
    <row r="228" spans="1:16" ht="18" customHeight="1">
      <c r="A228" s="120"/>
      <c r="B228" s="121"/>
      <c r="C228" s="121"/>
      <c r="D228" s="122"/>
      <c r="E228" s="140"/>
      <c r="F228" s="122"/>
      <c r="G228" s="122"/>
      <c r="H228" s="122"/>
      <c r="I228" s="122"/>
      <c r="J228" s="123"/>
      <c r="K228" s="123"/>
      <c r="L228" s="125"/>
      <c r="M228" s="125"/>
      <c r="N228" s="125"/>
      <c r="O228" s="125"/>
      <c r="P228" s="127"/>
    </row>
    <row r="229" spans="1:16" ht="18" customHeight="1">
      <c r="A229" s="120"/>
      <c r="B229" s="121"/>
      <c r="C229" s="121"/>
      <c r="D229" s="122"/>
      <c r="E229" s="140"/>
      <c r="F229" s="122"/>
      <c r="G229" s="122"/>
      <c r="H229" s="122"/>
      <c r="I229" s="122"/>
      <c r="J229" s="123"/>
      <c r="K229" s="123"/>
      <c r="L229" s="125"/>
      <c r="M229" s="125"/>
      <c r="N229" s="125"/>
      <c r="O229" s="125"/>
      <c r="P229" s="127"/>
    </row>
    <row r="230" spans="1:16" ht="18" customHeight="1">
      <c r="A230" s="120"/>
      <c r="B230" s="121"/>
      <c r="C230" s="121"/>
      <c r="D230" s="122"/>
      <c r="E230" s="140"/>
      <c r="F230" s="122"/>
      <c r="G230" s="122"/>
      <c r="H230" s="122"/>
      <c r="I230" s="122"/>
      <c r="J230" s="123"/>
      <c r="K230" s="123"/>
      <c r="L230" s="125"/>
      <c r="M230" s="125"/>
      <c r="N230" s="125"/>
      <c r="O230" s="125"/>
      <c r="P230" s="127"/>
    </row>
    <row r="231" spans="1:16" ht="18" customHeight="1">
      <c r="A231" s="120"/>
      <c r="B231" s="121"/>
      <c r="C231" s="121"/>
      <c r="D231" s="122"/>
      <c r="E231" s="140"/>
      <c r="F231" s="122"/>
      <c r="G231" s="122"/>
      <c r="H231" s="122"/>
      <c r="I231" s="122"/>
      <c r="J231" s="123"/>
      <c r="K231" s="123"/>
      <c r="L231" s="125"/>
      <c r="M231" s="125"/>
      <c r="N231" s="125"/>
      <c r="O231" s="125"/>
      <c r="P231" s="127"/>
    </row>
    <row r="232" spans="1:16" ht="18" customHeight="1">
      <c r="A232" s="120"/>
      <c r="B232" s="121"/>
      <c r="C232" s="121"/>
      <c r="D232" s="122"/>
      <c r="E232" s="140"/>
      <c r="F232" s="122"/>
      <c r="G232" s="122"/>
      <c r="H232" s="122"/>
      <c r="I232" s="122"/>
      <c r="J232" s="123"/>
      <c r="K232" s="123"/>
      <c r="L232" s="125"/>
      <c r="M232" s="125"/>
      <c r="N232" s="125"/>
      <c r="O232" s="125"/>
      <c r="P232" s="127"/>
    </row>
    <row r="233" spans="1:16" ht="18" customHeight="1">
      <c r="A233" s="120"/>
      <c r="B233" s="121"/>
      <c r="C233" s="121"/>
      <c r="D233" s="122"/>
      <c r="E233" s="140"/>
      <c r="F233" s="122"/>
      <c r="G233" s="122"/>
      <c r="H233" s="122"/>
      <c r="I233" s="122"/>
      <c r="J233" s="123"/>
      <c r="K233" s="123"/>
      <c r="L233" s="125"/>
      <c r="M233" s="125"/>
      <c r="N233" s="125"/>
      <c r="O233" s="125"/>
      <c r="P233" s="127"/>
    </row>
    <row r="234" spans="1:16" ht="18" customHeight="1">
      <c r="A234" s="120"/>
      <c r="B234" s="121"/>
      <c r="C234" s="121"/>
      <c r="D234" s="122"/>
      <c r="E234" s="140"/>
      <c r="F234" s="122"/>
      <c r="G234" s="122"/>
      <c r="H234" s="122"/>
      <c r="I234" s="122"/>
      <c r="J234" s="123"/>
      <c r="K234" s="123"/>
      <c r="L234" s="125"/>
      <c r="M234" s="125"/>
      <c r="N234" s="125"/>
      <c r="O234" s="125"/>
      <c r="P234" s="127"/>
    </row>
    <row r="235" spans="1:16" ht="18" customHeight="1">
      <c r="A235" s="120"/>
      <c r="B235" s="121"/>
      <c r="C235" s="121"/>
      <c r="D235" s="122"/>
      <c r="E235" s="140"/>
      <c r="F235" s="122"/>
      <c r="G235" s="122"/>
      <c r="H235" s="122"/>
      <c r="I235" s="122"/>
      <c r="J235" s="123"/>
      <c r="K235" s="123"/>
      <c r="L235" s="125"/>
      <c r="M235" s="125"/>
      <c r="N235" s="125"/>
      <c r="O235" s="125"/>
      <c r="P235" s="127"/>
    </row>
    <row r="236" spans="1:16" ht="18" customHeight="1">
      <c r="A236" s="120"/>
      <c r="B236" s="121"/>
      <c r="C236" s="121"/>
      <c r="D236" s="122"/>
      <c r="E236" s="140"/>
      <c r="F236" s="122"/>
      <c r="G236" s="122"/>
      <c r="H236" s="122"/>
      <c r="I236" s="122"/>
      <c r="J236" s="123"/>
      <c r="K236" s="123"/>
      <c r="L236" s="125"/>
      <c r="M236" s="125"/>
      <c r="N236" s="125"/>
      <c r="O236" s="125"/>
      <c r="P236" s="127"/>
    </row>
    <row r="237" spans="1:16" ht="18" customHeight="1">
      <c r="A237" s="120"/>
      <c r="B237" s="121"/>
      <c r="C237" s="121"/>
      <c r="D237" s="122"/>
      <c r="E237" s="140"/>
      <c r="F237" s="122"/>
      <c r="G237" s="122"/>
      <c r="H237" s="122"/>
      <c r="I237" s="122"/>
      <c r="J237" s="123"/>
      <c r="K237" s="123"/>
      <c r="L237" s="125"/>
      <c r="M237" s="125"/>
      <c r="N237" s="125"/>
      <c r="O237" s="125"/>
      <c r="P237" s="127"/>
    </row>
    <row r="238" spans="1:16" ht="18" customHeight="1">
      <c r="A238" s="120"/>
      <c r="B238" s="121"/>
      <c r="C238" s="121"/>
      <c r="D238" s="122"/>
      <c r="E238" s="140"/>
      <c r="F238" s="122"/>
      <c r="G238" s="122"/>
      <c r="H238" s="122"/>
      <c r="I238" s="122"/>
      <c r="J238" s="123"/>
      <c r="K238" s="123"/>
      <c r="L238" s="125"/>
      <c r="M238" s="125"/>
      <c r="N238" s="125"/>
      <c r="O238" s="125"/>
      <c r="P238" s="127"/>
    </row>
    <row r="239" spans="1:16" ht="18" customHeight="1">
      <c r="A239" s="120"/>
      <c r="B239" s="121"/>
      <c r="C239" s="121"/>
      <c r="D239" s="122"/>
      <c r="E239" s="140"/>
      <c r="F239" s="122"/>
      <c r="G239" s="122"/>
      <c r="H239" s="122"/>
      <c r="I239" s="122"/>
      <c r="J239" s="123"/>
      <c r="K239" s="123"/>
      <c r="L239" s="125"/>
      <c r="M239" s="125"/>
      <c r="N239" s="125"/>
      <c r="O239" s="125"/>
      <c r="P239" s="127"/>
    </row>
    <row r="240" spans="1:16" ht="18" customHeight="1">
      <c r="A240" s="120"/>
      <c r="B240" s="121"/>
      <c r="C240" s="121"/>
      <c r="D240" s="122"/>
      <c r="E240" s="140"/>
      <c r="F240" s="122"/>
      <c r="G240" s="122"/>
      <c r="H240" s="122"/>
      <c r="I240" s="122"/>
      <c r="J240" s="123"/>
      <c r="K240" s="123"/>
      <c r="L240" s="125"/>
      <c r="M240" s="125"/>
      <c r="N240" s="125"/>
      <c r="O240" s="125"/>
      <c r="P240" s="127"/>
    </row>
    <row r="241" spans="1:16" ht="18" customHeight="1">
      <c r="A241" s="120"/>
      <c r="B241" s="121"/>
      <c r="C241" s="121"/>
      <c r="D241" s="122"/>
      <c r="E241" s="140"/>
      <c r="F241" s="122"/>
      <c r="G241" s="122"/>
      <c r="H241" s="122"/>
      <c r="I241" s="122"/>
      <c r="J241" s="123"/>
      <c r="K241" s="123"/>
      <c r="L241" s="125"/>
      <c r="M241" s="125"/>
      <c r="N241" s="125"/>
      <c r="O241" s="125"/>
      <c r="P241" s="127"/>
    </row>
    <row r="242" spans="1:16" ht="18" customHeight="1">
      <c r="A242" s="120"/>
      <c r="B242" s="121"/>
      <c r="C242" s="121"/>
      <c r="D242" s="122"/>
      <c r="E242" s="140"/>
      <c r="F242" s="122"/>
      <c r="G242" s="122"/>
      <c r="H242" s="122"/>
      <c r="I242" s="122"/>
      <c r="J242" s="123"/>
      <c r="K242" s="123"/>
      <c r="L242" s="125"/>
      <c r="M242" s="125"/>
      <c r="N242" s="125"/>
      <c r="O242" s="125"/>
      <c r="P242" s="127"/>
    </row>
    <row r="243" spans="1:16" ht="18" customHeight="1">
      <c r="A243" s="120"/>
      <c r="B243" s="121"/>
      <c r="C243" s="121"/>
      <c r="D243" s="122"/>
      <c r="E243" s="140"/>
      <c r="F243" s="122"/>
      <c r="G243" s="122"/>
      <c r="H243" s="122"/>
      <c r="I243" s="122"/>
      <c r="J243" s="123"/>
      <c r="K243" s="123"/>
      <c r="L243" s="125"/>
      <c r="M243" s="125"/>
      <c r="N243" s="125"/>
      <c r="O243" s="125"/>
      <c r="P243" s="127"/>
    </row>
    <row r="244" spans="1:16" ht="18" customHeight="1">
      <c r="A244" s="120"/>
      <c r="B244" s="121"/>
      <c r="C244" s="121"/>
      <c r="D244" s="122"/>
      <c r="E244" s="140"/>
      <c r="F244" s="122"/>
      <c r="G244" s="122"/>
      <c r="H244" s="122"/>
      <c r="I244" s="122"/>
      <c r="J244" s="123"/>
      <c r="K244" s="123"/>
      <c r="L244" s="125"/>
      <c r="M244" s="125"/>
      <c r="N244" s="125"/>
      <c r="O244" s="125"/>
      <c r="P244" s="127"/>
    </row>
    <row r="245" spans="1:16" ht="18" customHeight="1">
      <c r="A245" s="120"/>
      <c r="B245" s="121"/>
      <c r="C245" s="121"/>
      <c r="D245" s="122"/>
      <c r="E245" s="140"/>
      <c r="F245" s="122"/>
      <c r="G245" s="122"/>
      <c r="H245" s="122"/>
      <c r="I245" s="122"/>
      <c r="J245" s="123"/>
      <c r="K245" s="123"/>
      <c r="L245" s="125"/>
      <c r="M245" s="125"/>
      <c r="N245" s="125"/>
      <c r="O245" s="125"/>
      <c r="P245" s="127"/>
    </row>
    <row r="246" spans="1:16" ht="18" customHeight="1">
      <c r="A246" s="120"/>
      <c r="B246" s="132"/>
      <c r="C246" s="132"/>
      <c r="D246" s="122"/>
      <c r="E246" s="142"/>
      <c r="F246" s="133"/>
      <c r="G246" s="133"/>
      <c r="H246" s="133"/>
      <c r="I246" s="133"/>
      <c r="J246" s="131"/>
      <c r="K246" s="131"/>
      <c r="L246" s="125"/>
      <c r="M246" s="125"/>
      <c r="N246" s="125"/>
      <c r="O246" s="125"/>
      <c r="P246" s="127"/>
    </row>
    <row r="247" spans="1:16" ht="18" customHeight="1">
      <c r="A247" s="120"/>
      <c r="B247" s="121"/>
      <c r="C247" s="121"/>
      <c r="D247" s="122"/>
      <c r="E247" s="140"/>
      <c r="F247" s="122"/>
      <c r="G247" s="122"/>
      <c r="H247" s="122"/>
      <c r="I247" s="122"/>
      <c r="J247" s="123"/>
      <c r="K247" s="123"/>
      <c r="L247" s="125"/>
      <c r="M247" s="125"/>
      <c r="N247" s="125"/>
      <c r="O247" s="125"/>
      <c r="P247" s="127"/>
    </row>
    <row r="248" spans="1:16" ht="18" customHeight="1">
      <c r="A248" s="120"/>
      <c r="B248" s="121"/>
      <c r="C248" s="121"/>
      <c r="D248" s="122"/>
      <c r="E248" s="140"/>
      <c r="F248" s="122"/>
      <c r="G248" s="133"/>
      <c r="H248" s="122"/>
      <c r="I248" s="122"/>
      <c r="J248" s="123"/>
      <c r="K248" s="123"/>
      <c r="L248" s="125"/>
      <c r="M248" s="125"/>
      <c r="N248" s="125"/>
      <c r="O248" s="125"/>
      <c r="P248" s="127"/>
    </row>
    <row r="249" spans="1:16" ht="18" customHeight="1">
      <c r="A249" s="120"/>
      <c r="B249" s="121"/>
      <c r="C249" s="121"/>
      <c r="D249" s="122"/>
      <c r="E249" s="140"/>
      <c r="F249" s="122"/>
      <c r="G249" s="122"/>
      <c r="H249" s="122"/>
      <c r="I249" s="122"/>
      <c r="J249" s="123"/>
      <c r="K249" s="123"/>
      <c r="L249" s="125"/>
      <c r="M249" s="125"/>
      <c r="N249" s="125"/>
      <c r="O249" s="125"/>
      <c r="P249" s="127"/>
    </row>
    <row r="250" spans="1:16" ht="18" customHeight="1">
      <c r="A250" s="120"/>
      <c r="B250" s="121"/>
      <c r="C250" s="121"/>
      <c r="D250" s="122"/>
      <c r="E250" s="140"/>
      <c r="F250" s="122"/>
      <c r="G250" s="133"/>
      <c r="H250" s="122"/>
      <c r="I250" s="122"/>
      <c r="J250" s="123"/>
      <c r="K250" s="123"/>
      <c r="L250" s="125"/>
      <c r="M250" s="125"/>
      <c r="N250" s="125"/>
      <c r="O250" s="125"/>
      <c r="P250" s="127"/>
    </row>
    <row r="251" spans="1:16" ht="18" customHeight="1">
      <c r="A251" s="120"/>
      <c r="B251" s="121"/>
      <c r="C251" s="121"/>
      <c r="D251" s="122"/>
      <c r="E251" s="140"/>
      <c r="F251" s="122"/>
      <c r="G251" s="122"/>
      <c r="H251" s="122"/>
      <c r="I251" s="122"/>
      <c r="J251" s="123"/>
      <c r="K251" s="123"/>
      <c r="L251" s="125"/>
      <c r="M251" s="125"/>
      <c r="N251" s="125"/>
      <c r="O251" s="125"/>
      <c r="P251" s="127"/>
    </row>
    <row r="252" spans="1:16" ht="18" customHeight="1">
      <c r="A252" s="120"/>
      <c r="B252" s="121"/>
      <c r="C252" s="121"/>
      <c r="D252" s="122"/>
      <c r="E252" s="140"/>
      <c r="F252" s="122"/>
      <c r="G252" s="133"/>
      <c r="H252" s="122"/>
      <c r="I252" s="122"/>
      <c r="J252" s="123"/>
      <c r="K252" s="123"/>
      <c r="L252" s="125"/>
      <c r="M252" s="125"/>
      <c r="N252" s="125"/>
      <c r="O252" s="125"/>
      <c r="P252" s="127"/>
    </row>
    <row r="253" spans="1:16" ht="18" customHeight="1">
      <c r="A253" s="120"/>
      <c r="B253" s="121"/>
      <c r="C253" s="121"/>
      <c r="D253" s="122"/>
      <c r="E253" s="140"/>
      <c r="F253" s="122"/>
      <c r="G253" s="133"/>
      <c r="H253" s="122"/>
      <c r="I253" s="122"/>
      <c r="J253" s="123"/>
      <c r="K253" s="123"/>
      <c r="L253" s="125"/>
      <c r="M253" s="125"/>
      <c r="N253" s="125"/>
      <c r="O253" s="125"/>
      <c r="P253" s="127"/>
    </row>
    <row r="254" spans="1:16" ht="18" customHeight="1">
      <c r="A254" s="120"/>
      <c r="B254" s="121"/>
      <c r="C254" s="121"/>
      <c r="D254" s="122"/>
      <c r="E254" s="140"/>
      <c r="F254" s="122"/>
      <c r="G254" s="122"/>
      <c r="H254" s="122"/>
      <c r="I254" s="122"/>
      <c r="J254" s="123"/>
      <c r="K254" s="123"/>
      <c r="L254" s="125"/>
      <c r="M254" s="125"/>
      <c r="N254" s="125"/>
      <c r="O254" s="125"/>
      <c r="P254" s="127"/>
    </row>
    <row r="255" spans="1:16" ht="18" customHeight="1">
      <c r="A255" s="120"/>
      <c r="B255" s="121"/>
      <c r="C255" s="121"/>
      <c r="D255" s="122"/>
      <c r="E255" s="140"/>
      <c r="F255" s="122"/>
      <c r="G255" s="122"/>
      <c r="H255" s="122"/>
      <c r="I255" s="122"/>
      <c r="J255" s="123"/>
      <c r="K255" s="123"/>
      <c r="L255" s="125"/>
      <c r="M255" s="125"/>
      <c r="N255" s="125"/>
      <c r="O255" s="125"/>
      <c r="P255" s="127"/>
    </row>
    <row r="256" spans="1:16" ht="18" customHeight="1">
      <c r="A256" s="120"/>
      <c r="B256" s="121"/>
      <c r="C256" s="121"/>
      <c r="D256" s="122"/>
      <c r="E256" s="140"/>
      <c r="F256" s="122"/>
      <c r="G256" s="122"/>
      <c r="H256" s="122"/>
      <c r="I256" s="122"/>
      <c r="J256" s="123"/>
      <c r="K256" s="123"/>
      <c r="L256" s="125"/>
      <c r="M256" s="125"/>
      <c r="N256" s="125"/>
      <c r="O256" s="125"/>
      <c r="P256" s="127"/>
    </row>
    <row r="257" spans="1:16" ht="18" customHeight="1">
      <c r="A257" s="120"/>
      <c r="B257" s="121"/>
      <c r="C257" s="121"/>
      <c r="D257" s="122"/>
      <c r="E257" s="140"/>
      <c r="F257" s="122"/>
      <c r="G257" s="122"/>
      <c r="H257" s="122"/>
      <c r="I257" s="122"/>
      <c r="J257" s="123"/>
      <c r="K257" s="123"/>
      <c r="L257" s="125"/>
      <c r="M257" s="125"/>
      <c r="N257" s="125"/>
      <c r="O257" s="125"/>
      <c r="P257" s="127"/>
    </row>
    <row r="258" spans="1:16" ht="18" customHeight="1">
      <c r="A258" s="120"/>
      <c r="B258" s="121"/>
      <c r="C258" s="121"/>
      <c r="D258" s="122"/>
      <c r="E258" s="140"/>
      <c r="F258" s="122"/>
      <c r="G258" s="122"/>
      <c r="H258" s="122"/>
      <c r="I258" s="122"/>
      <c r="J258" s="123"/>
      <c r="K258" s="123"/>
      <c r="L258" s="125"/>
      <c r="M258" s="125"/>
      <c r="N258" s="125"/>
      <c r="O258" s="125"/>
      <c r="P258" s="127"/>
    </row>
    <row r="259" spans="1:16" ht="18" customHeight="1">
      <c r="A259" s="120"/>
      <c r="B259" s="121"/>
      <c r="C259" s="121"/>
      <c r="D259" s="122"/>
      <c r="E259" s="140"/>
      <c r="F259" s="122"/>
      <c r="G259" s="122"/>
      <c r="H259" s="122"/>
      <c r="I259" s="122"/>
      <c r="J259" s="123"/>
      <c r="K259" s="123"/>
      <c r="L259" s="125"/>
      <c r="M259" s="125"/>
      <c r="N259" s="125"/>
      <c r="O259" s="125"/>
      <c r="P259" s="127"/>
    </row>
    <row r="260" spans="1:16" ht="18" customHeight="1">
      <c r="A260" s="120"/>
      <c r="B260" s="121"/>
      <c r="C260" s="121"/>
      <c r="D260" s="122"/>
      <c r="E260" s="140"/>
      <c r="F260" s="122"/>
      <c r="G260" s="122"/>
      <c r="H260" s="122"/>
      <c r="I260" s="122"/>
      <c r="J260" s="123"/>
      <c r="K260" s="123"/>
      <c r="L260" s="125"/>
      <c r="M260" s="125"/>
      <c r="N260" s="125"/>
      <c r="O260" s="125"/>
      <c r="P260" s="127"/>
    </row>
    <row r="261" spans="1:16" ht="18" customHeight="1">
      <c r="A261" s="120"/>
      <c r="B261" s="121"/>
      <c r="C261" s="121"/>
      <c r="D261" s="122"/>
      <c r="E261" s="140"/>
      <c r="F261" s="122"/>
      <c r="G261" s="122"/>
      <c r="H261" s="122"/>
      <c r="I261" s="122"/>
      <c r="J261" s="123"/>
      <c r="K261" s="123"/>
      <c r="L261" s="125"/>
      <c r="M261" s="125"/>
      <c r="N261" s="125"/>
      <c r="O261" s="125"/>
      <c r="P261" s="127"/>
    </row>
    <row r="262" spans="1:16" ht="18" customHeight="1">
      <c r="A262" s="120"/>
      <c r="B262" s="121"/>
      <c r="C262" s="121"/>
      <c r="D262" s="122"/>
      <c r="E262" s="140"/>
      <c r="F262" s="122"/>
      <c r="G262" s="122"/>
      <c r="H262" s="122"/>
      <c r="I262" s="122"/>
      <c r="J262" s="123"/>
      <c r="K262" s="123"/>
      <c r="L262" s="125"/>
      <c r="M262" s="125"/>
      <c r="N262" s="125"/>
      <c r="O262" s="125"/>
      <c r="P262" s="127"/>
    </row>
    <row r="263" spans="1:16" ht="18" customHeight="1">
      <c r="A263" s="120"/>
      <c r="B263" s="121"/>
      <c r="C263" s="121"/>
      <c r="D263" s="122"/>
      <c r="E263" s="140"/>
      <c r="F263" s="122"/>
      <c r="G263" s="122"/>
      <c r="H263" s="122"/>
      <c r="I263" s="122"/>
      <c r="J263" s="123"/>
      <c r="K263" s="123"/>
      <c r="L263" s="125"/>
      <c r="M263" s="125"/>
      <c r="N263" s="125"/>
      <c r="O263" s="125"/>
      <c r="P263" s="127"/>
    </row>
    <row r="264" spans="1:16" ht="18" customHeight="1">
      <c r="A264" s="120"/>
      <c r="B264" s="121"/>
      <c r="C264" s="121"/>
      <c r="D264" s="122"/>
      <c r="E264" s="140"/>
      <c r="F264" s="122"/>
      <c r="G264" s="122"/>
      <c r="H264" s="122"/>
      <c r="I264" s="122"/>
      <c r="J264" s="123"/>
      <c r="K264" s="123"/>
      <c r="L264" s="125"/>
      <c r="M264" s="125"/>
      <c r="N264" s="125"/>
      <c r="O264" s="125"/>
      <c r="P264" s="127"/>
    </row>
    <row r="265" spans="1:16" ht="18" customHeight="1">
      <c r="A265" s="120"/>
      <c r="B265" s="121"/>
      <c r="C265" s="121"/>
      <c r="D265" s="122"/>
      <c r="E265" s="140"/>
      <c r="F265" s="122"/>
      <c r="G265" s="122"/>
      <c r="H265" s="122"/>
      <c r="I265" s="122"/>
      <c r="J265" s="123"/>
      <c r="K265" s="123"/>
      <c r="L265" s="125"/>
      <c r="M265" s="125"/>
      <c r="N265" s="125"/>
      <c r="O265" s="125"/>
      <c r="P265" s="127"/>
    </row>
    <row r="266" spans="1:16" ht="18" customHeight="1">
      <c r="A266" s="120"/>
      <c r="B266" s="121"/>
      <c r="C266" s="121"/>
      <c r="D266" s="122"/>
      <c r="E266" s="140"/>
      <c r="F266" s="122"/>
      <c r="G266" s="122"/>
      <c r="H266" s="122"/>
      <c r="I266" s="122"/>
      <c r="J266" s="123"/>
      <c r="K266" s="123"/>
      <c r="L266" s="125"/>
      <c r="M266" s="125"/>
      <c r="N266" s="125"/>
      <c r="O266" s="125"/>
      <c r="P266" s="127"/>
    </row>
    <row r="267" spans="1:16" ht="18" customHeight="1">
      <c r="A267" s="120"/>
      <c r="B267" s="121"/>
      <c r="C267" s="121"/>
      <c r="D267" s="122"/>
      <c r="E267" s="140"/>
      <c r="F267" s="122"/>
      <c r="G267" s="122"/>
      <c r="H267" s="122"/>
      <c r="I267" s="122"/>
      <c r="J267" s="123"/>
      <c r="K267" s="123"/>
      <c r="L267" s="125"/>
      <c r="M267" s="125"/>
      <c r="N267" s="125"/>
      <c r="O267" s="125"/>
      <c r="P267" s="127"/>
    </row>
    <row r="268" spans="1:16" ht="18" customHeight="1">
      <c r="A268" s="120"/>
      <c r="B268" s="121"/>
      <c r="C268" s="121"/>
      <c r="D268" s="122"/>
      <c r="E268" s="140"/>
      <c r="F268" s="122"/>
      <c r="G268" s="122"/>
      <c r="H268" s="122"/>
      <c r="I268" s="122"/>
      <c r="J268" s="123"/>
      <c r="K268" s="123"/>
      <c r="L268" s="125"/>
      <c r="M268" s="125"/>
      <c r="N268" s="125"/>
      <c r="O268" s="125"/>
      <c r="P268" s="127"/>
    </row>
    <row r="269" spans="1:16" ht="18" customHeight="1">
      <c r="A269" s="120"/>
      <c r="B269" s="121"/>
      <c r="C269" s="121"/>
      <c r="D269" s="122"/>
      <c r="E269" s="140"/>
      <c r="F269" s="122"/>
      <c r="G269" s="122"/>
      <c r="H269" s="122"/>
      <c r="I269" s="122"/>
      <c r="J269" s="123"/>
      <c r="K269" s="123"/>
      <c r="L269" s="125"/>
      <c r="M269" s="125"/>
      <c r="N269" s="125"/>
      <c r="O269" s="125"/>
      <c r="P269" s="127"/>
    </row>
    <row r="270" spans="1:16" ht="18" customHeight="1">
      <c r="A270" s="120"/>
      <c r="B270" s="121"/>
      <c r="C270" s="121"/>
      <c r="D270" s="122"/>
      <c r="E270" s="140"/>
      <c r="F270" s="122"/>
      <c r="G270" s="122"/>
      <c r="H270" s="122"/>
      <c r="I270" s="122"/>
      <c r="J270" s="123"/>
      <c r="K270" s="123"/>
      <c r="L270" s="125"/>
      <c r="M270" s="125"/>
      <c r="N270" s="125"/>
      <c r="O270" s="125"/>
      <c r="P270" s="127"/>
    </row>
    <row r="271" spans="1:16" ht="18" customHeight="1">
      <c r="A271" s="120"/>
      <c r="B271" s="121"/>
      <c r="C271" s="121"/>
      <c r="D271" s="122"/>
      <c r="E271" s="140"/>
      <c r="F271" s="122"/>
      <c r="G271" s="122"/>
      <c r="H271" s="122"/>
      <c r="I271" s="122"/>
      <c r="J271" s="123"/>
      <c r="K271" s="123"/>
      <c r="L271" s="125"/>
      <c r="M271" s="125"/>
      <c r="N271" s="125"/>
      <c r="O271" s="125"/>
      <c r="P271" s="127"/>
    </row>
    <row r="272" spans="1:16" ht="18" customHeight="1">
      <c r="A272" s="120"/>
      <c r="B272" s="121"/>
      <c r="C272" s="121"/>
      <c r="D272" s="122"/>
      <c r="E272" s="140"/>
      <c r="F272" s="122"/>
      <c r="G272" s="122"/>
      <c r="H272" s="122"/>
      <c r="I272" s="122"/>
      <c r="J272" s="123"/>
      <c r="K272" s="123"/>
      <c r="L272" s="125"/>
      <c r="M272" s="125"/>
      <c r="N272" s="125"/>
      <c r="O272" s="125"/>
      <c r="P272" s="127"/>
    </row>
    <row r="273" spans="1:16" ht="18" customHeight="1">
      <c r="A273" s="120"/>
      <c r="B273" s="121"/>
      <c r="C273" s="121"/>
      <c r="D273" s="122"/>
      <c r="E273" s="140"/>
      <c r="F273" s="122"/>
      <c r="G273" s="122"/>
      <c r="H273" s="122"/>
      <c r="I273" s="122"/>
      <c r="J273" s="123"/>
      <c r="K273" s="123"/>
      <c r="L273" s="125"/>
      <c r="M273" s="125"/>
      <c r="N273" s="125"/>
      <c r="O273" s="125"/>
      <c r="P273" s="127"/>
    </row>
    <row r="274" spans="1:16" ht="18" customHeight="1">
      <c r="A274" s="120"/>
      <c r="B274" s="121"/>
      <c r="C274" s="121"/>
      <c r="D274" s="122"/>
      <c r="E274" s="140"/>
      <c r="F274" s="122"/>
      <c r="G274" s="122"/>
      <c r="H274" s="122"/>
      <c r="I274" s="122"/>
      <c r="J274" s="123"/>
      <c r="K274" s="123"/>
      <c r="L274" s="125"/>
      <c r="M274" s="125"/>
      <c r="N274" s="125"/>
      <c r="O274" s="125"/>
      <c r="P274" s="127"/>
    </row>
    <row r="275" spans="1:16" ht="18" customHeight="1">
      <c r="A275" s="120"/>
      <c r="B275" s="132"/>
      <c r="C275" s="132"/>
      <c r="D275" s="122"/>
      <c r="E275" s="142"/>
      <c r="F275" s="133"/>
      <c r="G275" s="122"/>
      <c r="H275" s="133"/>
      <c r="I275" s="133"/>
      <c r="J275" s="131"/>
      <c r="K275" s="131"/>
      <c r="L275" s="125"/>
      <c r="M275" s="125"/>
      <c r="N275" s="125"/>
      <c r="O275" s="125"/>
      <c r="P275" s="127"/>
    </row>
    <row r="276" spans="1:16" ht="18" customHeight="1">
      <c r="A276" s="120"/>
      <c r="B276" s="121"/>
      <c r="C276" s="121"/>
      <c r="D276" s="122"/>
      <c r="E276" s="140"/>
      <c r="F276" s="122"/>
      <c r="G276" s="122"/>
      <c r="H276" s="122"/>
      <c r="I276" s="122"/>
      <c r="J276" s="123"/>
      <c r="K276" s="123"/>
      <c r="L276" s="125"/>
      <c r="M276" s="125"/>
      <c r="N276" s="125"/>
      <c r="O276" s="125"/>
      <c r="P276" s="127"/>
    </row>
    <row r="277" spans="1:16" ht="18" customHeight="1">
      <c r="A277" s="120"/>
      <c r="B277" s="132"/>
      <c r="C277" s="132"/>
      <c r="D277" s="122"/>
      <c r="E277" s="142"/>
      <c r="F277" s="133"/>
      <c r="G277" s="122"/>
      <c r="H277" s="122"/>
      <c r="I277" s="122"/>
      <c r="J277" s="123"/>
      <c r="K277" s="123"/>
      <c r="L277" s="125"/>
      <c r="M277" s="125"/>
      <c r="N277" s="125"/>
      <c r="O277" s="125"/>
      <c r="P277" s="127"/>
    </row>
    <row r="278" spans="1:16" ht="18" customHeight="1">
      <c r="A278" s="120"/>
      <c r="B278" s="132"/>
      <c r="C278" s="132"/>
      <c r="D278" s="122"/>
      <c r="E278" s="142"/>
      <c r="F278" s="133"/>
      <c r="G278" s="122"/>
      <c r="H278" s="122"/>
      <c r="I278" s="122"/>
      <c r="J278" s="123"/>
      <c r="K278" s="123"/>
      <c r="L278" s="125"/>
      <c r="M278" s="125"/>
      <c r="N278" s="125"/>
      <c r="O278" s="125"/>
      <c r="P278" s="127"/>
    </row>
    <row r="279" spans="1:16" ht="18" customHeight="1">
      <c r="A279" s="120"/>
      <c r="B279" s="132"/>
      <c r="C279" s="132"/>
      <c r="D279" s="122"/>
      <c r="E279" s="142"/>
      <c r="F279" s="133"/>
      <c r="G279" s="122"/>
      <c r="H279" s="122"/>
      <c r="I279" s="122"/>
      <c r="J279" s="123"/>
      <c r="K279" s="123"/>
      <c r="L279" s="125"/>
      <c r="M279" s="125"/>
      <c r="N279" s="125"/>
      <c r="O279" s="125"/>
      <c r="P279" s="127"/>
    </row>
    <row r="280" spans="1:16" ht="18" customHeight="1">
      <c r="A280" s="120"/>
      <c r="B280" s="132"/>
      <c r="C280" s="132"/>
      <c r="D280" s="122"/>
      <c r="E280" s="142"/>
      <c r="F280" s="133"/>
      <c r="G280" s="128"/>
      <c r="H280" s="122"/>
      <c r="I280" s="122"/>
      <c r="J280" s="123"/>
      <c r="K280" s="123"/>
      <c r="L280" s="125"/>
      <c r="M280" s="125"/>
      <c r="N280" s="125"/>
      <c r="O280" s="125"/>
      <c r="P280" s="127"/>
    </row>
    <row r="281" spans="1:16" ht="18" customHeight="1">
      <c r="A281" s="120"/>
      <c r="B281" s="132"/>
      <c r="C281" s="132"/>
      <c r="D281" s="122"/>
      <c r="E281" s="142"/>
      <c r="F281" s="133"/>
      <c r="G281" s="128"/>
      <c r="H281" s="122"/>
      <c r="I281" s="122"/>
      <c r="J281" s="123"/>
      <c r="K281" s="123"/>
      <c r="L281" s="125"/>
      <c r="M281" s="125"/>
      <c r="N281" s="125"/>
      <c r="O281" s="125"/>
      <c r="P281" s="127"/>
    </row>
    <row r="282" spans="1:16" ht="18" customHeight="1">
      <c r="A282" s="120"/>
      <c r="B282" s="132"/>
      <c r="C282" s="132"/>
      <c r="D282" s="122"/>
      <c r="E282" s="142"/>
      <c r="F282" s="133"/>
      <c r="G282" s="128"/>
      <c r="H282" s="122"/>
      <c r="I282" s="122"/>
      <c r="J282" s="123"/>
      <c r="K282" s="123"/>
      <c r="L282" s="125"/>
      <c r="M282" s="125"/>
      <c r="N282" s="125"/>
      <c r="O282" s="125"/>
      <c r="P282" s="127"/>
    </row>
    <row r="283" spans="1:16" ht="18" customHeight="1">
      <c r="A283" s="120"/>
      <c r="B283" s="132"/>
      <c r="C283" s="132"/>
      <c r="D283" s="122"/>
      <c r="E283" s="142"/>
      <c r="F283" s="133"/>
      <c r="G283" s="128"/>
      <c r="H283" s="122"/>
      <c r="I283" s="122"/>
      <c r="J283" s="123"/>
      <c r="K283" s="123"/>
      <c r="L283" s="125"/>
      <c r="M283" s="125"/>
      <c r="N283" s="125"/>
      <c r="O283" s="125"/>
      <c r="P283" s="127"/>
    </row>
    <row r="284" spans="1:16" ht="18" customHeight="1">
      <c r="A284" s="120"/>
      <c r="B284" s="132"/>
      <c r="C284" s="132"/>
      <c r="D284" s="122"/>
      <c r="E284" s="142"/>
      <c r="F284" s="133"/>
      <c r="G284" s="128"/>
      <c r="H284" s="122"/>
      <c r="I284" s="122"/>
      <c r="J284" s="123"/>
      <c r="K284" s="123"/>
      <c r="L284" s="125"/>
      <c r="M284" s="125"/>
      <c r="N284" s="125"/>
      <c r="O284" s="125"/>
      <c r="P284" s="127"/>
    </row>
    <row r="285" spans="1:16" ht="18" customHeight="1">
      <c r="A285" s="120"/>
      <c r="B285" s="132"/>
      <c r="C285" s="132"/>
      <c r="D285" s="122"/>
      <c r="E285" s="142"/>
      <c r="F285" s="133"/>
      <c r="G285" s="128"/>
      <c r="H285" s="122"/>
      <c r="I285" s="122"/>
      <c r="J285" s="123"/>
      <c r="K285" s="123"/>
      <c r="L285" s="125"/>
      <c r="M285" s="125"/>
      <c r="N285" s="125"/>
      <c r="O285" s="125"/>
      <c r="P285" s="127"/>
    </row>
    <row r="286" spans="1:16" ht="18" customHeight="1">
      <c r="A286" s="120"/>
      <c r="B286" s="132"/>
      <c r="C286" s="132"/>
      <c r="D286" s="122"/>
      <c r="E286" s="142"/>
      <c r="F286" s="133"/>
      <c r="G286" s="128"/>
      <c r="H286" s="122"/>
      <c r="I286" s="122"/>
      <c r="J286" s="123"/>
      <c r="K286" s="123"/>
      <c r="L286" s="125"/>
      <c r="M286" s="125"/>
      <c r="N286" s="125"/>
      <c r="O286" s="125"/>
      <c r="P286" s="127"/>
    </row>
    <row r="287" spans="1:16" ht="18" customHeight="1">
      <c r="A287" s="120"/>
      <c r="B287" s="132"/>
      <c r="C287" s="132"/>
      <c r="D287" s="122"/>
      <c r="E287" s="142"/>
      <c r="F287" s="133"/>
      <c r="G287" s="128"/>
      <c r="H287" s="122"/>
      <c r="I287" s="122"/>
      <c r="J287" s="123"/>
      <c r="K287" s="123"/>
      <c r="L287" s="125"/>
      <c r="M287" s="125"/>
      <c r="N287" s="125"/>
      <c r="O287" s="125"/>
      <c r="P287" s="127"/>
    </row>
    <row r="288" spans="1:16" ht="18" customHeight="1">
      <c r="A288" s="120"/>
      <c r="B288" s="132"/>
      <c r="C288" s="132"/>
      <c r="D288" s="122"/>
      <c r="E288" s="142"/>
      <c r="F288" s="133"/>
      <c r="G288" s="128"/>
      <c r="H288" s="122"/>
      <c r="I288" s="122"/>
      <c r="J288" s="123"/>
      <c r="K288" s="123"/>
      <c r="L288" s="125"/>
      <c r="M288" s="125"/>
      <c r="N288" s="125"/>
      <c r="O288" s="125"/>
      <c r="P288" s="127"/>
    </row>
    <row r="289" spans="1:16" ht="18" customHeight="1">
      <c r="A289" s="120"/>
      <c r="B289" s="132"/>
      <c r="C289" s="132"/>
      <c r="D289" s="122"/>
      <c r="E289" s="142"/>
      <c r="F289" s="133"/>
      <c r="G289" s="128"/>
      <c r="H289" s="122"/>
      <c r="I289" s="122"/>
      <c r="J289" s="123"/>
      <c r="K289" s="123"/>
      <c r="L289" s="125"/>
      <c r="M289" s="125"/>
      <c r="N289" s="125"/>
      <c r="O289" s="125"/>
      <c r="P289" s="127"/>
    </row>
    <row r="290" spans="1:16" ht="18" customHeight="1">
      <c r="A290" s="120"/>
      <c r="B290" s="132"/>
      <c r="C290" s="132"/>
      <c r="D290" s="122"/>
      <c r="E290" s="142"/>
      <c r="F290" s="133"/>
      <c r="G290" s="128"/>
      <c r="H290" s="122"/>
      <c r="I290" s="122"/>
      <c r="J290" s="123"/>
      <c r="K290" s="123"/>
      <c r="L290" s="125"/>
      <c r="M290" s="125"/>
      <c r="N290" s="125"/>
      <c r="O290" s="125"/>
      <c r="P290" s="127"/>
    </row>
    <row r="291" spans="1:16" ht="18" customHeight="1">
      <c r="A291" s="120"/>
      <c r="B291" s="132"/>
      <c r="C291" s="132"/>
      <c r="D291" s="122"/>
      <c r="E291" s="142"/>
      <c r="F291" s="133"/>
      <c r="G291" s="128"/>
      <c r="H291" s="122"/>
      <c r="I291" s="122"/>
      <c r="J291" s="123"/>
      <c r="K291" s="123"/>
      <c r="L291" s="125"/>
      <c r="M291" s="125"/>
      <c r="N291" s="125"/>
      <c r="O291" s="125"/>
      <c r="P291" s="127"/>
    </row>
    <row r="292" spans="1:16" ht="18" customHeight="1">
      <c r="A292" s="120"/>
      <c r="B292" s="132"/>
      <c r="C292" s="132"/>
      <c r="D292" s="122"/>
      <c r="E292" s="142"/>
      <c r="F292" s="133"/>
      <c r="G292" s="128"/>
      <c r="H292" s="122"/>
      <c r="I292" s="122"/>
      <c r="J292" s="123"/>
      <c r="K292" s="123"/>
      <c r="L292" s="125"/>
      <c r="M292" s="125"/>
      <c r="N292" s="125"/>
      <c r="O292" s="125"/>
      <c r="P292" s="127"/>
    </row>
    <row r="293" spans="1:16" ht="18" customHeight="1">
      <c r="A293" s="120"/>
      <c r="B293" s="121"/>
      <c r="C293" s="121"/>
      <c r="D293" s="122"/>
      <c r="E293" s="140"/>
      <c r="F293" s="133"/>
      <c r="G293" s="128"/>
      <c r="H293" s="122"/>
      <c r="I293" s="122"/>
      <c r="J293" s="123"/>
      <c r="K293" s="123"/>
      <c r="L293" s="125"/>
      <c r="M293" s="125"/>
      <c r="N293" s="125"/>
      <c r="O293" s="125"/>
      <c r="P293" s="127"/>
    </row>
    <row r="294" spans="1:16" ht="18" customHeight="1">
      <c r="A294" s="120"/>
      <c r="B294" s="121"/>
      <c r="C294" s="121"/>
      <c r="D294" s="122"/>
      <c r="E294" s="140"/>
      <c r="F294" s="133"/>
      <c r="G294" s="128"/>
      <c r="H294" s="122"/>
      <c r="I294" s="122"/>
      <c r="J294" s="123"/>
      <c r="K294" s="123"/>
      <c r="L294" s="125"/>
      <c r="M294" s="125"/>
      <c r="N294" s="125"/>
      <c r="O294" s="125"/>
      <c r="P294" s="127"/>
    </row>
    <row r="295" spans="1:16" ht="18" customHeight="1">
      <c r="A295" s="120"/>
      <c r="B295" s="121"/>
      <c r="C295" s="121"/>
      <c r="D295" s="122"/>
      <c r="E295" s="140"/>
      <c r="F295" s="122"/>
      <c r="G295" s="128"/>
      <c r="H295" s="122"/>
      <c r="I295" s="122"/>
      <c r="J295" s="123"/>
      <c r="K295" s="123"/>
      <c r="L295" s="125"/>
      <c r="M295" s="125"/>
      <c r="N295" s="125"/>
      <c r="O295" s="125"/>
      <c r="P295" s="127"/>
    </row>
    <row r="296" spans="1:16" ht="18" customHeight="1">
      <c r="A296" s="120"/>
      <c r="B296" s="121"/>
      <c r="C296" s="121"/>
      <c r="D296" s="122"/>
      <c r="E296" s="140"/>
      <c r="F296" s="122"/>
      <c r="G296" s="128"/>
      <c r="H296" s="122"/>
      <c r="I296" s="122"/>
      <c r="J296" s="123"/>
      <c r="K296" s="123"/>
      <c r="L296" s="125"/>
      <c r="M296" s="125"/>
      <c r="N296" s="125"/>
      <c r="O296" s="125"/>
      <c r="P296" s="127"/>
    </row>
    <row r="297" spans="1:16" ht="18" customHeight="1">
      <c r="A297" s="120"/>
      <c r="B297" s="121"/>
      <c r="C297" s="121"/>
      <c r="D297" s="122"/>
      <c r="E297" s="140"/>
      <c r="F297" s="122"/>
      <c r="G297" s="128"/>
      <c r="H297" s="122"/>
      <c r="I297" s="122"/>
      <c r="J297" s="123"/>
      <c r="K297" s="123"/>
      <c r="L297" s="125"/>
      <c r="M297" s="125"/>
      <c r="N297" s="125"/>
      <c r="O297" s="125"/>
      <c r="P297" s="127"/>
    </row>
    <row r="298" spans="1:16" ht="18" customHeight="1">
      <c r="A298" s="120"/>
      <c r="B298" s="121"/>
      <c r="C298" s="121"/>
      <c r="D298" s="122"/>
      <c r="E298" s="140"/>
      <c r="F298" s="122"/>
      <c r="G298" s="128"/>
      <c r="H298" s="122"/>
      <c r="I298" s="122"/>
      <c r="J298" s="123"/>
      <c r="K298" s="123"/>
      <c r="L298" s="125"/>
      <c r="M298" s="125"/>
      <c r="N298" s="125"/>
      <c r="O298" s="125"/>
      <c r="P298" s="127"/>
    </row>
    <row r="299" spans="1:16" ht="18" customHeight="1">
      <c r="A299" s="120"/>
      <c r="B299" s="121"/>
      <c r="C299" s="121"/>
      <c r="D299" s="122"/>
      <c r="E299" s="140"/>
      <c r="F299" s="122"/>
      <c r="G299" s="128"/>
      <c r="H299" s="122"/>
      <c r="I299" s="122"/>
      <c r="J299" s="123"/>
      <c r="K299" s="123"/>
      <c r="L299" s="125"/>
      <c r="M299" s="125"/>
      <c r="N299" s="125"/>
      <c r="O299" s="125"/>
      <c r="P299" s="127"/>
    </row>
    <row r="300" spans="1:16" ht="18" customHeight="1">
      <c r="A300" s="120"/>
      <c r="B300" s="121"/>
      <c r="C300" s="121"/>
      <c r="D300" s="122"/>
      <c r="E300" s="140"/>
      <c r="F300" s="122"/>
      <c r="G300" s="128"/>
      <c r="H300" s="122"/>
      <c r="I300" s="122"/>
      <c r="J300" s="123"/>
      <c r="K300" s="123"/>
      <c r="L300" s="125"/>
      <c r="M300" s="125"/>
      <c r="N300" s="125"/>
      <c r="O300" s="125"/>
      <c r="P300" s="127"/>
    </row>
    <row r="301" spans="1:16" ht="18" customHeight="1">
      <c r="A301" s="120"/>
      <c r="B301" s="121"/>
      <c r="C301" s="121"/>
      <c r="D301" s="122"/>
      <c r="E301" s="140"/>
      <c r="F301" s="122"/>
      <c r="G301" s="128"/>
      <c r="H301" s="122"/>
      <c r="I301" s="122"/>
      <c r="J301" s="123"/>
      <c r="K301" s="123"/>
      <c r="L301" s="125"/>
      <c r="M301" s="125"/>
      <c r="N301" s="125"/>
      <c r="O301" s="125"/>
      <c r="P301" s="127"/>
    </row>
    <row r="302" spans="1:16" ht="18" customHeight="1">
      <c r="A302" s="120"/>
      <c r="B302" s="121"/>
      <c r="C302" s="121"/>
      <c r="D302" s="122"/>
      <c r="E302" s="140"/>
      <c r="F302" s="122"/>
      <c r="G302" s="128"/>
      <c r="H302" s="122"/>
      <c r="I302" s="122"/>
      <c r="J302" s="123"/>
      <c r="K302" s="123"/>
      <c r="L302" s="125"/>
      <c r="M302" s="125"/>
      <c r="N302" s="125"/>
      <c r="O302" s="125"/>
      <c r="P302" s="127"/>
    </row>
    <row r="303" spans="1:16" ht="18" customHeight="1">
      <c r="A303" s="120"/>
      <c r="B303" s="132"/>
      <c r="C303" s="132"/>
      <c r="D303" s="122"/>
      <c r="E303" s="142"/>
      <c r="F303" s="133"/>
      <c r="G303" s="128"/>
      <c r="H303" s="122"/>
      <c r="I303" s="133"/>
      <c r="J303" s="131"/>
      <c r="K303" s="131"/>
      <c r="L303" s="125"/>
      <c r="M303" s="125"/>
      <c r="N303" s="125"/>
      <c r="O303" s="125"/>
      <c r="P303" s="127"/>
    </row>
    <row r="304" spans="1:16" ht="18" customHeight="1">
      <c r="A304" s="120"/>
      <c r="B304" s="121"/>
      <c r="C304" s="121"/>
      <c r="D304" s="122"/>
      <c r="E304" s="140"/>
      <c r="F304" s="122"/>
      <c r="G304" s="128"/>
      <c r="H304" s="122"/>
      <c r="I304" s="122"/>
      <c r="J304" s="123"/>
      <c r="K304" s="123"/>
      <c r="L304" s="125"/>
      <c r="M304" s="125"/>
      <c r="N304" s="125"/>
      <c r="O304" s="125"/>
      <c r="P304" s="127"/>
    </row>
    <row r="305" spans="1:16" ht="18" customHeight="1">
      <c r="A305" s="120"/>
      <c r="B305" s="132"/>
      <c r="C305" s="132"/>
      <c r="D305" s="122"/>
      <c r="E305" s="142"/>
      <c r="F305" s="133"/>
      <c r="G305" s="128"/>
      <c r="H305" s="122"/>
      <c r="I305" s="133"/>
      <c r="J305" s="131"/>
      <c r="K305" s="131"/>
      <c r="L305" s="125"/>
      <c r="M305" s="125"/>
      <c r="N305" s="125"/>
      <c r="O305" s="125"/>
      <c r="P305" s="127"/>
    </row>
    <row r="306" spans="1:16" ht="18" customHeight="1">
      <c r="A306" s="120"/>
      <c r="B306" s="132"/>
      <c r="C306" s="132"/>
      <c r="D306" s="122"/>
      <c r="E306" s="142"/>
      <c r="F306" s="133"/>
      <c r="G306" s="128"/>
      <c r="H306" s="122"/>
      <c r="I306" s="133"/>
      <c r="J306" s="131"/>
      <c r="K306" s="131"/>
      <c r="L306" s="125"/>
      <c r="M306" s="125"/>
      <c r="N306" s="125"/>
      <c r="O306" s="125"/>
      <c r="P306" s="127"/>
    </row>
    <row r="307" spans="1:16" ht="18" customHeight="1">
      <c r="A307" s="120"/>
      <c r="B307" s="121"/>
      <c r="C307" s="121"/>
      <c r="D307" s="122"/>
      <c r="E307" s="140"/>
      <c r="F307" s="122"/>
      <c r="G307" s="128"/>
      <c r="H307" s="122"/>
      <c r="I307" s="122"/>
      <c r="J307" s="123"/>
      <c r="K307" s="123"/>
      <c r="L307" s="125"/>
      <c r="M307" s="125"/>
      <c r="N307" s="125"/>
      <c r="O307" s="125"/>
      <c r="P307" s="127"/>
    </row>
    <row r="308" spans="1:16" ht="18" customHeight="1">
      <c r="A308" s="120"/>
      <c r="B308" s="121"/>
      <c r="C308" s="121"/>
      <c r="D308" s="122"/>
      <c r="E308" s="140"/>
      <c r="F308" s="122"/>
      <c r="G308" s="128"/>
      <c r="H308" s="122"/>
      <c r="I308" s="122"/>
      <c r="J308" s="123"/>
      <c r="K308" s="123"/>
      <c r="L308" s="125"/>
      <c r="M308" s="125"/>
      <c r="N308" s="125"/>
      <c r="O308" s="125"/>
      <c r="P308" s="127"/>
    </row>
    <row r="309" spans="1:16" ht="18" customHeight="1">
      <c r="A309" s="120"/>
      <c r="B309" s="121"/>
      <c r="C309" s="121"/>
      <c r="D309" s="122"/>
      <c r="E309" s="140"/>
      <c r="F309" s="122"/>
      <c r="G309" s="128"/>
      <c r="H309" s="122"/>
      <c r="I309" s="122"/>
      <c r="J309" s="123"/>
      <c r="K309" s="123"/>
      <c r="L309" s="125"/>
      <c r="M309" s="125"/>
      <c r="N309" s="125"/>
      <c r="O309" s="125"/>
      <c r="P309" s="127"/>
    </row>
    <row r="310" spans="1:16" ht="18" customHeight="1">
      <c r="A310" s="120"/>
      <c r="B310" s="121"/>
      <c r="C310" s="121"/>
      <c r="D310" s="122"/>
      <c r="E310" s="140"/>
      <c r="F310" s="122"/>
      <c r="G310" s="128"/>
      <c r="H310" s="122"/>
      <c r="I310" s="122"/>
      <c r="J310" s="123"/>
      <c r="K310" s="123"/>
      <c r="L310" s="125"/>
      <c r="M310" s="125"/>
      <c r="N310" s="125"/>
      <c r="O310" s="125"/>
      <c r="P310" s="127"/>
    </row>
    <row r="311" spans="1:16" ht="18" customHeight="1">
      <c r="A311" s="120"/>
      <c r="B311" s="132"/>
      <c r="C311" s="132"/>
      <c r="D311" s="122"/>
      <c r="E311" s="142"/>
      <c r="F311" s="133"/>
      <c r="G311" s="128"/>
      <c r="H311" s="122"/>
      <c r="I311" s="133"/>
      <c r="J311" s="131"/>
      <c r="K311" s="131"/>
      <c r="L311" s="125"/>
      <c r="M311" s="125"/>
      <c r="N311" s="125"/>
      <c r="O311" s="125"/>
      <c r="P311" s="127"/>
    </row>
    <row r="312" spans="1:16" ht="18" customHeight="1">
      <c r="A312" s="120"/>
      <c r="B312" s="121"/>
      <c r="C312" s="121"/>
      <c r="D312" s="122"/>
      <c r="E312" s="140"/>
      <c r="F312" s="122"/>
      <c r="G312" s="122"/>
      <c r="H312" s="122"/>
      <c r="I312" s="122"/>
      <c r="J312" s="123"/>
      <c r="K312" s="123"/>
      <c r="L312" s="125"/>
      <c r="M312" s="125"/>
      <c r="N312" s="125"/>
      <c r="O312" s="125"/>
      <c r="P312" s="127"/>
    </row>
    <row r="313" spans="1:16" ht="18" customHeight="1">
      <c r="A313" s="120"/>
      <c r="B313" s="132"/>
      <c r="C313" s="132"/>
      <c r="D313" s="122"/>
      <c r="E313" s="142"/>
      <c r="F313" s="133"/>
      <c r="G313" s="122"/>
      <c r="H313" s="122"/>
      <c r="I313" s="133"/>
      <c r="J313" s="131"/>
      <c r="K313" s="131"/>
      <c r="L313" s="125"/>
      <c r="M313" s="125"/>
      <c r="N313" s="125"/>
      <c r="O313" s="125"/>
      <c r="P313" s="127"/>
    </row>
    <row r="314" spans="1:16" ht="18" customHeight="1">
      <c r="A314" s="120"/>
      <c r="B314" s="132"/>
      <c r="C314" s="132"/>
      <c r="D314" s="122"/>
      <c r="E314" s="142"/>
      <c r="F314" s="133"/>
      <c r="G314" s="122"/>
      <c r="H314" s="133"/>
      <c r="I314" s="133"/>
      <c r="J314" s="131"/>
      <c r="K314" s="131"/>
      <c r="L314" s="125"/>
      <c r="M314" s="125"/>
      <c r="N314" s="125"/>
      <c r="O314" s="125"/>
      <c r="P314" s="127"/>
    </row>
    <row r="315" spans="1:16" ht="18" customHeight="1">
      <c r="A315" s="120"/>
      <c r="B315" s="121"/>
      <c r="C315" s="121"/>
      <c r="D315" s="122"/>
      <c r="E315" s="140"/>
      <c r="F315" s="122"/>
      <c r="G315" s="122"/>
      <c r="H315" s="122"/>
      <c r="I315" s="122"/>
      <c r="J315" s="123"/>
      <c r="K315" s="123"/>
      <c r="L315" s="125"/>
      <c r="M315" s="125"/>
      <c r="N315" s="125"/>
      <c r="O315" s="125"/>
      <c r="P315" s="127"/>
    </row>
    <row r="316" spans="1:16" ht="18" customHeight="1">
      <c r="A316" s="120"/>
      <c r="B316" s="121"/>
      <c r="C316" s="121"/>
      <c r="D316" s="122"/>
      <c r="E316" s="140"/>
      <c r="F316" s="122"/>
      <c r="G316" s="122"/>
      <c r="H316" s="122"/>
      <c r="I316" s="122"/>
      <c r="J316" s="123"/>
      <c r="K316" s="123"/>
      <c r="L316" s="125"/>
      <c r="M316" s="125"/>
      <c r="N316" s="125"/>
      <c r="O316" s="125"/>
      <c r="P316" s="127"/>
    </row>
    <row r="317" spans="1:16" ht="18" customHeight="1">
      <c r="A317" s="120"/>
      <c r="B317" s="121"/>
      <c r="C317" s="121"/>
      <c r="D317" s="122"/>
      <c r="E317" s="140"/>
      <c r="F317" s="122"/>
      <c r="G317" s="122"/>
      <c r="H317" s="133"/>
      <c r="I317" s="122"/>
      <c r="J317" s="123"/>
      <c r="K317" s="123"/>
      <c r="L317" s="125"/>
      <c r="M317" s="125"/>
      <c r="N317" s="125"/>
      <c r="O317" s="125"/>
      <c r="P317" s="127"/>
    </row>
    <row r="318" spans="1:16" ht="18" customHeight="1">
      <c r="A318" s="120"/>
      <c r="B318" s="121"/>
      <c r="C318" s="121"/>
      <c r="D318" s="122"/>
      <c r="E318" s="140"/>
      <c r="F318" s="122"/>
      <c r="G318" s="122"/>
      <c r="H318" s="122"/>
      <c r="I318" s="122"/>
      <c r="J318" s="123"/>
      <c r="K318" s="123"/>
      <c r="L318" s="125"/>
      <c r="M318" s="125"/>
      <c r="N318" s="125"/>
      <c r="O318" s="125"/>
      <c r="P318" s="127"/>
    </row>
    <row r="319" spans="1:16" ht="18" customHeight="1">
      <c r="A319" s="120"/>
      <c r="B319" s="121"/>
      <c r="C319" s="121"/>
      <c r="D319" s="122"/>
      <c r="E319" s="140"/>
      <c r="F319" s="122"/>
      <c r="G319" s="122"/>
      <c r="H319" s="122"/>
      <c r="I319" s="122"/>
      <c r="J319" s="123"/>
      <c r="K319" s="123"/>
      <c r="L319" s="125"/>
      <c r="M319" s="125"/>
      <c r="N319" s="125"/>
      <c r="O319" s="125"/>
      <c r="P319" s="127"/>
    </row>
    <row r="320" spans="1:16" ht="18" customHeight="1">
      <c r="A320" s="120"/>
      <c r="B320" s="121"/>
      <c r="C320" s="121"/>
      <c r="D320" s="122"/>
      <c r="E320" s="140"/>
      <c r="F320" s="122"/>
      <c r="G320" s="122"/>
      <c r="H320" s="122"/>
      <c r="I320" s="122"/>
      <c r="J320" s="123"/>
      <c r="K320" s="123"/>
      <c r="L320" s="125"/>
      <c r="M320" s="125"/>
      <c r="N320" s="125"/>
      <c r="O320" s="125"/>
      <c r="P320" s="127"/>
    </row>
    <row r="321" spans="1:16" ht="18" customHeight="1">
      <c r="A321" s="120"/>
      <c r="B321" s="121"/>
      <c r="C321" s="121"/>
      <c r="D321" s="122"/>
      <c r="E321" s="140"/>
      <c r="F321" s="122"/>
      <c r="G321" s="122"/>
      <c r="H321" s="122"/>
      <c r="I321" s="122"/>
      <c r="J321" s="123"/>
      <c r="K321" s="123"/>
      <c r="L321" s="125"/>
      <c r="M321" s="125"/>
      <c r="N321" s="125"/>
      <c r="O321" s="125"/>
      <c r="P321" s="127"/>
    </row>
    <row r="322" spans="1:16" ht="18" customHeight="1">
      <c r="A322" s="120"/>
      <c r="B322" s="121"/>
      <c r="C322" s="121"/>
      <c r="D322" s="122"/>
      <c r="E322" s="140"/>
      <c r="F322" s="122"/>
      <c r="G322" s="122"/>
      <c r="H322" s="122"/>
      <c r="I322" s="122"/>
      <c r="J322" s="123"/>
      <c r="K322" s="123"/>
      <c r="L322" s="125"/>
      <c r="M322" s="125"/>
      <c r="N322" s="125"/>
      <c r="O322" s="125"/>
      <c r="P322" s="127"/>
    </row>
    <row r="323" spans="1:16" ht="18" customHeight="1">
      <c r="A323" s="120"/>
      <c r="B323" s="121"/>
      <c r="C323" s="121"/>
      <c r="D323" s="122"/>
      <c r="E323" s="140"/>
      <c r="F323" s="122"/>
      <c r="G323" s="122"/>
      <c r="H323" s="122"/>
      <c r="I323" s="122"/>
      <c r="J323" s="123"/>
      <c r="K323" s="123"/>
      <c r="L323" s="125"/>
      <c r="M323" s="125"/>
      <c r="N323" s="125"/>
      <c r="O323" s="125"/>
      <c r="P323" s="127"/>
    </row>
    <row r="324" spans="1:16" ht="18" customHeight="1">
      <c r="A324" s="120"/>
      <c r="B324" s="121"/>
      <c r="C324" s="121"/>
      <c r="D324" s="122"/>
      <c r="E324" s="140"/>
      <c r="F324" s="122"/>
      <c r="G324" s="122"/>
      <c r="H324" s="122"/>
      <c r="I324" s="122"/>
      <c r="J324" s="123"/>
      <c r="K324" s="123"/>
      <c r="L324" s="125"/>
      <c r="M324" s="125"/>
      <c r="N324" s="125"/>
      <c r="O324" s="125"/>
      <c r="P324" s="127"/>
    </row>
    <row r="325" spans="1:16" ht="18" customHeight="1">
      <c r="A325" s="120"/>
      <c r="B325" s="121"/>
      <c r="C325" s="121"/>
      <c r="D325" s="122"/>
      <c r="E325" s="140"/>
      <c r="F325" s="122"/>
      <c r="G325" s="122"/>
      <c r="H325" s="122"/>
      <c r="I325" s="122"/>
      <c r="J325" s="123"/>
      <c r="K325" s="123"/>
      <c r="L325" s="125"/>
      <c r="M325" s="125"/>
      <c r="N325" s="125"/>
      <c r="O325" s="125"/>
      <c r="P325" s="127"/>
    </row>
    <row r="326" spans="1:16" ht="18" customHeight="1">
      <c r="A326" s="120"/>
      <c r="B326" s="121"/>
      <c r="C326" s="121"/>
      <c r="D326" s="122"/>
      <c r="E326" s="140"/>
      <c r="F326" s="122"/>
      <c r="G326" s="122"/>
      <c r="H326" s="122"/>
      <c r="I326" s="122"/>
      <c r="J326" s="123"/>
      <c r="K326" s="123"/>
      <c r="L326" s="125"/>
      <c r="M326" s="125"/>
      <c r="N326" s="125"/>
      <c r="O326" s="125"/>
      <c r="P326" s="127"/>
    </row>
    <row r="327" spans="1:16" ht="18" customHeight="1">
      <c r="A327" s="120"/>
      <c r="B327" s="121"/>
      <c r="C327" s="121"/>
      <c r="D327" s="122"/>
      <c r="E327" s="140"/>
      <c r="F327" s="122"/>
      <c r="G327" s="122"/>
      <c r="H327" s="122"/>
      <c r="I327" s="122"/>
      <c r="J327" s="123"/>
      <c r="K327" s="123"/>
      <c r="L327" s="125"/>
      <c r="M327" s="125"/>
      <c r="N327" s="125"/>
      <c r="O327" s="125"/>
      <c r="P327" s="127"/>
    </row>
    <row r="328" spans="1:16" ht="18" customHeight="1">
      <c r="A328" s="120"/>
      <c r="B328" s="121"/>
      <c r="C328" s="121"/>
      <c r="D328" s="122"/>
      <c r="E328" s="140"/>
      <c r="F328" s="122"/>
      <c r="G328" s="122"/>
      <c r="H328" s="122"/>
      <c r="I328" s="122"/>
      <c r="J328" s="123"/>
      <c r="K328" s="123"/>
      <c r="L328" s="125"/>
      <c r="M328" s="125"/>
      <c r="N328" s="125"/>
      <c r="O328" s="125"/>
      <c r="P328" s="127"/>
    </row>
    <row r="329" spans="1:16" ht="18" customHeight="1">
      <c r="A329" s="120"/>
      <c r="B329" s="121"/>
      <c r="C329" s="121"/>
      <c r="D329" s="122"/>
      <c r="E329" s="140"/>
      <c r="F329" s="122"/>
      <c r="G329" s="122"/>
      <c r="H329" s="122"/>
      <c r="I329" s="122"/>
      <c r="J329" s="123"/>
      <c r="K329" s="123"/>
      <c r="L329" s="125"/>
      <c r="M329" s="125"/>
      <c r="N329" s="125"/>
      <c r="O329" s="125"/>
      <c r="P329" s="127"/>
    </row>
    <row r="330" spans="1:16" ht="18" customHeight="1">
      <c r="A330" s="120"/>
      <c r="B330" s="121"/>
      <c r="C330" s="121"/>
      <c r="D330" s="122"/>
      <c r="E330" s="140"/>
      <c r="F330" s="122"/>
      <c r="G330" s="122"/>
      <c r="H330" s="122"/>
      <c r="I330" s="122"/>
      <c r="J330" s="123"/>
      <c r="K330" s="123"/>
      <c r="L330" s="125"/>
      <c r="M330" s="125"/>
      <c r="N330" s="125"/>
      <c r="O330" s="125"/>
      <c r="P330" s="127"/>
    </row>
    <row r="331" spans="1:16" ht="18" customHeight="1">
      <c r="A331" s="120"/>
      <c r="B331" s="121"/>
      <c r="C331" s="121"/>
      <c r="D331" s="122"/>
      <c r="E331" s="140"/>
      <c r="F331" s="122"/>
      <c r="G331" s="122"/>
      <c r="H331" s="122"/>
      <c r="I331" s="122"/>
      <c r="J331" s="123"/>
      <c r="K331" s="123"/>
      <c r="L331" s="125"/>
      <c r="M331" s="125"/>
      <c r="N331" s="125"/>
      <c r="O331" s="125"/>
      <c r="P331" s="127"/>
    </row>
    <row r="332" spans="1:16" ht="18" customHeight="1">
      <c r="A332" s="120"/>
      <c r="B332" s="121"/>
      <c r="C332" s="121"/>
      <c r="D332" s="122"/>
      <c r="E332" s="140"/>
      <c r="F332" s="122"/>
      <c r="G332" s="122"/>
      <c r="H332" s="122"/>
      <c r="I332" s="122"/>
      <c r="J332" s="123"/>
      <c r="K332" s="123"/>
      <c r="L332" s="125"/>
      <c r="M332" s="125"/>
      <c r="N332" s="125"/>
      <c r="O332" s="125"/>
      <c r="P332" s="127"/>
    </row>
    <row r="333" spans="1:16" ht="18" customHeight="1">
      <c r="A333" s="120"/>
      <c r="B333" s="121"/>
      <c r="C333" s="121"/>
      <c r="D333" s="122"/>
      <c r="E333" s="140"/>
      <c r="F333" s="122"/>
      <c r="G333" s="122"/>
      <c r="H333" s="122"/>
      <c r="I333" s="122"/>
      <c r="J333" s="123"/>
      <c r="K333" s="123"/>
      <c r="L333" s="125"/>
      <c r="M333" s="125"/>
      <c r="N333" s="125"/>
      <c r="O333" s="125"/>
      <c r="P333" s="127"/>
    </row>
    <row r="334" spans="1:16" ht="18" customHeight="1">
      <c r="A334" s="120"/>
      <c r="B334" s="121"/>
      <c r="C334" s="121"/>
      <c r="D334" s="122"/>
      <c r="E334" s="140"/>
      <c r="F334" s="122"/>
      <c r="G334" s="122"/>
      <c r="H334" s="122"/>
      <c r="I334" s="122"/>
      <c r="J334" s="123"/>
      <c r="K334" s="123"/>
      <c r="L334" s="125"/>
      <c r="M334" s="125"/>
      <c r="N334" s="125"/>
      <c r="O334" s="125"/>
      <c r="P334" s="127"/>
    </row>
    <row r="335" spans="1:16" ht="18" customHeight="1">
      <c r="A335" s="120"/>
      <c r="B335" s="121"/>
      <c r="C335" s="121"/>
      <c r="D335" s="122"/>
      <c r="E335" s="140"/>
      <c r="F335" s="122"/>
      <c r="G335" s="122"/>
      <c r="H335" s="122"/>
      <c r="I335" s="122"/>
      <c r="J335" s="123"/>
      <c r="K335" s="123"/>
      <c r="L335" s="125"/>
      <c r="M335" s="125"/>
      <c r="N335" s="125"/>
      <c r="O335" s="125"/>
      <c r="P335" s="127"/>
    </row>
    <row r="336" spans="1:16" ht="18" customHeight="1">
      <c r="A336" s="120"/>
      <c r="B336" s="121"/>
      <c r="C336" s="121"/>
      <c r="D336" s="122"/>
      <c r="E336" s="140"/>
      <c r="F336" s="122"/>
      <c r="G336" s="122"/>
      <c r="H336" s="122"/>
      <c r="I336" s="122"/>
      <c r="J336" s="123"/>
      <c r="K336" s="123"/>
      <c r="L336" s="125"/>
      <c r="M336" s="125"/>
      <c r="N336" s="125"/>
      <c r="O336" s="125"/>
      <c r="P336" s="127"/>
    </row>
    <row r="337" spans="1:16" ht="18" customHeight="1">
      <c r="A337" s="120"/>
      <c r="B337" s="121"/>
      <c r="C337" s="121"/>
      <c r="D337" s="122"/>
      <c r="E337" s="140"/>
      <c r="F337" s="122"/>
      <c r="G337" s="122"/>
      <c r="H337" s="122"/>
      <c r="I337" s="122"/>
      <c r="J337" s="123"/>
      <c r="K337" s="123"/>
      <c r="L337" s="125"/>
      <c r="M337" s="125"/>
      <c r="N337" s="125"/>
      <c r="O337" s="125"/>
      <c r="P337" s="127"/>
    </row>
    <row r="338" spans="1:16" ht="18" customHeight="1">
      <c r="A338" s="120"/>
      <c r="B338" s="121"/>
      <c r="C338" s="121"/>
      <c r="D338" s="122"/>
      <c r="E338" s="140"/>
      <c r="F338" s="122"/>
      <c r="G338" s="122"/>
      <c r="H338" s="122"/>
      <c r="I338" s="122"/>
      <c r="J338" s="123"/>
      <c r="K338" s="123"/>
      <c r="L338" s="125"/>
      <c r="M338" s="125"/>
      <c r="N338" s="125"/>
      <c r="O338" s="125"/>
      <c r="P338" s="127"/>
    </row>
    <row r="339" spans="1:16" ht="18" customHeight="1">
      <c r="A339" s="120"/>
      <c r="B339" s="121"/>
      <c r="C339" s="121"/>
      <c r="D339" s="122"/>
      <c r="E339" s="140"/>
      <c r="F339" s="122"/>
      <c r="G339" s="122"/>
      <c r="H339" s="122"/>
      <c r="I339" s="122"/>
      <c r="J339" s="123"/>
      <c r="K339" s="123"/>
      <c r="L339" s="125"/>
      <c r="M339" s="125"/>
      <c r="N339" s="125"/>
      <c r="O339" s="125"/>
      <c r="P339" s="127"/>
    </row>
    <row r="340" spans="1:16" ht="18" customHeight="1">
      <c r="A340" s="120"/>
      <c r="B340" s="121"/>
      <c r="C340" s="121"/>
      <c r="D340" s="122"/>
      <c r="E340" s="140"/>
      <c r="F340" s="122"/>
      <c r="G340" s="122"/>
      <c r="H340" s="122"/>
      <c r="I340" s="122"/>
      <c r="J340" s="123"/>
      <c r="K340" s="123"/>
      <c r="L340" s="125"/>
      <c r="M340" s="125"/>
      <c r="N340" s="125"/>
      <c r="O340" s="125"/>
      <c r="P340" s="127"/>
    </row>
    <row r="341" spans="1:16" ht="18" customHeight="1">
      <c r="A341" s="120"/>
      <c r="B341" s="121"/>
      <c r="C341" s="121"/>
      <c r="D341" s="122"/>
      <c r="E341" s="140"/>
      <c r="F341" s="122"/>
      <c r="G341" s="122"/>
      <c r="H341" s="122"/>
      <c r="I341" s="122"/>
      <c r="J341" s="123"/>
      <c r="K341" s="123"/>
      <c r="L341" s="125"/>
      <c r="M341" s="125"/>
      <c r="N341" s="125"/>
      <c r="O341" s="125"/>
      <c r="P341" s="127"/>
    </row>
    <row r="342" spans="1:16" ht="18" customHeight="1">
      <c r="A342" s="120"/>
      <c r="B342" s="121"/>
      <c r="C342" s="121"/>
      <c r="D342" s="122"/>
      <c r="E342" s="140"/>
      <c r="F342" s="122"/>
      <c r="G342" s="122"/>
      <c r="H342" s="122"/>
      <c r="I342" s="122"/>
      <c r="J342" s="123"/>
      <c r="K342" s="123"/>
      <c r="L342" s="125"/>
      <c r="M342" s="125"/>
      <c r="N342" s="125"/>
      <c r="O342" s="125"/>
      <c r="P342" s="127"/>
    </row>
    <row r="343" spans="1:16" ht="18" customHeight="1">
      <c r="A343" s="120"/>
      <c r="B343" s="138"/>
      <c r="C343" s="138"/>
      <c r="D343" s="122"/>
      <c r="E343" s="144"/>
      <c r="F343" s="133"/>
      <c r="G343" s="141"/>
      <c r="H343" s="130"/>
      <c r="I343" s="130"/>
      <c r="J343" s="131"/>
      <c r="K343" s="131"/>
      <c r="L343" s="125"/>
      <c r="M343" s="125"/>
      <c r="N343" s="125"/>
      <c r="O343" s="125"/>
      <c r="P343" s="127"/>
    </row>
    <row r="344" spans="1:16" ht="18" customHeight="1">
      <c r="A344" s="120"/>
      <c r="B344" s="138"/>
      <c r="C344" s="138"/>
      <c r="D344" s="122"/>
      <c r="E344" s="144"/>
      <c r="F344" s="133"/>
      <c r="G344" s="141"/>
      <c r="H344" s="130"/>
      <c r="I344" s="130"/>
      <c r="J344" s="131"/>
      <c r="K344" s="131"/>
      <c r="L344" s="125"/>
      <c r="M344" s="125"/>
      <c r="N344" s="125"/>
      <c r="O344" s="125"/>
      <c r="P344" s="127"/>
    </row>
    <row r="345" spans="1:16" ht="18" customHeight="1">
      <c r="A345" s="120"/>
      <c r="B345" s="138"/>
      <c r="C345" s="138"/>
      <c r="D345" s="122"/>
      <c r="E345" s="144"/>
      <c r="F345" s="133"/>
      <c r="G345" s="141"/>
      <c r="H345" s="130"/>
      <c r="I345" s="130"/>
      <c r="J345" s="131"/>
      <c r="K345" s="131"/>
      <c r="L345" s="125"/>
      <c r="M345" s="125"/>
      <c r="N345" s="125"/>
      <c r="O345" s="125"/>
      <c r="P345" s="127"/>
    </row>
    <row r="346" spans="1:16" ht="18" customHeight="1">
      <c r="A346" s="120"/>
      <c r="B346" s="138"/>
      <c r="C346" s="138"/>
      <c r="D346" s="122"/>
      <c r="E346" s="144"/>
      <c r="F346" s="133"/>
      <c r="G346" s="141"/>
      <c r="H346" s="130"/>
      <c r="I346" s="130"/>
      <c r="J346" s="131"/>
      <c r="K346" s="131"/>
      <c r="L346" s="125"/>
      <c r="M346" s="125"/>
      <c r="N346" s="125"/>
      <c r="O346" s="125"/>
      <c r="P346" s="127"/>
    </row>
    <row r="347" spans="1:16" ht="18" customHeight="1">
      <c r="A347" s="120"/>
      <c r="B347" s="138"/>
      <c r="C347" s="138"/>
      <c r="D347" s="122"/>
      <c r="E347" s="144"/>
      <c r="F347" s="133"/>
      <c r="G347" s="141"/>
      <c r="H347" s="130"/>
      <c r="I347" s="130"/>
      <c r="J347" s="131"/>
      <c r="K347" s="131"/>
      <c r="L347" s="125"/>
      <c r="M347" s="125"/>
      <c r="N347" s="125"/>
      <c r="O347" s="125"/>
      <c r="P347" s="127"/>
    </row>
    <row r="348" spans="1:16" ht="18" customHeight="1">
      <c r="A348" s="120"/>
      <c r="B348" s="138"/>
      <c r="C348" s="138"/>
      <c r="D348" s="122"/>
      <c r="E348" s="144"/>
      <c r="F348" s="133"/>
      <c r="G348" s="141"/>
      <c r="H348" s="130"/>
      <c r="I348" s="130"/>
      <c r="J348" s="131"/>
      <c r="K348" s="131"/>
      <c r="L348" s="125"/>
      <c r="M348" s="125"/>
      <c r="N348" s="125"/>
      <c r="O348" s="125"/>
      <c r="P348" s="127"/>
    </row>
    <row r="349" spans="1:16" ht="18" customHeight="1">
      <c r="A349" s="120"/>
      <c r="B349" s="138"/>
      <c r="C349" s="138"/>
      <c r="D349" s="122"/>
      <c r="E349" s="144"/>
      <c r="F349" s="133"/>
      <c r="G349" s="141"/>
      <c r="H349" s="130"/>
      <c r="I349" s="130"/>
      <c r="J349" s="131"/>
      <c r="K349" s="131"/>
      <c r="L349" s="125"/>
      <c r="M349" s="125"/>
      <c r="N349" s="125"/>
      <c r="O349" s="125"/>
      <c r="P349" s="127"/>
    </row>
    <row r="350" spans="1:16" ht="18" customHeight="1">
      <c r="A350" s="120"/>
      <c r="B350" s="138"/>
      <c r="C350" s="138"/>
      <c r="D350" s="122"/>
      <c r="E350" s="144"/>
      <c r="F350" s="133"/>
      <c r="G350" s="141"/>
      <c r="H350" s="130"/>
      <c r="I350" s="130"/>
      <c r="J350" s="131"/>
      <c r="K350" s="131"/>
      <c r="L350" s="125"/>
      <c r="M350" s="125"/>
      <c r="N350" s="125"/>
      <c r="O350" s="125"/>
      <c r="P350" s="127"/>
    </row>
    <row r="351" spans="1:16" ht="18" customHeight="1">
      <c r="A351" s="120"/>
      <c r="B351" s="138"/>
      <c r="C351" s="138"/>
      <c r="D351" s="122"/>
      <c r="E351" s="144"/>
      <c r="F351" s="133"/>
      <c r="G351" s="141"/>
      <c r="H351" s="130"/>
      <c r="I351" s="130"/>
      <c r="J351" s="131"/>
      <c r="K351" s="131"/>
      <c r="L351" s="125"/>
      <c r="M351" s="125"/>
      <c r="N351" s="125"/>
      <c r="O351" s="125"/>
      <c r="P351" s="127"/>
    </row>
    <row r="352" spans="1:16" ht="18" customHeight="1">
      <c r="A352" s="120"/>
      <c r="B352" s="138"/>
      <c r="C352" s="138"/>
      <c r="D352" s="122"/>
      <c r="E352" s="144"/>
      <c r="F352" s="133"/>
      <c r="G352" s="141"/>
      <c r="H352" s="130"/>
      <c r="I352" s="130"/>
      <c r="J352" s="131"/>
      <c r="K352" s="131"/>
      <c r="L352" s="125"/>
      <c r="M352" s="125"/>
      <c r="N352" s="125"/>
      <c r="O352" s="125"/>
      <c r="P352" s="127"/>
    </row>
    <row r="353" spans="1:16" ht="18" customHeight="1">
      <c r="A353" s="120"/>
      <c r="B353" s="138"/>
      <c r="C353" s="138"/>
      <c r="D353" s="122"/>
      <c r="E353" s="144"/>
      <c r="F353" s="133"/>
      <c r="G353" s="141"/>
      <c r="H353" s="130"/>
      <c r="I353" s="130"/>
      <c r="J353" s="131"/>
      <c r="K353" s="131"/>
      <c r="L353" s="125"/>
      <c r="M353" s="125"/>
      <c r="N353" s="125"/>
      <c r="O353" s="125"/>
      <c r="P353" s="127"/>
    </row>
    <row r="354" spans="1:16" ht="18" customHeight="1">
      <c r="A354" s="120"/>
      <c r="B354" s="138"/>
      <c r="C354" s="138"/>
      <c r="D354" s="122"/>
      <c r="E354" s="144"/>
      <c r="F354" s="133"/>
      <c r="G354" s="141"/>
      <c r="H354" s="130"/>
      <c r="I354" s="130"/>
      <c r="J354" s="131"/>
      <c r="K354" s="131"/>
      <c r="L354" s="125"/>
      <c r="M354" s="125"/>
      <c r="N354" s="125"/>
      <c r="O354" s="125"/>
      <c r="P354" s="127"/>
    </row>
    <row r="355" spans="1:16" ht="18" customHeight="1">
      <c r="A355" s="120"/>
      <c r="B355" s="138"/>
      <c r="C355" s="138"/>
      <c r="D355" s="122"/>
      <c r="E355" s="144"/>
      <c r="F355" s="133"/>
      <c r="G355" s="141"/>
      <c r="H355" s="130"/>
      <c r="I355" s="130"/>
      <c r="J355" s="131"/>
      <c r="K355" s="131"/>
      <c r="L355" s="125"/>
      <c r="M355" s="125"/>
      <c r="N355" s="125"/>
      <c r="O355" s="125"/>
      <c r="P355" s="127"/>
    </row>
    <row r="356" spans="1:16" ht="18" customHeight="1">
      <c r="A356" s="120"/>
      <c r="B356" s="121"/>
      <c r="C356" s="121"/>
      <c r="D356" s="122"/>
      <c r="E356" s="140"/>
      <c r="F356" s="122"/>
      <c r="G356" s="122"/>
      <c r="H356" s="122"/>
      <c r="I356" s="122"/>
      <c r="J356" s="123"/>
      <c r="K356" s="123"/>
      <c r="L356" s="125"/>
      <c r="M356" s="125"/>
      <c r="N356" s="125"/>
      <c r="O356" s="125"/>
      <c r="P356" s="127"/>
    </row>
    <row r="357" spans="1:16" ht="18" customHeight="1">
      <c r="A357" s="120"/>
      <c r="B357" s="121"/>
      <c r="C357" s="121"/>
      <c r="D357" s="122"/>
      <c r="E357" s="140"/>
      <c r="F357" s="122"/>
      <c r="G357" s="122"/>
      <c r="H357" s="122"/>
      <c r="I357" s="122"/>
      <c r="J357" s="123"/>
      <c r="K357" s="123"/>
      <c r="L357" s="125"/>
      <c r="M357" s="125"/>
      <c r="N357" s="125"/>
      <c r="O357" s="125"/>
      <c r="P357" s="127"/>
    </row>
    <row r="358" spans="1:16" ht="18" customHeight="1">
      <c r="A358" s="120"/>
      <c r="B358" s="121"/>
      <c r="C358" s="121"/>
      <c r="D358" s="122"/>
      <c r="E358" s="140"/>
      <c r="F358" s="122"/>
      <c r="G358" s="122"/>
      <c r="H358" s="122"/>
      <c r="I358" s="122"/>
      <c r="J358" s="123"/>
      <c r="K358" s="123"/>
      <c r="L358" s="125"/>
      <c r="M358" s="125"/>
      <c r="N358" s="125"/>
      <c r="O358" s="125"/>
      <c r="P358" s="127"/>
    </row>
    <row r="359" spans="1:16" ht="18" customHeight="1">
      <c r="A359" s="120"/>
      <c r="B359" s="121"/>
      <c r="C359" s="121"/>
      <c r="D359" s="122"/>
      <c r="E359" s="140"/>
      <c r="F359" s="122"/>
      <c r="G359" s="122"/>
      <c r="H359" s="122"/>
      <c r="I359" s="122"/>
      <c r="J359" s="123"/>
      <c r="K359" s="123"/>
      <c r="L359" s="125"/>
      <c r="M359" s="125"/>
      <c r="N359" s="125"/>
      <c r="O359" s="125"/>
      <c r="P359" s="127"/>
    </row>
    <row r="360" spans="1:16" ht="18" customHeight="1">
      <c r="A360" s="120"/>
      <c r="B360" s="121"/>
      <c r="C360" s="121"/>
      <c r="D360" s="122"/>
      <c r="E360" s="140"/>
      <c r="F360" s="122"/>
      <c r="G360" s="122"/>
      <c r="H360" s="122"/>
      <c r="I360" s="122"/>
      <c r="J360" s="123"/>
      <c r="K360" s="123"/>
      <c r="L360" s="125"/>
      <c r="M360" s="125"/>
      <c r="N360" s="125"/>
      <c r="O360" s="125"/>
      <c r="P360" s="127"/>
    </row>
    <row r="361" spans="1:16" ht="18" customHeight="1">
      <c r="A361" s="120"/>
      <c r="B361" s="121"/>
      <c r="C361" s="121"/>
      <c r="D361" s="122"/>
      <c r="E361" s="140"/>
      <c r="F361" s="122"/>
      <c r="G361" s="122"/>
      <c r="H361" s="122"/>
      <c r="I361" s="122"/>
      <c r="J361" s="123"/>
      <c r="K361" s="123"/>
      <c r="L361" s="125"/>
      <c r="M361" s="125"/>
      <c r="N361" s="125"/>
      <c r="O361" s="125"/>
      <c r="P361" s="127"/>
    </row>
    <row r="362" spans="1:16" ht="18" customHeight="1">
      <c r="A362" s="120"/>
      <c r="B362" s="121"/>
      <c r="C362" s="121"/>
      <c r="D362" s="122"/>
      <c r="E362" s="140"/>
      <c r="F362" s="122"/>
      <c r="G362" s="122"/>
      <c r="H362" s="122"/>
      <c r="I362" s="122"/>
      <c r="J362" s="123"/>
      <c r="K362" s="123"/>
      <c r="L362" s="125"/>
      <c r="M362" s="125"/>
      <c r="N362" s="125"/>
      <c r="O362" s="125"/>
      <c r="P362" s="127"/>
    </row>
    <row r="363" spans="1:16" ht="18" customHeight="1">
      <c r="A363" s="120"/>
      <c r="B363" s="121"/>
      <c r="C363" s="121"/>
      <c r="D363" s="122"/>
      <c r="E363" s="140"/>
      <c r="F363" s="122"/>
      <c r="G363" s="122"/>
      <c r="H363" s="122"/>
      <c r="I363" s="122"/>
      <c r="J363" s="123"/>
      <c r="K363" s="123"/>
      <c r="L363" s="125"/>
      <c r="M363" s="125"/>
      <c r="N363" s="125"/>
      <c r="O363" s="125"/>
      <c r="P363" s="127"/>
    </row>
    <row r="364" spans="1:16" ht="18" customHeight="1">
      <c r="A364" s="120"/>
      <c r="B364" s="121"/>
      <c r="C364" s="121"/>
      <c r="D364" s="122"/>
      <c r="E364" s="140"/>
      <c r="F364" s="122"/>
      <c r="G364" s="122"/>
      <c r="H364" s="122"/>
      <c r="I364" s="122"/>
      <c r="J364" s="123"/>
      <c r="K364" s="123"/>
      <c r="L364" s="125"/>
      <c r="M364" s="125"/>
      <c r="N364" s="125"/>
      <c r="O364" s="125"/>
      <c r="P364" s="127"/>
    </row>
    <row r="365" spans="1:16" ht="18" customHeight="1">
      <c r="A365" s="120"/>
      <c r="B365" s="121"/>
      <c r="C365" s="121"/>
      <c r="D365" s="122"/>
      <c r="E365" s="140"/>
      <c r="F365" s="122"/>
      <c r="G365" s="122"/>
      <c r="H365" s="122"/>
      <c r="I365" s="122"/>
      <c r="J365" s="123"/>
      <c r="K365" s="123"/>
      <c r="L365" s="125"/>
      <c r="M365" s="125"/>
      <c r="N365" s="125"/>
      <c r="O365" s="125"/>
      <c r="P365" s="127"/>
    </row>
    <row r="366" spans="1:16" ht="18" customHeight="1">
      <c r="A366" s="120"/>
      <c r="B366" s="121"/>
      <c r="C366" s="121"/>
      <c r="D366" s="122"/>
      <c r="E366" s="140"/>
      <c r="F366" s="122"/>
      <c r="G366" s="122"/>
      <c r="H366" s="122"/>
      <c r="I366" s="122"/>
      <c r="J366" s="123"/>
      <c r="K366" s="123"/>
      <c r="L366" s="125"/>
      <c r="M366" s="125"/>
      <c r="N366" s="125"/>
      <c r="O366" s="125"/>
      <c r="P366" s="127"/>
    </row>
    <row r="367" spans="1:16" ht="18" customHeight="1">
      <c r="A367" s="120"/>
      <c r="B367" s="121"/>
      <c r="C367" s="121"/>
      <c r="D367" s="122"/>
      <c r="E367" s="140"/>
      <c r="F367" s="122"/>
      <c r="G367" s="122"/>
      <c r="H367" s="122"/>
      <c r="I367" s="122"/>
      <c r="J367" s="123"/>
      <c r="K367" s="123"/>
      <c r="L367" s="125"/>
      <c r="M367" s="125"/>
      <c r="N367" s="125"/>
      <c r="O367" s="125"/>
      <c r="P367" s="127"/>
    </row>
    <row r="368" spans="1:16" ht="18" customHeight="1">
      <c r="A368" s="120"/>
      <c r="B368" s="121"/>
      <c r="C368" s="121"/>
      <c r="D368" s="122"/>
      <c r="E368" s="140"/>
      <c r="F368" s="122"/>
      <c r="G368" s="122"/>
      <c r="H368" s="122"/>
      <c r="I368" s="122"/>
      <c r="J368" s="123"/>
      <c r="K368" s="123"/>
      <c r="L368" s="125"/>
      <c r="M368" s="125"/>
      <c r="N368" s="125"/>
      <c r="O368" s="125"/>
      <c r="P368" s="127"/>
    </row>
    <row r="369" spans="1:16" ht="18" customHeight="1">
      <c r="A369" s="120"/>
      <c r="B369" s="121"/>
      <c r="C369" s="121"/>
      <c r="D369" s="122"/>
      <c r="E369" s="140"/>
      <c r="F369" s="122"/>
      <c r="G369" s="122"/>
      <c r="H369" s="122"/>
      <c r="I369" s="122"/>
      <c r="J369" s="123"/>
      <c r="K369" s="123"/>
      <c r="L369" s="125"/>
      <c r="M369" s="125"/>
      <c r="N369" s="125"/>
      <c r="O369" s="125"/>
      <c r="P369" s="127"/>
    </row>
    <row r="370" spans="1:16" ht="18" customHeight="1">
      <c r="A370" s="120"/>
      <c r="B370" s="121"/>
      <c r="C370" s="121"/>
      <c r="D370" s="122"/>
      <c r="E370" s="140"/>
      <c r="F370" s="122"/>
      <c r="G370" s="122"/>
      <c r="H370" s="122"/>
      <c r="I370" s="122"/>
      <c r="J370" s="123"/>
      <c r="K370" s="123"/>
      <c r="L370" s="125"/>
      <c r="M370" s="125"/>
      <c r="N370" s="125"/>
      <c r="O370" s="125"/>
      <c r="P370" s="127"/>
    </row>
    <row r="371" spans="1:16" ht="18" customHeight="1">
      <c r="A371" s="120"/>
      <c r="B371" s="121"/>
      <c r="C371" s="121"/>
      <c r="D371" s="122"/>
      <c r="E371" s="140"/>
      <c r="F371" s="122"/>
      <c r="G371" s="122"/>
      <c r="H371" s="122"/>
      <c r="I371" s="122"/>
      <c r="J371" s="123"/>
      <c r="K371" s="123"/>
      <c r="L371" s="125"/>
      <c r="M371" s="125"/>
      <c r="N371" s="125"/>
      <c r="O371" s="125"/>
      <c r="P371" s="127"/>
    </row>
    <row r="372" spans="1:16" ht="18" customHeight="1">
      <c r="A372" s="120"/>
      <c r="B372" s="121"/>
      <c r="C372" s="121"/>
      <c r="D372" s="122"/>
      <c r="E372" s="140"/>
      <c r="F372" s="122"/>
      <c r="G372" s="122"/>
      <c r="H372" s="122"/>
      <c r="I372" s="122"/>
      <c r="J372" s="123"/>
      <c r="K372" s="123"/>
      <c r="L372" s="125"/>
      <c r="M372" s="125"/>
      <c r="N372" s="125"/>
      <c r="O372" s="125"/>
      <c r="P372" s="127"/>
    </row>
    <row r="373" spans="1:16" ht="18" customHeight="1">
      <c r="A373" s="120"/>
      <c r="B373" s="121"/>
      <c r="C373" s="121"/>
      <c r="D373" s="122"/>
      <c r="E373" s="140"/>
      <c r="F373" s="122"/>
      <c r="G373" s="122"/>
      <c r="H373" s="122"/>
      <c r="I373" s="122"/>
      <c r="J373" s="123"/>
      <c r="K373" s="123"/>
      <c r="L373" s="125"/>
      <c r="M373" s="125"/>
      <c r="N373" s="125"/>
      <c r="O373" s="125"/>
      <c r="P373" s="127"/>
    </row>
    <row r="374" spans="1:16" ht="18" customHeight="1">
      <c r="A374" s="120"/>
      <c r="B374" s="121"/>
      <c r="C374" s="121"/>
      <c r="D374" s="122"/>
      <c r="E374" s="140"/>
      <c r="F374" s="122"/>
      <c r="G374" s="122"/>
      <c r="H374" s="122"/>
      <c r="I374" s="122"/>
      <c r="J374" s="123"/>
      <c r="K374" s="123"/>
      <c r="L374" s="125"/>
      <c r="M374" s="125"/>
      <c r="N374" s="125"/>
      <c r="O374" s="125"/>
      <c r="P374" s="127"/>
    </row>
    <row r="375" spans="1:16" ht="18" customHeight="1">
      <c r="A375" s="120"/>
      <c r="B375" s="121"/>
      <c r="C375" s="121"/>
      <c r="D375" s="122"/>
      <c r="E375" s="140"/>
      <c r="F375" s="122"/>
      <c r="G375" s="122"/>
      <c r="H375" s="122"/>
      <c r="I375" s="122"/>
      <c r="J375" s="123"/>
      <c r="K375" s="123"/>
      <c r="L375" s="125"/>
      <c r="M375" s="125"/>
      <c r="N375" s="125"/>
      <c r="O375" s="125"/>
      <c r="P375" s="127"/>
    </row>
    <row r="376" spans="1:16" ht="18" customHeight="1">
      <c r="A376" s="120"/>
      <c r="B376" s="121"/>
      <c r="C376" s="121"/>
      <c r="D376" s="122"/>
      <c r="E376" s="140"/>
      <c r="F376" s="122"/>
      <c r="G376" s="122"/>
      <c r="H376" s="122"/>
      <c r="I376" s="122"/>
      <c r="J376" s="123"/>
      <c r="K376" s="123"/>
      <c r="L376" s="125"/>
      <c r="M376" s="125"/>
      <c r="N376" s="125"/>
      <c r="O376" s="125"/>
      <c r="P376" s="127"/>
    </row>
    <row r="377" spans="1:16" ht="18" customHeight="1">
      <c r="A377" s="120"/>
      <c r="B377" s="121"/>
      <c r="C377" s="121"/>
      <c r="D377" s="122"/>
      <c r="E377" s="140"/>
      <c r="F377" s="122"/>
      <c r="G377" s="122"/>
      <c r="H377" s="122"/>
      <c r="I377" s="122"/>
      <c r="J377" s="123"/>
      <c r="K377" s="123"/>
      <c r="L377" s="125"/>
      <c r="M377" s="125"/>
      <c r="N377" s="125"/>
      <c r="O377" s="125"/>
      <c r="P377" s="127"/>
    </row>
    <row r="378" spans="1:16" ht="18" customHeight="1">
      <c r="A378" s="120"/>
      <c r="B378" s="121"/>
      <c r="C378" s="121"/>
      <c r="D378" s="122"/>
      <c r="E378" s="140"/>
      <c r="F378" s="122"/>
      <c r="G378" s="122"/>
      <c r="H378" s="122"/>
      <c r="I378" s="122"/>
      <c r="J378" s="123"/>
      <c r="K378" s="123"/>
      <c r="L378" s="125"/>
      <c r="M378" s="125"/>
      <c r="N378" s="125"/>
      <c r="O378" s="125"/>
      <c r="P378" s="127"/>
    </row>
    <row r="379" spans="1:16" ht="18" customHeight="1">
      <c r="A379" s="120"/>
      <c r="B379" s="121"/>
      <c r="C379" s="121"/>
      <c r="D379" s="122"/>
      <c r="E379" s="140"/>
      <c r="F379" s="122"/>
      <c r="G379" s="122"/>
      <c r="H379" s="122"/>
      <c r="I379" s="122"/>
      <c r="J379" s="123"/>
      <c r="K379" s="123"/>
      <c r="L379" s="125"/>
      <c r="M379" s="125"/>
      <c r="N379" s="125"/>
      <c r="O379" s="125"/>
      <c r="P379" s="127"/>
    </row>
    <row r="380" spans="1:16" ht="18" customHeight="1">
      <c r="A380" s="120"/>
      <c r="B380" s="121"/>
      <c r="C380" s="121"/>
      <c r="D380" s="122"/>
      <c r="E380" s="140"/>
      <c r="F380" s="122"/>
      <c r="G380" s="122"/>
      <c r="H380" s="122"/>
      <c r="I380" s="122"/>
      <c r="J380" s="123"/>
      <c r="K380" s="123"/>
      <c r="L380" s="125"/>
      <c r="M380" s="125"/>
      <c r="N380" s="125"/>
      <c r="O380" s="125"/>
      <c r="P380" s="127"/>
    </row>
    <row r="381" spans="1:16" ht="18" customHeight="1">
      <c r="A381" s="120"/>
      <c r="B381" s="121"/>
      <c r="C381" s="121"/>
      <c r="D381" s="122"/>
      <c r="E381" s="140"/>
      <c r="F381" s="122"/>
      <c r="G381" s="122"/>
      <c r="H381" s="122"/>
      <c r="I381" s="122"/>
      <c r="J381" s="123"/>
      <c r="K381" s="123"/>
      <c r="L381" s="125"/>
      <c r="M381" s="125"/>
      <c r="N381" s="125"/>
      <c r="O381" s="125"/>
      <c r="P381" s="127"/>
    </row>
    <row r="382" spans="1:16" ht="18" customHeight="1">
      <c r="A382" s="120"/>
      <c r="B382" s="121"/>
      <c r="C382" s="121"/>
      <c r="D382" s="122"/>
      <c r="E382" s="140"/>
      <c r="F382" s="122"/>
      <c r="G382" s="122"/>
      <c r="H382" s="122"/>
      <c r="I382" s="122"/>
      <c r="J382" s="123"/>
      <c r="K382" s="123"/>
      <c r="L382" s="125"/>
      <c r="M382" s="125"/>
      <c r="N382" s="125"/>
      <c r="O382" s="125"/>
      <c r="P382" s="127"/>
    </row>
    <row r="383" spans="1:16" ht="18" customHeight="1">
      <c r="A383" s="120"/>
      <c r="B383" s="121"/>
      <c r="C383" s="121"/>
      <c r="D383" s="122"/>
      <c r="E383" s="140"/>
      <c r="F383" s="122"/>
      <c r="G383" s="122"/>
      <c r="H383" s="122"/>
      <c r="I383" s="122"/>
      <c r="J383" s="123"/>
      <c r="K383" s="123"/>
      <c r="L383" s="125"/>
      <c r="M383" s="125"/>
      <c r="N383" s="125"/>
      <c r="O383" s="125"/>
      <c r="P383" s="127"/>
    </row>
    <row r="384" spans="1:16" ht="18" customHeight="1">
      <c r="A384" s="120"/>
      <c r="B384" s="121"/>
      <c r="C384" s="121"/>
      <c r="D384" s="122"/>
      <c r="E384" s="140"/>
      <c r="F384" s="122"/>
      <c r="G384" s="122"/>
      <c r="H384" s="122"/>
      <c r="I384" s="122"/>
      <c r="J384" s="123"/>
      <c r="K384" s="123"/>
      <c r="L384" s="125"/>
      <c r="M384" s="125"/>
      <c r="N384" s="125"/>
      <c r="O384" s="125"/>
      <c r="P384" s="127"/>
    </row>
    <row r="385" spans="1:16" ht="18" customHeight="1">
      <c r="A385" s="120"/>
      <c r="B385" s="121"/>
      <c r="C385" s="121"/>
      <c r="D385" s="122"/>
      <c r="E385" s="140"/>
      <c r="F385" s="122"/>
      <c r="G385" s="122"/>
      <c r="H385" s="122"/>
      <c r="I385" s="122"/>
      <c r="J385" s="123"/>
      <c r="K385" s="123"/>
      <c r="L385" s="125"/>
      <c r="M385" s="125"/>
      <c r="N385" s="125"/>
      <c r="O385" s="125"/>
      <c r="P385" s="127"/>
    </row>
    <row r="386" spans="1:16" ht="18" customHeight="1">
      <c r="A386" s="120"/>
      <c r="B386" s="121"/>
      <c r="C386" s="121"/>
      <c r="D386" s="122"/>
      <c r="E386" s="140"/>
      <c r="F386" s="122"/>
      <c r="G386" s="122"/>
      <c r="H386" s="122"/>
      <c r="I386" s="122"/>
      <c r="J386" s="123"/>
      <c r="K386" s="123"/>
      <c r="L386" s="125"/>
      <c r="M386" s="125"/>
      <c r="N386" s="125"/>
      <c r="O386" s="125"/>
      <c r="P386" s="127"/>
    </row>
    <row r="387" spans="1:16" ht="18" customHeight="1">
      <c r="A387" s="120"/>
      <c r="B387" s="121"/>
      <c r="C387" s="121"/>
      <c r="D387" s="122"/>
      <c r="E387" s="140"/>
      <c r="F387" s="122"/>
      <c r="G387" s="122"/>
      <c r="H387" s="122"/>
      <c r="I387" s="122"/>
      <c r="J387" s="123"/>
      <c r="K387" s="123"/>
      <c r="L387" s="125"/>
      <c r="M387" s="125"/>
      <c r="N387" s="125"/>
      <c r="O387" s="125"/>
      <c r="P387" s="127"/>
    </row>
    <row r="388" spans="1:16" ht="18" customHeight="1">
      <c r="A388" s="120"/>
      <c r="B388" s="121"/>
      <c r="C388" s="121"/>
      <c r="D388" s="122"/>
      <c r="E388" s="140"/>
      <c r="F388" s="122"/>
      <c r="G388" s="122"/>
      <c r="H388" s="122"/>
      <c r="I388" s="122"/>
      <c r="J388" s="123"/>
      <c r="K388" s="123"/>
      <c r="L388" s="125"/>
      <c r="M388" s="125"/>
      <c r="N388" s="125"/>
      <c r="O388" s="125"/>
      <c r="P388" s="127"/>
    </row>
    <row r="389" spans="1:16" ht="18" customHeight="1">
      <c r="A389" s="120"/>
      <c r="B389" s="121"/>
      <c r="C389" s="121"/>
      <c r="D389" s="122"/>
      <c r="E389" s="140"/>
      <c r="F389" s="122"/>
      <c r="G389" s="122"/>
      <c r="H389" s="122"/>
      <c r="I389" s="122"/>
      <c r="J389" s="123"/>
      <c r="K389" s="123"/>
      <c r="L389" s="125"/>
      <c r="M389" s="125"/>
      <c r="N389" s="125"/>
      <c r="O389" s="125"/>
      <c r="P389" s="127"/>
    </row>
    <row r="390" spans="1:16" ht="18" customHeight="1">
      <c r="A390" s="120"/>
      <c r="B390" s="121"/>
      <c r="C390" s="121"/>
      <c r="D390" s="122"/>
      <c r="E390" s="140"/>
      <c r="F390" s="122"/>
      <c r="G390" s="122"/>
      <c r="H390" s="122"/>
      <c r="I390" s="122"/>
      <c r="J390" s="123"/>
      <c r="K390" s="123"/>
      <c r="L390" s="125"/>
      <c r="M390" s="125"/>
      <c r="N390" s="125"/>
      <c r="O390" s="125"/>
      <c r="P390" s="127"/>
    </row>
    <row r="391" spans="1:16" ht="18" customHeight="1">
      <c r="A391" s="120"/>
      <c r="B391" s="121"/>
      <c r="C391" s="121"/>
      <c r="D391" s="122"/>
      <c r="E391" s="140"/>
      <c r="F391" s="122"/>
      <c r="G391" s="122"/>
      <c r="H391" s="122"/>
      <c r="I391" s="122"/>
      <c r="J391" s="123"/>
      <c r="K391" s="123"/>
      <c r="L391" s="125"/>
      <c r="M391" s="125"/>
      <c r="N391" s="125"/>
      <c r="O391" s="125"/>
      <c r="P391" s="127"/>
    </row>
    <row r="392" spans="1:16" ht="18" customHeight="1">
      <c r="A392" s="120"/>
      <c r="B392" s="121"/>
      <c r="C392" s="121"/>
      <c r="D392" s="122"/>
      <c r="E392" s="140"/>
      <c r="F392" s="122"/>
      <c r="G392" s="122"/>
      <c r="H392" s="122"/>
      <c r="I392" s="122"/>
      <c r="J392" s="123"/>
      <c r="K392" s="123"/>
      <c r="L392" s="125"/>
      <c r="M392" s="125"/>
      <c r="N392" s="125"/>
      <c r="O392" s="125"/>
      <c r="P392" s="127"/>
    </row>
    <row r="393" spans="1:16" ht="18" customHeight="1">
      <c r="A393" s="120"/>
      <c r="B393" s="121"/>
      <c r="C393" s="121"/>
      <c r="D393" s="122"/>
      <c r="E393" s="140"/>
      <c r="F393" s="122"/>
      <c r="G393" s="122"/>
      <c r="H393" s="122"/>
      <c r="I393" s="122"/>
      <c r="J393" s="123"/>
      <c r="K393" s="123"/>
      <c r="L393" s="125"/>
      <c r="M393" s="125"/>
      <c r="N393" s="125"/>
      <c r="O393" s="125"/>
      <c r="P393" s="127"/>
    </row>
    <row r="394" spans="1:16" ht="18" customHeight="1">
      <c r="A394" s="120"/>
      <c r="B394" s="121"/>
      <c r="C394" s="121"/>
      <c r="D394" s="122"/>
      <c r="E394" s="140"/>
      <c r="F394" s="122"/>
      <c r="G394" s="122"/>
      <c r="H394" s="122"/>
      <c r="I394" s="122"/>
      <c r="J394" s="123"/>
      <c r="K394" s="123"/>
      <c r="L394" s="125"/>
      <c r="M394" s="125"/>
      <c r="N394" s="125"/>
      <c r="O394" s="125"/>
      <c r="P394" s="127"/>
    </row>
    <row r="395" spans="1:16" ht="18" customHeight="1">
      <c r="A395" s="120"/>
      <c r="B395" s="121"/>
      <c r="C395" s="121"/>
      <c r="D395" s="122"/>
      <c r="E395" s="140"/>
      <c r="F395" s="122"/>
      <c r="G395" s="122"/>
      <c r="H395" s="122"/>
      <c r="I395" s="122"/>
      <c r="J395" s="123"/>
      <c r="K395" s="123"/>
      <c r="L395" s="125"/>
      <c r="M395" s="125"/>
      <c r="N395" s="125"/>
      <c r="O395" s="125"/>
      <c r="P395" s="127"/>
    </row>
    <row r="396" spans="1:16" ht="18" customHeight="1">
      <c r="A396" s="120"/>
      <c r="B396" s="121"/>
      <c r="C396" s="121"/>
      <c r="D396" s="122"/>
      <c r="E396" s="140"/>
      <c r="F396" s="122"/>
      <c r="G396" s="122"/>
      <c r="H396" s="122"/>
      <c r="I396" s="122"/>
      <c r="J396" s="123"/>
      <c r="K396" s="123"/>
      <c r="L396" s="125"/>
      <c r="M396" s="125"/>
      <c r="N396" s="125"/>
      <c r="O396" s="125"/>
      <c r="P396" s="127"/>
    </row>
    <row r="397" spans="1:16" ht="18" customHeight="1">
      <c r="A397" s="120"/>
      <c r="B397" s="121"/>
      <c r="C397" s="121"/>
      <c r="D397" s="122"/>
      <c r="E397" s="140"/>
      <c r="F397" s="122"/>
      <c r="G397" s="122"/>
      <c r="H397" s="122"/>
      <c r="I397" s="122"/>
      <c r="J397" s="123"/>
      <c r="K397" s="123"/>
      <c r="L397" s="125"/>
      <c r="M397" s="125"/>
      <c r="N397" s="125"/>
      <c r="O397" s="125"/>
      <c r="P397" s="127"/>
    </row>
    <row r="398" spans="1:16" ht="18" customHeight="1">
      <c r="A398" s="120"/>
      <c r="B398" s="121"/>
      <c r="C398" s="121"/>
      <c r="D398" s="122"/>
      <c r="E398" s="140"/>
      <c r="F398" s="122"/>
      <c r="G398" s="122"/>
      <c r="H398" s="122"/>
      <c r="I398" s="122"/>
      <c r="J398" s="123"/>
      <c r="K398" s="123"/>
      <c r="L398" s="125"/>
      <c r="M398" s="125"/>
      <c r="N398" s="125"/>
      <c r="O398" s="125"/>
      <c r="P398" s="127"/>
    </row>
    <row r="399" spans="1:16" ht="18" customHeight="1">
      <c r="A399" s="120"/>
      <c r="B399" s="121"/>
      <c r="C399" s="121"/>
      <c r="D399" s="122"/>
      <c r="E399" s="140"/>
      <c r="F399" s="122"/>
      <c r="G399" s="122"/>
      <c r="H399" s="122"/>
      <c r="I399" s="122"/>
      <c r="J399" s="123"/>
      <c r="K399" s="123"/>
      <c r="L399" s="125"/>
      <c r="M399" s="125"/>
      <c r="N399" s="125"/>
      <c r="O399" s="125"/>
      <c r="P399" s="127"/>
    </row>
    <row r="400" spans="1:16" ht="18" customHeight="1">
      <c r="A400" s="120"/>
      <c r="B400" s="121"/>
      <c r="C400" s="121"/>
      <c r="D400" s="122"/>
      <c r="E400" s="140"/>
      <c r="F400" s="122"/>
      <c r="G400" s="122"/>
      <c r="H400" s="122"/>
      <c r="I400" s="122"/>
      <c r="J400" s="123"/>
      <c r="K400" s="123"/>
      <c r="L400" s="125"/>
      <c r="M400" s="125"/>
      <c r="N400" s="125"/>
      <c r="O400" s="125"/>
      <c r="P400" s="127"/>
    </row>
    <row r="401" spans="1:16" ht="18" customHeight="1">
      <c r="A401" s="120"/>
      <c r="B401" s="121"/>
      <c r="C401" s="121"/>
      <c r="D401" s="122"/>
      <c r="E401" s="140"/>
      <c r="F401" s="122"/>
      <c r="G401" s="122"/>
      <c r="H401" s="122"/>
      <c r="I401" s="122"/>
      <c r="J401" s="123"/>
      <c r="K401" s="123"/>
      <c r="L401" s="125"/>
      <c r="M401" s="125"/>
      <c r="N401" s="125"/>
      <c r="O401" s="125"/>
      <c r="P401" s="127"/>
    </row>
    <row r="402" spans="1:16" ht="18" customHeight="1">
      <c r="A402" s="120"/>
      <c r="B402" s="121"/>
      <c r="C402" s="121"/>
      <c r="D402" s="122"/>
      <c r="E402" s="140"/>
      <c r="F402" s="122"/>
      <c r="G402" s="122"/>
      <c r="H402" s="122"/>
      <c r="I402" s="122"/>
      <c r="J402" s="123"/>
      <c r="K402" s="123"/>
      <c r="L402" s="125"/>
      <c r="M402" s="125"/>
      <c r="N402" s="125"/>
      <c r="O402" s="125"/>
      <c r="P402" s="127"/>
    </row>
    <row r="403" spans="1:16" ht="18" customHeight="1">
      <c r="A403" s="120"/>
      <c r="B403" s="121"/>
      <c r="C403" s="121"/>
      <c r="D403" s="122"/>
      <c r="E403" s="140"/>
      <c r="F403" s="122"/>
      <c r="G403" s="122"/>
      <c r="H403" s="122"/>
      <c r="I403" s="122"/>
      <c r="J403" s="123"/>
      <c r="K403" s="123"/>
      <c r="L403" s="125"/>
      <c r="M403" s="125"/>
      <c r="N403" s="125"/>
      <c r="O403" s="125"/>
      <c r="P403" s="127"/>
    </row>
    <row r="404" spans="1:16" ht="18" customHeight="1">
      <c r="A404" s="120"/>
      <c r="B404" s="121"/>
      <c r="C404" s="121"/>
      <c r="D404" s="122"/>
      <c r="E404" s="140"/>
      <c r="F404" s="122"/>
      <c r="G404" s="122"/>
      <c r="H404" s="122"/>
      <c r="I404" s="122"/>
      <c r="J404" s="123"/>
      <c r="K404" s="123"/>
      <c r="L404" s="125"/>
      <c r="M404" s="125"/>
      <c r="N404" s="125"/>
      <c r="O404" s="125"/>
      <c r="P404" s="127"/>
    </row>
    <row r="405" spans="1:16" ht="18" customHeight="1">
      <c r="A405" s="120"/>
      <c r="B405" s="121"/>
      <c r="C405" s="121"/>
      <c r="D405" s="122"/>
      <c r="E405" s="140"/>
      <c r="F405" s="122"/>
      <c r="G405" s="122"/>
      <c r="H405" s="122"/>
      <c r="I405" s="122"/>
      <c r="J405" s="123"/>
      <c r="K405" s="123"/>
      <c r="L405" s="125"/>
      <c r="M405" s="125"/>
      <c r="N405" s="125"/>
      <c r="O405" s="125"/>
      <c r="P405" s="127"/>
    </row>
    <row r="406" spans="1:16" ht="18" customHeight="1">
      <c r="A406" s="120"/>
      <c r="B406" s="121"/>
      <c r="C406" s="121"/>
      <c r="D406" s="122"/>
      <c r="E406" s="140"/>
      <c r="F406" s="122"/>
      <c r="G406" s="122"/>
      <c r="H406" s="122"/>
      <c r="I406" s="122"/>
      <c r="J406" s="123"/>
      <c r="K406" s="123"/>
      <c r="L406" s="125"/>
      <c r="M406" s="125"/>
      <c r="N406" s="125"/>
      <c r="O406" s="125"/>
      <c r="P406" s="127"/>
    </row>
    <row r="407" spans="1:16" ht="18" customHeight="1">
      <c r="A407" s="120"/>
      <c r="B407" s="121"/>
      <c r="C407" s="121"/>
      <c r="D407" s="122"/>
      <c r="E407" s="140"/>
      <c r="F407" s="122"/>
      <c r="G407" s="122"/>
      <c r="H407" s="122"/>
      <c r="I407" s="122"/>
      <c r="J407" s="123"/>
      <c r="K407" s="123"/>
      <c r="L407" s="125"/>
      <c r="M407" s="125"/>
      <c r="N407" s="125"/>
      <c r="O407" s="125"/>
      <c r="P407" s="127"/>
    </row>
    <row r="408" spans="1:16" ht="18" customHeight="1">
      <c r="A408" s="120"/>
      <c r="B408" s="121"/>
      <c r="C408" s="121"/>
      <c r="D408" s="122"/>
      <c r="E408" s="140"/>
      <c r="F408" s="122"/>
      <c r="G408" s="122"/>
      <c r="H408" s="122"/>
      <c r="I408" s="122"/>
      <c r="J408" s="123"/>
      <c r="K408" s="123"/>
      <c r="L408" s="125"/>
      <c r="M408" s="125"/>
      <c r="N408" s="125"/>
      <c r="O408" s="125"/>
      <c r="P408" s="127"/>
    </row>
    <row r="409" spans="1:16" ht="18" customHeight="1">
      <c r="A409" s="120"/>
      <c r="B409" s="121"/>
      <c r="C409" s="121"/>
      <c r="D409" s="122"/>
      <c r="E409" s="140"/>
      <c r="F409" s="122"/>
      <c r="G409" s="122"/>
      <c r="H409" s="122"/>
      <c r="I409" s="122"/>
      <c r="J409" s="123"/>
      <c r="K409" s="123"/>
      <c r="L409" s="125"/>
      <c r="M409" s="125"/>
      <c r="N409" s="125"/>
      <c r="O409" s="125"/>
      <c r="P409" s="127"/>
    </row>
    <row r="410" spans="1:16" ht="18" customHeight="1">
      <c r="A410" s="120"/>
      <c r="B410" s="121"/>
      <c r="C410" s="121"/>
      <c r="D410" s="122"/>
      <c r="E410" s="140"/>
      <c r="F410" s="122"/>
      <c r="G410" s="122"/>
      <c r="H410" s="122"/>
      <c r="I410" s="122"/>
      <c r="J410" s="123"/>
      <c r="K410" s="123"/>
      <c r="L410" s="125"/>
      <c r="M410" s="125"/>
      <c r="N410" s="125"/>
      <c r="O410" s="125"/>
      <c r="P410" s="127"/>
    </row>
    <row r="411" spans="1:16" ht="18" customHeight="1">
      <c r="A411" s="120"/>
      <c r="B411" s="121"/>
      <c r="C411" s="121"/>
      <c r="D411" s="122"/>
      <c r="E411" s="140"/>
      <c r="F411" s="122"/>
      <c r="G411" s="122"/>
      <c r="H411" s="122"/>
      <c r="I411" s="122"/>
      <c r="J411" s="123"/>
      <c r="K411" s="123"/>
      <c r="L411" s="125"/>
      <c r="M411" s="125"/>
      <c r="N411" s="125"/>
      <c r="O411" s="125"/>
      <c r="P411" s="127"/>
    </row>
    <row r="412" spans="1:16" ht="18" customHeight="1">
      <c r="A412" s="120"/>
      <c r="B412" s="121"/>
      <c r="C412" s="121"/>
      <c r="D412" s="122"/>
      <c r="E412" s="140"/>
      <c r="F412" s="122"/>
      <c r="G412" s="122"/>
      <c r="H412" s="122"/>
      <c r="I412" s="122"/>
      <c r="J412" s="123"/>
      <c r="K412" s="123"/>
      <c r="L412" s="125"/>
      <c r="M412" s="125"/>
      <c r="N412" s="125"/>
      <c r="O412" s="125"/>
      <c r="P412" s="127"/>
    </row>
    <row r="413" spans="1:16" ht="18" customHeight="1">
      <c r="A413" s="120"/>
      <c r="B413" s="121"/>
      <c r="C413" s="121"/>
      <c r="D413" s="122"/>
      <c r="E413" s="140"/>
      <c r="F413" s="122"/>
      <c r="G413" s="122"/>
      <c r="H413" s="122"/>
      <c r="I413" s="122"/>
      <c r="J413" s="123"/>
      <c r="K413" s="123"/>
      <c r="L413" s="125"/>
      <c r="M413" s="125"/>
      <c r="N413" s="125"/>
      <c r="O413" s="125"/>
      <c r="P413" s="127"/>
    </row>
    <row r="414" spans="1:16" ht="18" customHeight="1">
      <c r="A414" s="120"/>
      <c r="B414" s="121"/>
      <c r="C414" s="121"/>
      <c r="D414" s="122"/>
      <c r="E414" s="140"/>
      <c r="F414" s="122"/>
      <c r="G414" s="122"/>
      <c r="H414" s="122"/>
      <c r="I414" s="122"/>
      <c r="J414" s="123"/>
      <c r="K414" s="123"/>
      <c r="L414" s="125"/>
      <c r="M414" s="125"/>
      <c r="N414" s="125"/>
      <c r="O414" s="125"/>
      <c r="P414" s="127"/>
    </row>
    <row r="415" spans="1:16" ht="18" customHeight="1">
      <c r="A415" s="120"/>
      <c r="B415" s="121"/>
      <c r="C415" s="121"/>
      <c r="D415" s="122"/>
      <c r="E415" s="140"/>
      <c r="F415" s="122"/>
      <c r="G415" s="122"/>
      <c r="H415" s="122"/>
      <c r="I415" s="122"/>
      <c r="J415" s="123"/>
      <c r="K415" s="123"/>
      <c r="L415" s="125"/>
      <c r="M415" s="125"/>
      <c r="N415" s="125"/>
      <c r="O415" s="125"/>
      <c r="P415" s="127"/>
    </row>
    <row r="416" spans="1:16" ht="18" customHeight="1">
      <c r="A416" s="120"/>
      <c r="B416" s="121"/>
      <c r="C416" s="121"/>
      <c r="D416" s="122"/>
      <c r="E416" s="140"/>
      <c r="F416" s="122"/>
      <c r="G416" s="122"/>
      <c r="H416" s="122"/>
      <c r="I416" s="122"/>
      <c r="J416" s="123"/>
      <c r="K416" s="123"/>
      <c r="L416" s="125"/>
      <c r="M416" s="125"/>
      <c r="N416" s="125"/>
      <c r="O416" s="125"/>
      <c r="P416" s="127"/>
    </row>
    <row r="417" spans="1:16" ht="18" customHeight="1">
      <c r="A417" s="120"/>
      <c r="B417" s="121"/>
      <c r="C417" s="121"/>
      <c r="D417" s="122"/>
      <c r="E417" s="140"/>
      <c r="F417" s="122"/>
      <c r="G417" s="122"/>
      <c r="H417" s="122"/>
      <c r="I417" s="122"/>
      <c r="J417" s="123"/>
      <c r="K417" s="123"/>
      <c r="L417" s="125"/>
      <c r="M417" s="125"/>
      <c r="N417" s="125"/>
      <c r="O417" s="125"/>
      <c r="P417" s="127"/>
    </row>
    <row r="418" spans="1:16" ht="18" customHeight="1">
      <c r="A418" s="120"/>
      <c r="B418" s="121"/>
      <c r="C418" s="121"/>
      <c r="D418" s="122"/>
      <c r="E418" s="140"/>
      <c r="F418" s="122"/>
      <c r="G418" s="122"/>
      <c r="H418" s="122"/>
      <c r="I418" s="122"/>
      <c r="J418" s="123"/>
      <c r="K418" s="123"/>
      <c r="L418" s="125"/>
      <c r="M418" s="125"/>
      <c r="N418" s="125"/>
      <c r="O418" s="125"/>
      <c r="P418" s="127"/>
    </row>
    <row r="419" spans="1:16" ht="18" customHeight="1">
      <c r="A419" s="120"/>
      <c r="B419" s="121"/>
      <c r="C419" s="121"/>
      <c r="D419" s="122"/>
      <c r="E419" s="140"/>
      <c r="F419" s="122"/>
      <c r="G419" s="122"/>
      <c r="H419" s="122"/>
      <c r="I419" s="122"/>
      <c r="J419" s="123"/>
      <c r="K419" s="123"/>
      <c r="L419" s="125"/>
      <c r="M419" s="125"/>
      <c r="N419" s="125"/>
      <c r="O419" s="125"/>
      <c r="P419" s="127"/>
    </row>
    <row r="420" spans="1:16" ht="18" customHeight="1">
      <c r="A420" s="120"/>
      <c r="B420" s="121"/>
      <c r="C420" s="121"/>
      <c r="D420" s="122"/>
      <c r="E420" s="140"/>
      <c r="F420" s="122"/>
      <c r="G420" s="122"/>
      <c r="H420" s="122"/>
      <c r="I420" s="122"/>
      <c r="J420" s="123"/>
      <c r="K420" s="123"/>
      <c r="L420" s="125"/>
      <c r="M420" s="125"/>
      <c r="N420" s="125"/>
      <c r="O420" s="125"/>
      <c r="P420" s="127"/>
    </row>
    <row r="421" spans="1:16" ht="18" customHeight="1">
      <c r="A421" s="120"/>
      <c r="B421" s="121"/>
      <c r="C421" s="121"/>
      <c r="D421" s="122"/>
      <c r="E421" s="140"/>
      <c r="F421" s="122"/>
      <c r="G421" s="122"/>
      <c r="H421" s="122"/>
      <c r="I421" s="122"/>
      <c r="J421" s="123"/>
      <c r="K421" s="123"/>
      <c r="L421" s="125"/>
      <c r="M421" s="125"/>
      <c r="N421" s="125"/>
      <c r="O421" s="125"/>
      <c r="P421" s="127"/>
    </row>
    <row r="422" spans="1:16" ht="18" customHeight="1">
      <c r="A422" s="120"/>
      <c r="B422" s="121"/>
      <c r="C422" s="121"/>
      <c r="D422" s="122"/>
      <c r="E422" s="140"/>
      <c r="F422" s="122"/>
      <c r="G422" s="122"/>
      <c r="H422" s="122"/>
      <c r="I422" s="122"/>
      <c r="J422" s="123"/>
      <c r="K422" s="123"/>
      <c r="L422" s="125"/>
      <c r="M422" s="125"/>
      <c r="N422" s="125"/>
      <c r="O422" s="125"/>
      <c r="P422" s="127"/>
    </row>
    <row r="423" spans="1:16" ht="18" customHeight="1">
      <c r="A423" s="120"/>
      <c r="B423" s="121"/>
      <c r="C423" s="121"/>
      <c r="D423" s="122"/>
      <c r="E423" s="140"/>
      <c r="F423" s="122"/>
      <c r="G423" s="122"/>
      <c r="H423" s="122"/>
      <c r="I423" s="122"/>
      <c r="J423" s="123"/>
      <c r="K423" s="123"/>
      <c r="L423" s="125"/>
      <c r="M423" s="125"/>
      <c r="N423" s="125"/>
      <c r="O423" s="125"/>
      <c r="P423" s="127"/>
    </row>
    <row r="424" spans="1:16" ht="18" customHeight="1">
      <c r="A424" s="120"/>
      <c r="B424" s="121"/>
      <c r="C424" s="121"/>
      <c r="D424" s="122"/>
      <c r="E424" s="140"/>
      <c r="F424" s="122"/>
      <c r="G424" s="122"/>
      <c r="H424" s="122"/>
      <c r="I424" s="122"/>
      <c r="J424" s="123"/>
      <c r="K424" s="123"/>
      <c r="L424" s="125"/>
      <c r="M424" s="125"/>
      <c r="N424" s="125"/>
      <c r="O424" s="125"/>
      <c r="P424" s="127"/>
    </row>
    <row r="425" spans="1:16" ht="18" customHeight="1">
      <c r="A425" s="120"/>
      <c r="B425" s="121"/>
      <c r="C425" s="121"/>
      <c r="D425" s="122"/>
      <c r="E425" s="140"/>
      <c r="F425" s="122"/>
      <c r="G425" s="122"/>
      <c r="H425" s="122"/>
      <c r="I425" s="122"/>
      <c r="J425" s="123"/>
      <c r="K425" s="123"/>
      <c r="L425" s="125"/>
      <c r="M425" s="125"/>
      <c r="N425" s="125"/>
      <c r="O425" s="125"/>
      <c r="P425" s="127"/>
    </row>
    <row r="426" spans="1:16" ht="18" customHeight="1">
      <c r="A426" s="120"/>
      <c r="B426" s="121"/>
      <c r="C426" s="121"/>
      <c r="D426" s="122"/>
      <c r="E426" s="140"/>
      <c r="F426" s="122"/>
      <c r="G426" s="122"/>
      <c r="H426" s="122"/>
      <c r="I426" s="122"/>
      <c r="J426" s="123"/>
      <c r="K426" s="123"/>
      <c r="L426" s="125"/>
      <c r="M426" s="125"/>
      <c r="N426" s="125"/>
      <c r="O426" s="125"/>
      <c r="P426" s="127"/>
    </row>
    <row r="427" spans="1:16" ht="18" customHeight="1">
      <c r="A427" s="120"/>
      <c r="B427" s="121"/>
      <c r="C427" s="121"/>
      <c r="D427" s="122"/>
      <c r="E427" s="140"/>
      <c r="F427" s="122"/>
      <c r="G427" s="122"/>
      <c r="H427" s="122"/>
      <c r="I427" s="122"/>
      <c r="J427" s="123"/>
      <c r="K427" s="123"/>
      <c r="L427" s="125"/>
      <c r="M427" s="125"/>
      <c r="N427" s="125"/>
      <c r="O427" s="125"/>
      <c r="P427" s="127"/>
    </row>
    <row r="428" spans="1:16" ht="18" customHeight="1">
      <c r="A428" s="120"/>
      <c r="B428" s="121"/>
      <c r="C428" s="121"/>
      <c r="D428" s="122"/>
      <c r="E428" s="140"/>
      <c r="F428" s="122"/>
      <c r="G428" s="122"/>
      <c r="H428" s="122"/>
      <c r="I428" s="122"/>
      <c r="J428" s="123"/>
      <c r="K428" s="123"/>
      <c r="L428" s="125"/>
      <c r="M428" s="125"/>
      <c r="N428" s="125"/>
      <c r="O428" s="125"/>
      <c r="P428" s="127"/>
    </row>
    <row r="429" spans="1:16" ht="18" customHeight="1">
      <c r="A429" s="120"/>
      <c r="B429" s="121"/>
      <c r="C429" s="121"/>
      <c r="D429" s="122"/>
      <c r="E429" s="140"/>
      <c r="F429" s="122"/>
      <c r="G429" s="122"/>
      <c r="H429" s="122"/>
      <c r="I429" s="122"/>
      <c r="J429" s="123"/>
      <c r="K429" s="123"/>
      <c r="L429" s="125"/>
      <c r="M429" s="125"/>
      <c r="N429" s="125"/>
      <c r="O429" s="125"/>
      <c r="P429" s="127"/>
    </row>
    <row r="430" spans="1:16" ht="18" customHeight="1">
      <c r="A430" s="120"/>
      <c r="B430" s="121"/>
      <c r="C430" s="121"/>
      <c r="D430" s="122"/>
      <c r="E430" s="140"/>
      <c r="F430" s="122"/>
      <c r="G430" s="122"/>
      <c r="H430" s="122"/>
      <c r="I430" s="122"/>
      <c r="J430" s="123"/>
      <c r="K430" s="123"/>
      <c r="L430" s="125"/>
      <c r="M430" s="125"/>
      <c r="N430" s="125"/>
      <c r="O430" s="125"/>
      <c r="P430" s="127"/>
    </row>
    <row r="431" spans="1:16" ht="18" customHeight="1">
      <c r="A431" s="120"/>
      <c r="B431" s="121"/>
      <c r="C431" s="121"/>
      <c r="D431" s="122"/>
      <c r="E431" s="140"/>
      <c r="F431" s="122"/>
      <c r="G431" s="122"/>
      <c r="H431" s="122"/>
      <c r="I431" s="122"/>
      <c r="J431" s="123"/>
      <c r="K431" s="123"/>
      <c r="L431" s="125"/>
      <c r="M431" s="125"/>
      <c r="N431" s="125"/>
      <c r="O431" s="125"/>
      <c r="P431" s="127"/>
    </row>
    <row r="432" spans="1:16" ht="18" customHeight="1">
      <c r="A432" s="120"/>
      <c r="B432" s="121"/>
      <c r="C432" s="121"/>
      <c r="D432" s="122"/>
      <c r="E432" s="140"/>
      <c r="F432" s="122"/>
      <c r="G432" s="122"/>
      <c r="H432" s="122"/>
      <c r="I432" s="122"/>
      <c r="J432" s="123"/>
      <c r="K432" s="123"/>
      <c r="L432" s="125"/>
      <c r="M432" s="125"/>
      <c r="N432" s="125"/>
      <c r="O432" s="125"/>
      <c r="P432" s="127"/>
    </row>
    <row r="433" spans="1:16" ht="18" customHeight="1">
      <c r="A433" s="120"/>
      <c r="B433" s="132"/>
      <c r="C433" s="132"/>
      <c r="D433" s="122"/>
      <c r="E433" s="142"/>
      <c r="F433" s="133"/>
      <c r="G433" s="133"/>
      <c r="H433" s="133"/>
      <c r="I433" s="133"/>
      <c r="J433" s="131"/>
      <c r="K433" s="131"/>
      <c r="L433" s="125"/>
      <c r="M433" s="125"/>
      <c r="N433" s="125"/>
      <c r="O433" s="125"/>
      <c r="P433" s="127"/>
    </row>
    <row r="434" spans="1:16" ht="18" customHeight="1">
      <c r="A434" s="120"/>
      <c r="B434" s="121"/>
      <c r="C434" s="121"/>
      <c r="D434" s="122"/>
      <c r="E434" s="140"/>
      <c r="F434" s="122"/>
      <c r="G434" s="122"/>
      <c r="H434" s="122"/>
      <c r="I434" s="122"/>
      <c r="J434" s="123"/>
      <c r="K434" s="123"/>
      <c r="L434" s="125"/>
      <c r="M434" s="125"/>
      <c r="N434" s="125"/>
      <c r="O434" s="125"/>
      <c r="P434" s="127"/>
    </row>
    <row r="435" spans="1:16" ht="18" customHeight="1">
      <c r="A435" s="120"/>
      <c r="B435" s="121"/>
      <c r="C435" s="121"/>
      <c r="D435" s="122"/>
      <c r="E435" s="140"/>
      <c r="F435" s="122"/>
      <c r="G435" s="122"/>
      <c r="H435" s="122"/>
      <c r="I435" s="122"/>
      <c r="J435" s="123"/>
      <c r="K435" s="123"/>
      <c r="L435" s="125"/>
      <c r="M435" s="125"/>
      <c r="N435" s="125"/>
      <c r="O435" s="125"/>
      <c r="P435" s="127"/>
    </row>
    <row r="436" spans="1:16" ht="18" customHeight="1">
      <c r="A436" s="120"/>
      <c r="B436" s="121"/>
      <c r="C436" s="121"/>
      <c r="D436" s="122"/>
      <c r="E436" s="140"/>
      <c r="F436" s="122"/>
      <c r="G436" s="122"/>
      <c r="H436" s="122"/>
      <c r="I436" s="122"/>
      <c r="J436" s="123"/>
      <c r="K436" s="123"/>
      <c r="L436" s="125"/>
      <c r="M436" s="125"/>
      <c r="N436" s="125"/>
      <c r="O436" s="125"/>
      <c r="P436" s="127"/>
    </row>
    <row r="437" spans="1:16" ht="18" customHeight="1">
      <c r="A437" s="120"/>
      <c r="B437" s="121"/>
      <c r="C437" s="121"/>
      <c r="D437" s="122"/>
      <c r="E437" s="140"/>
      <c r="F437" s="122"/>
      <c r="G437" s="122"/>
      <c r="H437" s="122"/>
      <c r="I437" s="122"/>
      <c r="J437" s="123"/>
      <c r="K437" s="123"/>
      <c r="L437" s="125"/>
      <c r="M437" s="125"/>
      <c r="N437" s="125"/>
      <c r="O437" s="125"/>
      <c r="P437" s="127"/>
    </row>
    <row r="438" spans="1:16" ht="18" customHeight="1">
      <c r="A438" s="120"/>
      <c r="B438" s="121"/>
      <c r="C438" s="121"/>
      <c r="D438" s="122"/>
      <c r="E438" s="140"/>
      <c r="F438" s="122"/>
      <c r="G438" s="122"/>
      <c r="H438" s="122"/>
      <c r="I438" s="122"/>
      <c r="J438" s="123"/>
      <c r="K438" s="123"/>
      <c r="L438" s="125"/>
      <c r="M438" s="125"/>
      <c r="N438" s="125"/>
      <c r="O438" s="125"/>
      <c r="P438" s="127"/>
    </row>
    <row r="439" spans="1:16" ht="18" customHeight="1">
      <c r="A439" s="120"/>
      <c r="B439" s="121"/>
      <c r="C439" s="121"/>
      <c r="D439" s="122"/>
      <c r="E439" s="140"/>
      <c r="F439" s="122"/>
      <c r="G439" s="122"/>
      <c r="H439" s="122"/>
      <c r="I439" s="122"/>
      <c r="J439" s="123"/>
      <c r="K439" s="123"/>
      <c r="L439" s="125"/>
      <c r="M439" s="125"/>
      <c r="N439" s="125"/>
      <c r="O439" s="125"/>
      <c r="P439" s="127"/>
    </row>
    <row r="440" spans="1:16" ht="18" customHeight="1">
      <c r="A440" s="120"/>
      <c r="B440" s="121"/>
      <c r="C440" s="121"/>
      <c r="D440" s="122"/>
      <c r="E440" s="140"/>
      <c r="F440" s="122"/>
      <c r="G440" s="122"/>
      <c r="H440" s="122"/>
      <c r="I440" s="122"/>
      <c r="J440" s="123"/>
      <c r="K440" s="123"/>
      <c r="L440" s="125"/>
      <c r="M440" s="125"/>
      <c r="N440" s="125"/>
      <c r="O440" s="125"/>
      <c r="P440" s="127"/>
    </row>
    <row r="441" spans="1:16" ht="18" customHeight="1">
      <c r="A441" s="120"/>
      <c r="B441" s="121"/>
      <c r="C441" s="121"/>
      <c r="D441" s="122"/>
      <c r="E441" s="140"/>
      <c r="F441" s="122"/>
      <c r="G441" s="122"/>
      <c r="H441" s="122"/>
      <c r="I441" s="122"/>
      <c r="J441" s="123"/>
      <c r="K441" s="123"/>
      <c r="L441" s="125"/>
      <c r="M441" s="125"/>
      <c r="N441" s="125"/>
      <c r="O441" s="125"/>
      <c r="P441" s="127"/>
    </row>
    <row r="442" spans="1:16" ht="18" customHeight="1">
      <c r="A442" s="120"/>
      <c r="B442" s="121"/>
      <c r="C442" s="121"/>
      <c r="D442" s="122"/>
      <c r="E442" s="140"/>
      <c r="F442" s="122"/>
      <c r="G442" s="122"/>
      <c r="H442" s="122"/>
      <c r="I442" s="122"/>
      <c r="J442" s="123"/>
      <c r="K442" s="123"/>
      <c r="L442" s="125"/>
      <c r="M442" s="125"/>
      <c r="N442" s="125"/>
      <c r="O442" s="125"/>
      <c r="P442" s="127"/>
    </row>
    <row r="443" spans="1:16" ht="18" customHeight="1">
      <c r="A443" s="120"/>
      <c r="B443" s="121"/>
      <c r="C443" s="121"/>
      <c r="D443" s="122"/>
      <c r="E443" s="140"/>
      <c r="F443" s="122"/>
      <c r="G443" s="122"/>
      <c r="H443" s="122"/>
      <c r="I443" s="122"/>
      <c r="J443" s="123"/>
      <c r="K443" s="123"/>
      <c r="L443" s="125"/>
      <c r="M443" s="125"/>
      <c r="N443" s="125"/>
      <c r="O443" s="125"/>
      <c r="P443" s="127"/>
    </row>
    <row r="444" spans="1:16" ht="18" customHeight="1">
      <c r="A444" s="120"/>
      <c r="B444" s="121"/>
      <c r="C444" s="121"/>
      <c r="D444" s="122"/>
      <c r="E444" s="140"/>
      <c r="F444" s="122"/>
      <c r="G444" s="122"/>
      <c r="H444" s="122"/>
      <c r="I444" s="122"/>
      <c r="J444" s="123"/>
      <c r="K444" s="123"/>
      <c r="L444" s="125"/>
      <c r="M444" s="125"/>
      <c r="N444" s="125"/>
      <c r="O444" s="125"/>
      <c r="P444" s="127"/>
    </row>
    <row r="445" spans="1:16" ht="18" customHeight="1">
      <c r="A445" s="120"/>
      <c r="B445" s="121"/>
      <c r="C445" s="121"/>
      <c r="D445" s="122"/>
      <c r="E445" s="140"/>
      <c r="F445" s="122"/>
      <c r="G445" s="122"/>
      <c r="H445" s="122"/>
      <c r="I445" s="122"/>
      <c r="J445" s="123"/>
      <c r="K445" s="123"/>
      <c r="L445" s="125"/>
      <c r="M445" s="125"/>
      <c r="N445" s="125"/>
      <c r="O445" s="125"/>
      <c r="P445" s="127"/>
    </row>
    <row r="446" spans="1:16" ht="18" customHeight="1">
      <c r="A446" s="120"/>
      <c r="B446" s="121"/>
      <c r="C446" s="121"/>
      <c r="D446" s="122"/>
      <c r="E446" s="140"/>
      <c r="F446" s="122"/>
      <c r="G446" s="122"/>
      <c r="H446" s="122"/>
      <c r="I446" s="122"/>
      <c r="J446" s="123"/>
      <c r="K446" s="123"/>
      <c r="L446" s="125"/>
      <c r="M446" s="125"/>
      <c r="N446" s="125"/>
      <c r="O446" s="125"/>
      <c r="P446" s="127"/>
    </row>
    <row r="447" spans="1:16" ht="18" customHeight="1">
      <c r="A447" s="120"/>
      <c r="B447" s="121"/>
      <c r="C447" s="121"/>
      <c r="D447" s="122"/>
      <c r="E447" s="140"/>
      <c r="F447" s="122"/>
      <c r="G447" s="122"/>
      <c r="H447" s="122"/>
      <c r="I447" s="122"/>
      <c r="J447" s="123"/>
      <c r="K447" s="123"/>
      <c r="L447" s="125"/>
      <c r="M447" s="125"/>
      <c r="N447" s="125"/>
      <c r="O447" s="125"/>
      <c r="P447" s="127"/>
    </row>
    <row r="448" spans="1:16" ht="18" customHeight="1">
      <c r="A448" s="120"/>
      <c r="B448" s="121"/>
      <c r="C448" s="121"/>
      <c r="D448" s="122"/>
      <c r="E448" s="140"/>
      <c r="F448" s="122"/>
      <c r="G448" s="122"/>
      <c r="H448" s="122"/>
      <c r="I448" s="122"/>
      <c r="J448" s="123"/>
      <c r="K448" s="123"/>
      <c r="L448" s="125"/>
      <c r="M448" s="125"/>
      <c r="N448" s="125"/>
      <c r="O448" s="125"/>
      <c r="P448" s="127"/>
    </row>
    <row r="449" spans="1:16" ht="18" customHeight="1">
      <c r="A449" s="120"/>
      <c r="B449" s="121"/>
      <c r="C449" s="121"/>
      <c r="D449" s="122"/>
      <c r="E449" s="140"/>
      <c r="F449" s="122"/>
      <c r="G449" s="122"/>
      <c r="H449" s="122"/>
      <c r="I449" s="122"/>
      <c r="J449" s="123"/>
      <c r="K449" s="123"/>
      <c r="L449" s="125"/>
      <c r="M449" s="125"/>
      <c r="N449" s="125"/>
      <c r="O449" s="125"/>
      <c r="P449" s="127"/>
    </row>
    <row r="450" spans="1:16" ht="18" customHeight="1">
      <c r="A450" s="120"/>
      <c r="B450" s="121"/>
      <c r="C450" s="121"/>
      <c r="D450" s="122"/>
      <c r="E450" s="140"/>
      <c r="F450" s="122"/>
      <c r="G450" s="122"/>
      <c r="H450" s="122"/>
      <c r="I450" s="122"/>
      <c r="J450" s="123"/>
      <c r="K450" s="123"/>
      <c r="L450" s="125"/>
      <c r="M450" s="125"/>
      <c r="N450" s="125"/>
      <c r="O450" s="125"/>
      <c r="P450" s="127"/>
    </row>
    <row r="451" spans="1:16" ht="18" customHeight="1">
      <c r="A451" s="120"/>
      <c r="B451" s="121"/>
      <c r="C451" s="121"/>
      <c r="D451" s="122"/>
      <c r="E451" s="140"/>
      <c r="F451" s="122"/>
      <c r="G451" s="122"/>
      <c r="H451" s="122"/>
      <c r="I451" s="122"/>
      <c r="J451" s="123"/>
      <c r="K451" s="123"/>
      <c r="L451" s="125"/>
      <c r="M451" s="125"/>
      <c r="N451" s="125"/>
      <c r="O451" s="125"/>
      <c r="P451" s="127"/>
    </row>
    <row r="452" spans="1:16" ht="18" customHeight="1">
      <c r="P452" s="127"/>
    </row>
    <row r="453" spans="1:16" ht="18" customHeight="1">
      <c r="P453" s="127"/>
    </row>
    <row r="454" spans="1:16" ht="18" customHeight="1">
      <c r="P454" s="127"/>
    </row>
    <row r="455" spans="1:16" ht="18" customHeight="1">
      <c r="P455" s="127"/>
    </row>
    <row r="456" spans="1:16" ht="18" customHeight="1">
      <c r="P456" s="127"/>
    </row>
    <row r="457" spans="1:16" ht="18" customHeight="1">
      <c r="P457" s="127"/>
    </row>
    <row r="458" spans="1:16" ht="18" customHeight="1">
      <c r="P458" s="127"/>
    </row>
    <row r="459" spans="1:16" ht="18" customHeight="1">
      <c r="P459" s="127"/>
    </row>
    <row r="460" spans="1:16" ht="18" customHeight="1">
      <c r="P460" s="127"/>
    </row>
    <row r="461" spans="1:16" ht="18" customHeight="1">
      <c r="P461" s="127"/>
    </row>
    <row r="462" spans="1:16" ht="18" customHeight="1">
      <c r="P462" s="127"/>
    </row>
    <row r="463" spans="1:16" ht="18" customHeight="1">
      <c r="P463" s="127"/>
    </row>
    <row r="464" spans="1:16" ht="18" customHeight="1">
      <c r="P464" s="127"/>
    </row>
    <row r="465" spans="16:16" ht="18" customHeight="1">
      <c r="P465" s="127"/>
    </row>
    <row r="466" spans="16:16" ht="18" customHeight="1">
      <c r="P466" s="127"/>
    </row>
    <row r="467" spans="16:16" ht="18" customHeight="1">
      <c r="P467" s="127"/>
    </row>
    <row r="468" spans="16:16" ht="18" customHeight="1">
      <c r="P468" s="127"/>
    </row>
    <row r="469" spans="16:16" ht="18" customHeight="1">
      <c r="P469" s="127"/>
    </row>
    <row r="470" spans="16:16" ht="18" customHeight="1">
      <c r="P470" s="127"/>
    </row>
    <row r="471" spans="16:16" ht="18" customHeight="1">
      <c r="P471" s="127"/>
    </row>
    <row r="472" spans="16:16" ht="18" customHeight="1">
      <c r="P472" s="127"/>
    </row>
    <row r="473" spans="16:16" ht="18" customHeight="1">
      <c r="P473" s="127"/>
    </row>
    <row r="474" spans="16:16" ht="18" customHeight="1">
      <c r="P474" s="127"/>
    </row>
    <row r="475" spans="16:16" ht="18" customHeight="1">
      <c r="P475" s="127"/>
    </row>
    <row r="476" spans="16:16" ht="18" customHeight="1">
      <c r="P476" s="127"/>
    </row>
    <row r="477" spans="16:16" ht="18" customHeight="1">
      <c r="P477" s="127"/>
    </row>
    <row r="478" spans="16:16" ht="18" customHeight="1">
      <c r="P478" s="127"/>
    </row>
    <row r="479" spans="16:16" ht="18" customHeight="1">
      <c r="P479" s="127"/>
    </row>
    <row r="480" spans="16:16" ht="18" customHeight="1">
      <c r="P480" s="127"/>
    </row>
    <row r="481" spans="16:16" ht="18" customHeight="1">
      <c r="P481" s="127"/>
    </row>
    <row r="482" spans="16:16" ht="18" customHeight="1">
      <c r="P482" s="127"/>
    </row>
    <row r="483" spans="16:16" ht="18" customHeight="1">
      <c r="P483" s="127"/>
    </row>
    <row r="484" spans="16:16" ht="18" customHeight="1">
      <c r="P484" s="127"/>
    </row>
    <row r="485" spans="16:16" ht="18" customHeight="1">
      <c r="P485" s="127"/>
    </row>
    <row r="486" spans="16:16" ht="18" customHeight="1">
      <c r="P486" s="127"/>
    </row>
    <row r="487" spans="16:16" ht="18" customHeight="1">
      <c r="P487" s="127"/>
    </row>
    <row r="488" spans="16:16" ht="18" customHeight="1">
      <c r="P488" s="127"/>
    </row>
    <row r="489" spans="16:16" ht="18" customHeight="1">
      <c r="P489" s="127"/>
    </row>
    <row r="490" spans="16:16" ht="18" customHeight="1">
      <c r="P490" s="127"/>
    </row>
    <row r="491" spans="16:16" ht="18" customHeight="1">
      <c r="P491" s="127"/>
    </row>
    <row r="492" spans="16:16" ht="18" customHeight="1">
      <c r="P492" s="127"/>
    </row>
    <row r="493" spans="16:16" ht="18" customHeight="1">
      <c r="P493" s="127"/>
    </row>
    <row r="494" spans="16:16" ht="18" customHeight="1">
      <c r="P494" s="127"/>
    </row>
    <row r="495" spans="16:16" ht="18" customHeight="1">
      <c r="P495" s="127"/>
    </row>
    <row r="496" spans="16:16" ht="18" customHeight="1">
      <c r="P496" s="127"/>
    </row>
    <row r="497" spans="16:16" ht="18" customHeight="1">
      <c r="P497" s="127"/>
    </row>
    <row r="498" spans="16:16" ht="18" customHeight="1">
      <c r="P498" s="127"/>
    </row>
    <row r="499" spans="16:16" ht="18" customHeight="1">
      <c r="P499" s="127"/>
    </row>
    <row r="500" spans="16:16" ht="18" customHeight="1">
      <c r="P500" s="127"/>
    </row>
    <row r="501" spans="16:16" ht="18" customHeight="1">
      <c r="P501" s="127"/>
    </row>
    <row r="502" spans="16:16" ht="18" customHeight="1">
      <c r="P502" s="127"/>
    </row>
    <row r="503" spans="16:16" ht="18" customHeight="1">
      <c r="P503" s="127"/>
    </row>
    <row r="504" spans="16:16" ht="18" customHeight="1">
      <c r="P504" s="127"/>
    </row>
    <row r="505" spans="16:16" ht="18" customHeight="1">
      <c r="P505" s="127"/>
    </row>
    <row r="506" spans="16:16" ht="18" customHeight="1">
      <c r="P506" s="127"/>
    </row>
    <row r="507" spans="16:16" ht="18" customHeight="1">
      <c r="P507" s="127"/>
    </row>
    <row r="508" spans="16:16" ht="18" customHeight="1">
      <c r="P508" s="127"/>
    </row>
    <row r="509" spans="16:16" ht="18" customHeight="1">
      <c r="P509" s="127"/>
    </row>
    <row r="510" spans="16:16" ht="18" customHeight="1">
      <c r="P510" s="127"/>
    </row>
    <row r="511" spans="16:16" ht="18" customHeight="1">
      <c r="P511" s="127"/>
    </row>
    <row r="512" spans="16:16" ht="18" customHeight="1">
      <c r="P512" s="127"/>
    </row>
    <row r="513" spans="16:16" ht="18" customHeight="1">
      <c r="P513" s="127"/>
    </row>
    <row r="514" spans="16:16" ht="18" customHeight="1">
      <c r="P514" s="127"/>
    </row>
    <row r="515" spans="16:16" ht="18" customHeight="1">
      <c r="P515" s="127"/>
    </row>
    <row r="516" spans="16:16" ht="18" customHeight="1">
      <c r="P516" s="127"/>
    </row>
    <row r="517" spans="16:16" ht="18" customHeight="1">
      <c r="P517" s="127"/>
    </row>
    <row r="518" spans="16:16" ht="18" customHeight="1">
      <c r="P518" s="127"/>
    </row>
    <row r="519" spans="16:16" ht="18" customHeight="1">
      <c r="P519" s="127"/>
    </row>
    <row r="520" spans="16:16" ht="18" customHeight="1">
      <c r="P520" s="127"/>
    </row>
    <row r="521" spans="16:16" ht="18" customHeight="1">
      <c r="P521" s="127"/>
    </row>
    <row r="522" spans="16:16" ht="18" customHeight="1">
      <c r="P522" s="127"/>
    </row>
    <row r="523" spans="16:16" ht="18" customHeight="1">
      <c r="P523" s="127"/>
    </row>
    <row r="524" spans="16:16" ht="18" customHeight="1">
      <c r="P524" s="127"/>
    </row>
    <row r="525" spans="16:16" ht="18" customHeight="1">
      <c r="P525" s="127"/>
    </row>
    <row r="526" spans="16:16" ht="18" customHeight="1">
      <c r="P526" s="127"/>
    </row>
    <row r="527" spans="16:16" ht="18" customHeight="1">
      <c r="P527" s="127"/>
    </row>
    <row r="528" spans="16:16" ht="18" customHeight="1">
      <c r="P528" s="127"/>
    </row>
    <row r="529" spans="16:16" ht="18" customHeight="1">
      <c r="P529" s="127"/>
    </row>
    <row r="530" spans="16:16" ht="18" customHeight="1">
      <c r="P530" s="127"/>
    </row>
    <row r="531" spans="16:16" ht="18" customHeight="1">
      <c r="P531" s="127"/>
    </row>
    <row r="532" spans="16:16" ht="18" customHeight="1">
      <c r="P532" s="127"/>
    </row>
    <row r="533" spans="16:16" ht="18" customHeight="1">
      <c r="P533" s="127"/>
    </row>
    <row r="534" spans="16:16" ht="18" customHeight="1">
      <c r="P534" s="127"/>
    </row>
    <row r="535" spans="16:16" ht="18" customHeight="1">
      <c r="P535" s="127"/>
    </row>
    <row r="536" spans="16:16" ht="18" customHeight="1">
      <c r="P536" s="127"/>
    </row>
    <row r="537" spans="16:16" ht="18" customHeight="1">
      <c r="P537" s="127"/>
    </row>
    <row r="538" spans="16:16" ht="18" customHeight="1">
      <c r="P538" s="127"/>
    </row>
    <row r="539" spans="16:16" ht="18" customHeight="1">
      <c r="P539" s="127"/>
    </row>
    <row r="540" spans="16:16" ht="18" customHeight="1">
      <c r="P540" s="127"/>
    </row>
    <row r="541" spans="16:16" ht="18" customHeight="1">
      <c r="P541" s="127"/>
    </row>
    <row r="542" spans="16:16" ht="18" customHeight="1">
      <c r="P542" s="127"/>
    </row>
    <row r="543" spans="16:16" ht="18" customHeight="1">
      <c r="P543" s="127"/>
    </row>
    <row r="544" spans="16:16" ht="18" customHeight="1">
      <c r="P544" s="127"/>
    </row>
    <row r="545" spans="16:16" ht="18" customHeight="1">
      <c r="P545" s="127"/>
    </row>
    <row r="546" spans="16:16" ht="18" customHeight="1">
      <c r="P546" s="127"/>
    </row>
    <row r="547" spans="16:16" ht="18" customHeight="1">
      <c r="P547" s="127"/>
    </row>
    <row r="548" spans="16:16" ht="18" customHeight="1">
      <c r="P548" s="127"/>
    </row>
    <row r="549" spans="16:16" ht="18" customHeight="1">
      <c r="P549" s="127"/>
    </row>
    <row r="550" spans="16:16" ht="18" customHeight="1">
      <c r="P550" s="127"/>
    </row>
    <row r="551" spans="16:16" ht="18" customHeight="1">
      <c r="P551" s="127"/>
    </row>
    <row r="552" spans="16:16" ht="18" customHeight="1">
      <c r="P552" s="127"/>
    </row>
    <row r="553" spans="16:16" ht="18" customHeight="1">
      <c r="P553" s="127"/>
    </row>
    <row r="554" spans="16:16" ht="18" customHeight="1">
      <c r="P554" s="127"/>
    </row>
    <row r="555" spans="16:16" ht="18" customHeight="1">
      <c r="P555" s="127"/>
    </row>
    <row r="556" spans="16:16" ht="18" customHeight="1">
      <c r="P556" s="127"/>
    </row>
    <row r="557" spans="16:16" ht="18" customHeight="1">
      <c r="P557" s="127"/>
    </row>
    <row r="558" spans="16:16" ht="18" customHeight="1">
      <c r="P558" s="127"/>
    </row>
    <row r="559" spans="16:16" ht="18" customHeight="1">
      <c r="P559" s="127"/>
    </row>
    <row r="560" spans="16:16" ht="18" customHeight="1">
      <c r="P560" s="127"/>
    </row>
    <row r="561" spans="16:16" ht="18" customHeight="1">
      <c r="P561" s="127"/>
    </row>
    <row r="562" spans="16:16" ht="18" customHeight="1">
      <c r="P562" s="127"/>
    </row>
    <row r="563" spans="16:16" ht="18" customHeight="1">
      <c r="P563" s="127"/>
    </row>
    <row r="564" spans="16:16" ht="18" customHeight="1">
      <c r="P564" s="127"/>
    </row>
    <row r="565" spans="16:16" ht="18" customHeight="1">
      <c r="P565" s="127"/>
    </row>
    <row r="566" spans="16:16" ht="18" customHeight="1">
      <c r="P566" s="127"/>
    </row>
    <row r="567" spans="16:16" ht="18" customHeight="1">
      <c r="P567" s="127"/>
    </row>
    <row r="568" spans="16:16" ht="18" customHeight="1">
      <c r="P568" s="127"/>
    </row>
    <row r="569" spans="16:16" ht="18" customHeight="1">
      <c r="P569" s="127"/>
    </row>
    <row r="570" spans="16:16" ht="18" customHeight="1">
      <c r="P570" s="127"/>
    </row>
    <row r="571" spans="16:16" ht="18" customHeight="1">
      <c r="P571" s="127"/>
    </row>
    <row r="572" spans="16:16" ht="18" customHeight="1">
      <c r="P572" s="127"/>
    </row>
    <row r="573" spans="16:16" ht="18" customHeight="1">
      <c r="P573" s="127"/>
    </row>
    <row r="574" spans="16:16" ht="18" customHeight="1">
      <c r="P574" s="127"/>
    </row>
    <row r="575" spans="16:16" ht="18" customHeight="1">
      <c r="P575" s="127"/>
    </row>
    <row r="576" spans="16:16" ht="18" customHeight="1">
      <c r="P576" s="127"/>
    </row>
    <row r="577" spans="16:16" ht="18" customHeight="1">
      <c r="P577" s="127"/>
    </row>
    <row r="578" spans="16:16" ht="18" customHeight="1">
      <c r="P578" s="127"/>
    </row>
    <row r="579" spans="16:16" ht="18" customHeight="1">
      <c r="P579" s="127"/>
    </row>
    <row r="580" spans="16:16" ht="18" customHeight="1">
      <c r="P580" s="127"/>
    </row>
    <row r="581" spans="16:16" ht="18" customHeight="1">
      <c r="P581" s="127"/>
    </row>
    <row r="582" spans="16:16" ht="18" customHeight="1">
      <c r="P582" s="127"/>
    </row>
    <row r="583" spans="16:16" ht="18" customHeight="1">
      <c r="P583" s="127"/>
    </row>
    <row r="584" spans="16:16" ht="18" customHeight="1">
      <c r="P584" s="127"/>
    </row>
    <row r="585" spans="16:16" ht="18" customHeight="1">
      <c r="P585" s="127"/>
    </row>
    <row r="586" spans="16:16" ht="18" customHeight="1">
      <c r="P586" s="127"/>
    </row>
    <row r="587" spans="16:16" ht="18" customHeight="1">
      <c r="P587" s="127"/>
    </row>
    <row r="588" spans="16:16" ht="18" customHeight="1">
      <c r="P588" s="127"/>
    </row>
    <row r="589" spans="16:16" ht="18" customHeight="1">
      <c r="P589" s="127"/>
    </row>
    <row r="590" spans="16:16" ht="18" customHeight="1">
      <c r="P590" s="127"/>
    </row>
    <row r="591" spans="16:16" ht="18" customHeight="1">
      <c r="P591" s="127"/>
    </row>
    <row r="592" spans="16:16" ht="18" customHeight="1">
      <c r="P592" s="127"/>
    </row>
    <row r="593" spans="16:16" ht="18" customHeight="1">
      <c r="P593" s="127"/>
    </row>
    <row r="594" spans="16:16" ht="18" customHeight="1">
      <c r="P594" s="127"/>
    </row>
    <row r="595" spans="16:16" ht="18" customHeight="1">
      <c r="P595" s="127"/>
    </row>
    <row r="596" spans="16:16" ht="18" customHeight="1">
      <c r="P596" s="127"/>
    </row>
    <row r="597" spans="16:16" ht="18" customHeight="1">
      <c r="P597" s="127"/>
    </row>
    <row r="598" spans="16:16" ht="18" customHeight="1">
      <c r="P598" s="127"/>
    </row>
    <row r="599" spans="16:16" ht="18" customHeight="1">
      <c r="P599" s="127"/>
    </row>
    <row r="600" spans="16:16" ht="18" customHeight="1">
      <c r="P600" s="127"/>
    </row>
    <row r="601" spans="16:16" ht="18" customHeight="1">
      <c r="P601" s="127"/>
    </row>
    <row r="602" spans="16:16" ht="18" customHeight="1">
      <c r="P602" s="127"/>
    </row>
    <row r="603" spans="16:16" ht="18" customHeight="1">
      <c r="P603" s="127"/>
    </row>
    <row r="604" spans="16:16" ht="18" customHeight="1">
      <c r="P604" s="127"/>
    </row>
    <row r="605" spans="16:16" ht="18" customHeight="1">
      <c r="P605" s="127"/>
    </row>
    <row r="606" spans="16:16" ht="18" customHeight="1">
      <c r="P606" s="127"/>
    </row>
    <row r="607" spans="16:16" ht="18" customHeight="1">
      <c r="P607" s="127"/>
    </row>
    <row r="608" spans="16:16" ht="18" customHeight="1">
      <c r="P608" s="127"/>
    </row>
    <row r="609" spans="16:16" ht="18" customHeight="1">
      <c r="P609" s="127"/>
    </row>
    <row r="610" spans="16:16" ht="18" customHeight="1">
      <c r="P610" s="127"/>
    </row>
    <row r="611" spans="16:16" ht="18" customHeight="1">
      <c r="P611" s="127"/>
    </row>
    <row r="612" spans="16:16" ht="18" customHeight="1">
      <c r="P612" s="127"/>
    </row>
    <row r="613" spans="16:16" ht="18" customHeight="1">
      <c r="P613" s="127"/>
    </row>
    <row r="614" spans="16:16" ht="18" customHeight="1">
      <c r="P614" s="127"/>
    </row>
    <row r="615" spans="16:16" ht="18" customHeight="1">
      <c r="P615" s="127"/>
    </row>
    <row r="616" spans="16:16" ht="18" customHeight="1">
      <c r="P616" s="127"/>
    </row>
    <row r="617" spans="16:16" ht="18" customHeight="1">
      <c r="P617" s="127"/>
    </row>
    <row r="618" spans="16:16" ht="18" customHeight="1">
      <c r="P618" s="127"/>
    </row>
    <row r="619" spans="16:16" ht="18" customHeight="1">
      <c r="P619" s="127"/>
    </row>
    <row r="620" spans="16:16" ht="18" customHeight="1">
      <c r="P620" s="127"/>
    </row>
    <row r="621" spans="16:16" ht="18" customHeight="1">
      <c r="P621" s="127"/>
    </row>
    <row r="622" spans="16:16" ht="18" customHeight="1">
      <c r="P622" s="127"/>
    </row>
    <row r="623" spans="16:16" ht="18" customHeight="1">
      <c r="P623" s="127"/>
    </row>
    <row r="624" spans="16:16" ht="18" customHeight="1">
      <c r="P624" s="127"/>
    </row>
    <row r="625" spans="16:16" ht="18" customHeight="1">
      <c r="P625" s="127"/>
    </row>
    <row r="626" spans="16:16" ht="18" customHeight="1">
      <c r="P626" s="127"/>
    </row>
    <row r="627" spans="16:16" ht="18" customHeight="1">
      <c r="P627" s="127"/>
    </row>
    <row r="628" spans="16:16" ht="18" customHeight="1">
      <c r="P628" s="127"/>
    </row>
    <row r="629" spans="16:16" ht="18" customHeight="1">
      <c r="P629" s="127"/>
    </row>
    <row r="630" spans="16:16" ht="18" customHeight="1">
      <c r="P630" s="127"/>
    </row>
    <row r="631" spans="16:16" ht="18" customHeight="1">
      <c r="P631" s="127"/>
    </row>
    <row r="632" spans="16:16" ht="18" customHeight="1">
      <c r="P632" s="127"/>
    </row>
    <row r="633" spans="16:16" ht="18" customHeight="1">
      <c r="P633" s="127"/>
    </row>
    <row r="634" spans="16:16" ht="18" customHeight="1">
      <c r="P634" s="127"/>
    </row>
    <row r="635" spans="16:16" ht="18" customHeight="1">
      <c r="P635" s="127"/>
    </row>
    <row r="636" spans="16:16" ht="18" customHeight="1">
      <c r="P636" s="127"/>
    </row>
    <row r="637" spans="16:16" ht="18" customHeight="1">
      <c r="P637" s="127"/>
    </row>
    <row r="638" spans="16:16" ht="18" customHeight="1">
      <c r="P638" s="127"/>
    </row>
    <row r="639" spans="16:16" ht="18" customHeight="1">
      <c r="P639" s="127"/>
    </row>
    <row r="640" spans="16:16" ht="18" customHeight="1">
      <c r="P640" s="127"/>
    </row>
    <row r="641" spans="16:16" ht="18" customHeight="1">
      <c r="P641" s="127"/>
    </row>
    <row r="642" spans="16:16" ht="18" customHeight="1">
      <c r="P642" s="127"/>
    </row>
    <row r="643" spans="16:16" ht="18" customHeight="1">
      <c r="P643" s="127"/>
    </row>
    <row r="644" spans="16:16" ht="18" customHeight="1">
      <c r="P644" s="127"/>
    </row>
    <row r="645" spans="16:16" ht="18" customHeight="1">
      <c r="P645" s="127"/>
    </row>
    <row r="646" spans="16:16" ht="18" customHeight="1">
      <c r="P646" s="127"/>
    </row>
    <row r="647" spans="16:16" ht="18" customHeight="1">
      <c r="P647" s="127"/>
    </row>
    <row r="648" spans="16:16" ht="18" customHeight="1">
      <c r="P648" s="127"/>
    </row>
    <row r="649" spans="16:16" ht="18" customHeight="1">
      <c r="P649" s="127"/>
    </row>
    <row r="650" spans="16:16" ht="18" customHeight="1">
      <c r="P650" s="127"/>
    </row>
    <row r="651" spans="16:16" ht="18" customHeight="1">
      <c r="P651" s="127"/>
    </row>
    <row r="652" spans="16:16" ht="18" customHeight="1">
      <c r="P652" s="127"/>
    </row>
    <row r="653" spans="16:16" ht="18" customHeight="1">
      <c r="P653" s="127"/>
    </row>
    <row r="654" spans="16:16" ht="18" customHeight="1">
      <c r="P654" s="127"/>
    </row>
    <row r="655" spans="16:16" ht="18" customHeight="1">
      <c r="P655" s="127"/>
    </row>
    <row r="656" spans="16:16" ht="18" customHeight="1">
      <c r="P656" s="127"/>
    </row>
    <row r="657" spans="16:16" ht="18" customHeight="1">
      <c r="P657" s="127"/>
    </row>
    <row r="658" spans="16:16" ht="18" customHeight="1">
      <c r="P658" s="127"/>
    </row>
    <row r="659" spans="16:16" ht="18" customHeight="1">
      <c r="P659" s="127"/>
    </row>
    <row r="660" spans="16:16" ht="18" customHeight="1">
      <c r="P660" s="127"/>
    </row>
    <row r="661" spans="16:16" ht="18" customHeight="1">
      <c r="P661" s="127"/>
    </row>
    <row r="662" spans="16:16" ht="18" customHeight="1">
      <c r="P662" s="127"/>
    </row>
    <row r="663" spans="16:16" ht="18" customHeight="1">
      <c r="P663" s="127"/>
    </row>
    <row r="664" spans="16:16" ht="18" customHeight="1">
      <c r="P664" s="127"/>
    </row>
    <row r="665" spans="16:16" ht="18" customHeight="1">
      <c r="P665" s="127"/>
    </row>
    <row r="666" spans="16:16" ht="18" customHeight="1">
      <c r="P666" s="127"/>
    </row>
    <row r="667" spans="16:16" ht="18" customHeight="1">
      <c r="P667" s="127"/>
    </row>
    <row r="668" spans="16:16" ht="18" customHeight="1">
      <c r="P668" s="127"/>
    </row>
    <row r="669" spans="16:16" ht="18" customHeight="1">
      <c r="P669" s="127"/>
    </row>
    <row r="670" spans="16:16" ht="18" customHeight="1">
      <c r="P670" s="127"/>
    </row>
    <row r="671" spans="16:16" ht="18" customHeight="1">
      <c r="P671" s="127"/>
    </row>
    <row r="672" spans="16:16" ht="18" customHeight="1">
      <c r="P672" s="127"/>
    </row>
    <row r="673" spans="16:16" ht="18" customHeight="1">
      <c r="P673" s="127"/>
    </row>
    <row r="674" spans="16:16" ht="18" customHeight="1">
      <c r="P674" s="127"/>
    </row>
    <row r="675" spans="16:16" ht="18" customHeight="1">
      <c r="P675" s="127"/>
    </row>
    <row r="676" spans="16:16" ht="18" customHeight="1">
      <c r="P676" s="127"/>
    </row>
    <row r="677" spans="16:16" ht="18" customHeight="1">
      <c r="P677" s="127"/>
    </row>
    <row r="678" spans="16:16" ht="18" customHeight="1">
      <c r="P678" s="127"/>
    </row>
    <row r="679" spans="16:16" ht="18" customHeight="1">
      <c r="P679" s="127"/>
    </row>
    <row r="680" spans="16:16" ht="18" customHeight="1">
      <c r="P680" s="127"/>
    </row>
    <row r="681" spans="16:16" ht="18" customHeight="1">
      <c r="P681" s="127"/>
    </row>
    <row r="682" spans="16:16" ht="18" customHeight="1">
      <c r="P682" s="127"/>
    </row>
    <row r="683" spans="16:16" ht="18" customHeight="1">
      <c r="P683" s="127"/>
    </row>
    <row r="684" spans="16:16" ht="18" customHeight="1">
      <c r="P684" s="127"/>
    </row>
    <row r="685" spans="16:16" ht="18" customHeight="1">
      <c r="P685" s="127"/>
    </row>
    <row r="686" spans="16:16" ht="18" customHeight="1">
      <c r="P686" s="127"/>
    </row>
    <row r="687" spans="16:16" ht="18" customHeight="1">
      <c r="P687" s="127"/>
    </row>
    <row r="688" spans="16:16" ht="18" customHeight="1">
      <c r="P688" s="127"/>
    </row>
    <row r="689" spans="16:16" ht="18" customHeight="1">
      <c r="P689" s="127"/>
    </row>
    <row r="690" spans="16:16" ht="18" customHeight="1">
      <c r="P690" s="127"/>
    </row>
    <row r="691" spans="16:16" ht="18" customHeight="1">
      <c r="P691" s="127"/>
    </row>
    <row r="692" spans="16:16" ht="18" customHeight="1">
      <c r="P692" s="127"/>
    </row>
    <row r="693" spans="16:16" ht="18" customHeight="1">
      <c r="P693" s="127"/>
    </row>
    <row r="694" spans="16:16" ht="18" customHeight="1">
      <c r="P694" s="127"/>
    </row>
    <row r="695" spans="16:16" ht="18" customHeight="1">
      <c r="P695" s="127"/>
    </row>
    <row r="696" spans="16:16" ht="18" customHeight="1">
      <c r="P696" s="127"/>
    </row>
    <row r="697" spans="16:16" ht="18" customHeight="1">
      <c r="P697" s="127"/>
    </row>
    <row r="698" spans="16:16" ht="18" customHeight="1">
      <c r="P698" s="127"/>
    </row>
    <row r="699" spans="16:16" ht="18" customHeight="1">
      <c r="P699" s="127"/>
    </row>
    <row r="700" spans="16:16" ht="18" customHeight="1">
      <c r="P700" s="127"/>
    </row>
    <row r="701" spans="16:16" ht="18" customHeight="1">
      <c r="P701" s="127"/>
    </row>
    <row r="702" spans="16:16" ht="18" customHeight="1">
      <c r="P702" s="127"/>
    </row>
    <row r="703" spans="16:16" ht="18" customHeight="1">
      <c r="P703" s="127"/>
    </row>
    <row r="704" spans="16:16" ht="18" customHeight="1">
      <c r="P704" s="127"/>
    </row>
    <row r="705" spans="16:16" ht="18" customHeight="1">
      <c r="P705" s="127"/>
    </row>
    <row r="706" spans="16:16" ht="18" customHeight="1">
      <c r="P706" s="127"/>
    </row>
    <row r="707" spans="16:16" ht="18" customHeight="1">
      <c r="P707" s="127"/>
    </row>
    <row r="708" spans="16:16" ht="18" customHeight="1">
      <c r="P708" s="127"/>
    </row>
    <row r="709" spans="16:16" ht="18" customHeight="1">
      <c r="P709" s="127"/>
    </row>
    <row r="710" spans="16:16" ht="18" customHeight="1">
      <c r="P710" s="127"/>
    </row>
    <row r="711" spans="16:16" ht="18" customHeight="1">
      <c r="P711" s="127"/>
    </row>
    <row r="712" spans="16:16" ht="18" customHeight="1">
      <c r="P712" s="127"/>
    </row>
    <row r="713" spans="16:16" ht="18" customHeight="1">
      <c r="P713" s="127"/>
    </row>
    <row r="714" spans="16:16" ht="18" customHeight="1">
      <c r="P714" s="127"/>
    </row>
    <row r="715" spans="16:16" ht="18" customHeight="1">
      <c r="P715" s="127"/>
    </row>
    <row r="716" spans="16:16" ht="18" customHeight="1">
      <c r="P716" s="127"/>
    </row>
    <row r="717" spans="16:16" ht="18" customHeight="1">
      <c r="P717" s="127"/>
    </row>
    <row r="718" spans="16:16" ht="18" customHeight="1">
      <c r="P718" s="127"/>
    </row>
    <row r="719" spans="16:16" ht="18" customHeight="1">
      <c r="P719" s="127"/>
    </row>
    <row r="720" spans="16:16" ht="18" customHeight="1">
      <c r="P720" s="127"/>
    </row>
    <row r="721" spans="16:16" ht="18" customHeight="1">
      <c r="P721" s="127"/>
    </row>
    <row r="722" spans="16:16" ht="18" customHeight="1">
      <c r="P722" s="127"/>
    </row>
    <row r="723" spans="16:16" ht="18" customHeight="1">
      <c r="P723" s="127"/>
    </row>
    <row r="724" spans="16:16" ht="18" customHeight="1">
      <c r="P724" s="127"/>
    </row>
    <row r="725" spans="16:16" ht="18" customHeight="1">
      <c r="P725" s="127"/>
    </row>
    <row r="726" spans="16:16" ht="18" customHeight="1">
      <c r="P726" s="127"/>
    </row>
    <row r="727" spans="16:16" ht="18" customHeight="1">
      <c r="P727" s="127"/>
    </row>
    <row r="728" spans="16:16" ht="18" customHeight="1">
      <c r="P728" s="127"/>
    </row>
    <row r="729" spans="16:16" ht="18" customHeight="1">
      <c r="P729" s="127"/>
    </row>
    <row r="730" spans="16:16" ht="18" customHeight="1">
      <c r="P730" s="127"/>
    </row>
    <row r="731" spans="16:16" ht="18" customHeight="1">
      <c r="P731" s="127"/>
    </row>
    <row r="732" spans="16:16" ht="18" customHeight="1">
      <c r="P732" s="127"/>
    </row>
    <row r="733" spans="16:16" ht="18" customHeight="1">
      <c r="P733" s="127"/>
    </row>
    <row r="734" spans="16:16" ht="18" customHeight="1">
      <c r="P734" s="127"/>
    </row>
    <row r="735" spans="16:16" ht="18" customHeight="1">
      <c r="P735" s="127"/>
    </row>
    <row r="736" spans="16:16" ht="18" customHeight="1">
      <c r="P736" s="127"/>
    </row>
    <row r="737" spans="16:16" ht="18" customHeight="1">
      <c r="P737" s="127"/>
    </row>
    <row r="738" spans="16:16" ht="18" customHeight="1">
      <c r="P738" s="127"/>
    </row>
    <row r="739" spans="16:16" ht="18" customHeight="1">
      <c r="P739" s="127"/>
    </row>
    <row r="740" spans="16:16" ht="18" customHeight="1">
      <c r="P740" s="127"/>
    </row>
    <row r="741" spans="16:16" ht="18" customHeight="1">
      <c r="P741" s="127"/>
    </row>
    <row r="742" spans="16:16" ht="18" customHeight="1">
      <c r="P742" s="127"/>
    </row>
    <row r="743" spans="16:16" ht="18" customHeight="1">
      <c r="P743" s="127"/>
    </row>
    <row r="744" spans="16:16" ht="18" customHeight="1">
      <c r="P744" s="127"/>
    </row>
    <row r="745" spans="16:16" ht="18" customHeight="1">
      <c r="P745" s="127"/>
    </row>
    <row r="746" spans="16:16" ht="18" customHeight="1">
      <c r="P746" s="127"/>
    </row>
    <row r="747" spans="16:16" ht="18" customHeight="1">
      <c r="P747" s="127"/>
    </row>
    <row r="748" spans="16:16" ht="18" customHeight="1">
      <c r="P748" s="127"/>
    </row>
    <row r="749" spans="16:16" ht="18" customHeight="1">
      <c r="P749" s="127"/>
    </row>
    <row r="750" spans="16:16" ht="18" customHeight="1">
      <c r="P750" s="127"/>
    </row>
    <row r="751" spans="16:16" ht="18" customHeight="1">
      <c r="P751" s="127"/>
    </row>
    <row r="752" spans="16:16" ht="18" customHeight="1">
      <c r="P752" s="127"/>
    </row>
    <row r="753" spans="16:16" ht="18" customHeight="1">
      <c r="P753" s="127"/>
    </row>
    <row r="754" spans="16:16" ht="18" customHeight="1">
      <c r="P754" s="127"/>
    </row>
    <row r="755" spans="16:16" ht="18" customHeight="1">
      <c r="P755" s="127"/>
    </row>
    <row r="756" spans="16:16" ht="18" customHeight="1">
      <c r="P756" s="127"/>
    </row>
    <row r="757" spans="16:16" ht="18" customHeight="1">
      <c r="P757" s="127"/>
    </row>
    <row r="758" spans="16:16" ht="18" customHeight="1">
      <c r="P758" s="127"/>
    </row>
    <row r="759" spans="16:16" ht="18" customHeight="1">
      <c r="P759" s="127"/>
    </row>
    <row r="760" spans="16:16" ht="18" customHeight="1">
      <c r="P760" s="127"/>
    </row>
    <row r="761" spans="16:16" ht="18" customHeight="1">
      <c r="P761" s="127"/>
    </row>
    <row r="762" spans="16:16" ht="18" customHeight="1">
      <c r="P762" s="127"/>
    </row>
    <row r="763" spans="16:16" ht="18" customHeight="1">
      <c r="P763" s="127"/>
    </row>
    <row r="764" spans="16:16" ht="18" customHeight="1">
      <c r="P764" s="127"/>
    </row>
    <row r="765" spans="16:16" ht="18" customHeight="1">
      <c r="P765" s="127"/>
    </row>
    <row r="766" spans="16:16" ht="18" customHeight="1">
      <c r="P766" s="127"/>
    </row>
    <row r="767" spans="16:16" ht="18" customHeight="1">
      <c r="P767" s="127"/>
    </row>
    <row r="768" spans="16:16" ht="18" customHeight="1">
      <c r="P768" s="127"/>
    </row>
    <row r="769" spans="16:16" ht="18" customHeight="1">
      <c r="P769" s="127"/>
    </row>
    <row r="770" spans="16:16" ht="18" customHeight="1">
      <c r="P770" s="127"/>
    </row>
    <row r="771" spans="16:16" ht="18" customHeight="1">
      <c r="P771" s="127"/>
    </row>
    <row r="772" spans="16:16" ht="18" customHeight="1">
      <c r="P772" s="127"/>
    </row>
    <row r="773" spans="16:16" ht="18" customHeight="1">
      <c r="P773" s="127"/>
    </row>
    <row r="774" spans="16:16" ht="18" customHeight="1">
      <c r="P774" s="127"/>
    </row>
    <row r="775" spans="16:16" ht="18" customHeight="1">
      <c r="P775" s="127"/>
    </row>
    <row r="776" spans="16:16" ht="18" customHeight="1">
      <c r="P776" s="127"/>
    </row>
    <row r="777" spans="16:16" ht="18" customHeight="1">
      <c r="P777" s="127"/>
    </row>
    <row r="778" spans="16:16" ht="18" customHeight="1">
      <c r="P778" s="127"/>
    </row>
    <row r="779" spans="16:16" ht="18" customHeight="1">
      <c r="P779" s="127"/>
    </row>
    <row r="780" spans="16:16" ht="18" customHeight="1">
      <c r="P780" s="127"/>
    </row>
    <row r="781" spans="16:16" ht="18" customHeight="1">
      <c r="P781" s="127"/>
    </row>
    <row r="782" spans="16:16" ht="18" customHeight="1">
      <c r="P782" s="127"/>
    </row>
    <row r="783" spans="16:16" ht="18" customHeight="1">
      <c r="P783" s="127"/>
    </row>
    <row r="784" spans="16:16" ht="18" customHeight="1">
      <c r="P784" s="127"/>
    </row>
    <row r="785" spans="16:16" ht="18" customHeight="1">
      <c r="P785" s="127"/>
    </row>
    <row r="786" spans="16:16" ht="18" customHeight="1">
      <c r="P786" s="127"/>
    </row>
    <row r="787" spans="16:16" ht="18" customHeight="1">
      <c r="P787" s="127"/>
    </row>
    <row r="788" spans="16:16" ht="18" customHeight="1">
      <c r="P788" s="127"/>
    </row>
    <row r="789" spans="16:16" ht="18" customHeight="1">
      <c r="P789" s="127"/>
    </row>
    <row r="790" spans="16:16" ht="18" customHeight="1">
      <c r="P790" s="127"/>
    </row>
    <row r="791" spans="16:16" ht="18" customHeight="1">
      <c r="P791" s="127"/>
    </row>
    <row r="792" spans="16:16" ht="18" customHeight="1">
      <c r="P792" s="127"/>
    </row>
    <row r="793" spans="16:16" ht="18" customHeight="1">
      <c r="P793" s="127"/>
    </row>
    <row r="794" spans="16:16" ht="18" customHeight="1">
      <c r="P794" s="127"/>
    </row>
    <row r="795" spans="16:16" ht="18" customHeight="1">
      <c r="P795" s="127"/>
    </row>
    <row r="796" spans="16:16" ht="18" customHeight="1">
      <c r="P796" s="127"/>
    </row>
    <row r="797" spans="16:16" ht="18" customHeight="1">
      <c r="P797" s="127"/>
    </row>
    <row r="798" spans="16:16" ht="18" customHeight="1">
      <c r="P798" s="127"/>
    </row>
    <row r="799" spans="16:16" ht="18" customHeight="1">
      <c r="P799" s="127"/>
    </row>
    <row r="800" spans="16:16" ht="18" customHeight="1">
      <c r="P800" s="127"/>
    </row>
    <row r="801" spans="16:16" ht="18" customHeight="1">
      <c r="P801" s="127"/>
    </row>
    <row r="802" spans="16:16" ht="18" customHeight="1">
      <c r="P802" s="127"/>
    </row>
    <row r="803" spans="16:16" ht="18" customHeight="1">
      <c r="P803" s="127"/>
    </row>
    <row r="804" spans="16:16" ht="18" customHeight="1">
      <c r="P804" s="127"/>
    </row>
    <row r="805" spans="16:16" ht="18" customHeight="1">
      <c r="P805" s="127"/>
    </row>
    <row r="806" spans="16:16" ht="18" customHeight="1">
      <c r="P806" s="127"/>
    </row>
    <row r="807" spans="16:16" ht="18" customHeight="1">
      <c r="P807" s="127"/>
    </row>
    <row r="808" spans="16:16" ht="18" customHeight="1">
      <c r="P808" s="127"/>
    </row>
    <row r="809" spans="16:16" ht="18" customHeight="1">
      <c r="P809" s="127"/>
    </row>
    <row r="810" spans="16:16" ht="18" customHeight="1">
      <c r="P810" s="127"/>
    </row>
    <row r="811" spans="16:16" ht="18" customHeight="1">
      <c r="P811" s="127"/>
    </row>
    <row r="812" spans="16:16" ht="18" customHeight="1">
      <c r="P812" s="127"/>
    </row>
    <row r="813" spans="16:16" ht="18" customHeight="1">
      <c r="P813" s="127"/>
    </row>
    <row r="814" spans="16:16" ht="18" customHeight="1">
      <c r="P814" s="127"/>
    </row>
    <row r="815" spans="16:16" ht="18" customHeight="1">
      <c r="P815" s="127"/>
    </row>
    <row r="816" spans="16:16" ht="18" customHeight="1">
      <c r="P816" s="127"/>
    </row>
    <row r="817" spans="16:16" ht="18" customHeight="1">
      <c r="P817" s="127"/>
    </row>
    <row r="818" spans="16:16" ht="18" customHeight="1">
      <c r="P818" s="127"/>
    </row>
    <row r="819" spans="16:16" ht="18" customHeight="1">
      <c r="P819" s="127"/>
    </row>
    <row r="820" spans="16:16" ht="18" customHeight="1">
      <c r="P820" s="127"/>
    </row>
    <row r="821" spans="16:16" ht="18" customHeight="1">
      <c r="P821" s="127"/>
    </row>
    <row r="822" spans="16:16" ht="18" customHeight="1">
      <c r="P822" s="127"/>
    </row>
    <row r="823" spans="16:16" ht="18" customHeight="1">
      <c r="P823" s="127"/>
    </row>
    <row r="824" spans="16:16" ht="18" customHeight="1">
      <c r="P824" s="127"/>
    </row>
    <row r="825" spans="16:16" ht="18" customHeight="1">
      <c r="P825" s="127"/>
    </row>
    <row r="826" spans="16:16" ht="18" customHeight="1">
      <c r="P826" s="127"/>
    </row>
    <row r="827" spans="16:16" ht="18" customHeight="1">
      <c r="P827" s="127"/>
    </row>
    <row r="828" spans="16:16" ht="18" customHeight="1">
      <c r="P828" s="127"/>
    </row>
    <row r="829" spans="16:16" ht="18" customHeight="1">
      <c r="P829" s="127"/>
    </row>
    <row r="830" spans="16:16" ht="18" customHeight="1">
      <c r="P830" s="127"/>
    </row>
    <row r="831" spans="16:16" ht="18" customHeight="1">
      <c r="P831" s="127"/>
    </row>
    <row r="832" spans="16:16" ht="18" customHeight="1">
      <c r="P832" s="127"/>
    </row>
    <row r="833" spans="16:16" ht="18" customHeight="1">
      <c r="P833" s="127"/>
    </row>
    <row r="834" spans="16:16" ht="18" customHeight="1">
      <c r="P834" s="127"/>
    </row>
    <row r="835" spans="16:16" ht="18" customHeight="1">
      <c r="P835" s="127"/>
    </row>
    <row r="836" spans="16:16" ht="18" customHeight="1">
      <c r="P836" s="127"/>
    </row>
    <row r="837" spans="16:16" ht="18" customHeight="1">
      <c r="P837" s="127"/>
    </row>
    <row r="838" spans="16:16" ht="18" customHeight="1">
      <c r="P838" s="127"/>
    </row>
    <row r="839" spans="16:16" ht="18" customHeight="1">
      <c r="P839" s="127"/>
    </row>
    <row r="840" spans="16:16" ht="18" customHeight="1">
      <c r="P840" s="127"/>
    </row>
    <row r="841" spans="16:16" ht="18" customHeight="1">
      <c r="P841" s="127"/>
    </row>
    <row r="842" spans="16:16" ht="18" customHeight="1">
      <c r="P842" s="127"/>
    </row>
    <row r="843" spans="16:16" ht="18" customHeight="1">
      <c r="P843" s="127"/>
    </row>
    <row r="844" spans="16:16" ht="18" customHeight="1">
      <c r="P844" s="127"/>
    </row>
    <row r="845" spans="16:16" ht="18" customHeight="1">
      <c r="P845" s="127"/>
    </row>
    <row r="846" spans="16:16" ht="18" customHeight="1">
      <c r="P846" s="127"/>
    </row>
    <row r="847" spans="16:16" ht="18" customHeight="1">
      <c r="P847" s="127"/>
    </row>
    <row r="848" spans="16:16" ht="18" customHeight="1">
      <c r="P848" s="127"/>
    </row>
    <row r="849" spans="16:16" ht="18" customHeight="1">
      <c r="P849" s="127"/>
    </row>
    <row r="850" spans="16:16" ht="18" customHeight="1">
      <c r="P850" s="127"/>
    </row>
    <row r="851" spans="16:16" ht="18" customHeight="1">
      <c r="P851" s="127"/>
    </row>
    <row r="852" spans="16:16" ht="18" customHeight="1">
      <c r="P852" s="127"/>
    </row>
    <row r="853" spans="16:16" ht="18" customHeight="1">
      <c r="P853" s="127"/>
    </row>
    <row r="854" spans="16:16" ht="18" customHeight="1">
      <c r="P854" s="127"/>
    </row>
    <row r="855" spans="16:16" ht="18" customHeight="1">
      <c r="P855" s="127"/>
    </row>
    <row r="856" spans="16:16" ht="18" customHeight="1">
      <c r="P856" s="127"/>
    </row>
    <row r="857" spans="16:16" ht="18" customHeight="1">
      <c r="P857" s="127"/>
    </row>
    <row r="858" spans="16:16" ht="18" customHeight="1">
      <c r="P858" s="127"/>
    </row>
    <row r="859" spans="16:16" ht="18" customHeight="1">
      <c r="P859" s="127"/>
    </row>
    <row r="860" spans="16:16" ht="18" customHeight="1">
      <c r="P860" s="127"/>
    </row>
    <row r="861" spans="16:16" ht="18" customHeight="1">
      <c r="P861" s="127"/>
    </row>
    <row r="862" spans="16:16" ht="18" customHeight="1">
      <c r="P862" s="127"/>
    </row>
    <row r="863" spans="16:16" ht="18" customHeight="1">
      <c r="P863" s="127"/>
    </row>
    <row r="864" spans="16:16" ht="18" customHeight="1">
      <c r="P864" s="127"/>
    </row>
    <row r="865" spans="16:16" ht="18" customHeight="1">
      <c r="P865" s="127"/>
    </row>
    <row r="866" spans="16:16" ht="18" customHeight="1">
      <c r="P866" s="127"/>
    </row>
    <row r="867" spans="16:16" ht="18" customHeight="1">
      <c r="P867" s="127"/>
    </row>
    <row r="868" spans="16:16" ht="18" customHeight="1">
      <c r="P868" s="127"/>
    </row>
    <row r="869" spans="16:16" ht="18" customHeight="1">
      <c r="P869" s="127"/>
    </row>
    <row r="870" spans="16:16" ht="18" customHeight="1">
      <c r="P870" s="127"/>
    </row>
    <row r="871" spans="16:16" ht="18" customHeight="1">
      <c r="P871" s="127"/>
    </row>
    <row r="872" spans="16:16" ht="18" customHeight="1">
      <c r="P872" s="127"/>
    </row>
    <row r="873" spans="16:16" ht="18" customHeight="1">
      <c r="P873" s="127"/>
    </row>
    <row r="874" spans="16:16" ht="18" customHeight="1">
      <c r="P874" s="127"/>
    </row>
    <row r="875" spans="16:16" ht="18" customHeight="1">
      <c r="P875" s="127"/>
    </row>
    <row r="876" spans="16:16" ht="18" customHeight="1">
      <c r="P876" s="127"/>
    </row>
    <row r="877" spans="16:16" ht="18" customHeight="1">
      <c r="P877" s="127"/>
    </row>
    <row r="878" spans="16:16" ht="18" customHeight="1">
      <c r="P878" s="127"/>
    </row>
    <row r="879" spans="16:16" ht="18" customHeight="1">
      <c r="P879" s="127"/>
    </row>
    <row r="880" spans="16:16" ht="18" customHeight="1">
      <c r="P880" s="127"/>
    </row>
    <row r="881" spans="16:16" ht="18" customHeight="1">
      <c r="P881" s="127"/>
    </row>
    <row r="882" spans="16:16" ht="18" customHeight="1">
      <c r="P882" s="127"/>
    </row>
    <row r="883" spans="16:16" ht="18" customHeight="1">
      <c r="P883" s="127"/>
    </row>
    <row r="884" spans="16:16" ht="18" customHeight="1">
      <c r="P884" s="127"/>
    </row>
    <row r="885" spans="16:16" ht="18" customHeight="1">
      <c r="P885" s="127"/>
    </row>
    <row r="886" spans="16:16" ht="18" customHeight="1">
      <c r="P886" s="127"/>
    </row>
    <row r="887" spans="16:16" ht="18" customHeight="1">
      <c r="P887" s="127"/>
    </row>
    <row r="888" spans="16:16" ht="18" customHeight="1">
      <c r="P888" s="127"/>
    </row>
    <row r="889" spans="16:16" ht="18" customHeight="1">
      <c r="P889" s="127"/>
    </row>
    <row r="890" spans="16:16" ht="18" customHeight="1">
      <c r="P890" s="127"/>
    </row>
    <row r="891" spans="16:16" ht="18" customHeight="1">
      <c r="P891" s="127"/>
    </row>
    <row r="892" spans="16:16" ht="18" customHeight="1">
      <c r="P892" s="127"/>
    </row>
    <row r="893" spans="16:16" ht="18" customHeight="1">
      <c r="P893" s="127"/>
    </row>
    <row r="894" spans="16:16" ht="18" customHeight="1">
      <c r="P894" s="127"/>
    </row>
    <row r="895" spans="16:16" ht="18" customHeight="1">
      <c r="P895" s="127"/>
    </row>
    <row r="896" spans="16:16" ht="18" customHeight="1">
      <c r="P896" s="127"/>
    </row>
    <row r="897" spans="16:16" ht="18" customHeight="1">
      <c r="P897" s="127"/>
    </row>
    <row r="898" spans="16:16" ht="18" customHeight="1">
      <c r="P898" s="127"/>
    </row>
    <row r="899" spans="16:16" ht="18" customHeight="1">
      <c r="P899" s="127"/>
    </row>
    <row r="900" spans="16:16" ht="18" customHeight="1">
      <c r="P900" s="127"/>
    </row>
    <row r="901" spans="16:16" ht="18" customHeight="1">
      <c r="P901" s="127"/>
    </row>
    <row r="902" spans="16:16" ht="18" customHeight="1">
      <c r="P902" s="127"/>
    </row>
    <row r="903" spans="16:16" ht="18" customHeight="1">
      <c r="P903" s="127"/>
    </row>
    <row r="904" spans="16:16" ht="18" customHeight="1">
      <c r="P904" s="127"/>
    </row>
    <row r="905" spans="16:16" ht="18" customHeight="1">
      <c r="P905" s="127"/>
    </row>
    <row r="906" spans="16:16" ht="18" customHeight="1">
      <c r="P906" s="127"/>
    </row>
    <row r="907" spans="16:16" ht="18" customHeight="1">
      <c r="P907" s="127"/>
    </row>
    <row r="908" spans="16:16" ht="18" customHeight="1">
      <c r="P908" s="127"/>
    </row>
    <row r="909" spans="16:16" ht="18" customHeight="1">
      <c r="P909" s="127"/>
    </row>
    <row r="910" spans="16:16" ht="18" customHeight="1">
      <c r="P910" s="127"/>
    </row>
    <row r="911" spans="16:16" ht="18" customHeight="1">
      <c r="P911" s="127"/>
    </row>
    <row r="912" spans="16:16" ht="18" customHeight="1">
      <c r="P912" s="127"/>
    </row>
    <row r="913" spans="16:16" ht="18" customHeight="1">
      <c r="P913" s="127"/>
    </row>
    <row r="914" spans="16:16" ht="18" customHeight="1">
      <c r="P914" s="127"/>
    </row>
    <row r="915" spans="16:16" ht="18" customHeight="1">
      <c r="P915" s="127"/>
    </row>
    <row r="916" spans="16:16" ht="18" customHeight="1">
      <c r="P916" s="127"/>
    </row>
    <row r="917" spans="16:16" ht="18" customHeight="1">
      <c r="P917" s="127"/>
    </row>
    <row r="918" spans="16:16" ht="18" customHeight="1">
      <c r="P918" s="127"/>
    </row>
    <row r="919" spans="16:16" ht="18" customHeight="1">
      <c r="P919" s="127"/>
    </row>
    <row r="920" spans="16:16" ht="18" customHeight="1">
      <c r="P920" s="127"/>
    </row>
    <row r="921" spans="16:16" ht="18" customHeight="1">
      <c r="P921" s="127"/>
    </row>
    <row r="922" spans="16:16" ht="18" customHeight="1">
      <c r="P922" s="127"/>
    </row>
    <row r="923" spans="16:16" ht="18" customHeight="1">
      <c r="P923" s="127"/>
    </row>
    <row r="924" spans="16:16" ht="18" customHeight="1">
      <c r="P924" s="127"/>
    </row>
    <row r="925" spans="16:16" ht="18" customHeight="1">
      <c r="P925" s="127"/>
    </row>
    <row r="926" spans="16:16" ht="18" customHeight="1">
      <c r="P926" s="127"/>
    </row>
    <row r="927" spans="16:16" ht="18" customHeight="1">
      <c r="P927" s="127"/>
    </row>
    <row r="928" spans="16:16" ht="18" customHeight="1">
      <c r="P928" s="127"/>
    </row>
    <row r="929" spans="16:16" ht="18" customHeight="1">
      <c r="P929" s="127"/>
    </row>
    <row r="930" spans="16:16" ht="18" customHeight="1">
      <c r="P930" s="127"/>
    </row>
    <row r="931" spans="16:16" ht="18" customHeight="1">
      <c r="P931" s="127"/>
    </row>
    <row r="932" spans="16:16" ht="18" customHeight="1">
      <c r="P932" s="127"/>
    </row>
    <row r="933" spans="16:16" ht="18" customHeight="1">
      <c r="P933" s="127"/>
    </row>
    <row r="934" spans="16:16" ht="18" customHeight="1">
      <c r="P934" s="127"/>
    </row>
    <row r="935" spans="16:16" ht="18" customHeight="1">
      <c r="P935" s="127"/>
    </row>
    <row r="936" spans="16:16" ht="18" customHeight="1">
      <c r="P936" s="127"/>
    </row>
    <row r="937" spans="16:16" ht="18" customHeight="1">
      <c r="P937" s="127"/>
    </row>
    <row r="938" spans="16:16" ht="18" customHeight="1">
      <c r="P938" s="127"/>
    </row>
    <row r="939" spans="16:16" ht="18" customHeight="1">
      <c r="P939" s="127"/>
    </row>
    <row r="940" spans="16:16" ht="18" customHeight="1">
      <c r="P940" s="127"/>
    </row>
    <row r="941" spans="16:16" ht="18" customHeight="1">
      <c r="P941" s="127"/>
    </row>
    <row r="942" spans="16:16" ht="18" customHeight="1">
      <c r="P942" s="127"/>
    </row>
    <row r="943" spans="16:16" ht="18" customHeight="1">
      <c r="P943" s="127"/>
    </row>
    <row r="944" spans="16:16" ht="18" customHeight="1">
      <c r="P944" s="127"/>
    </row>
    <row r="945" spans="16:16" ht="18" customHeight="1">
      <c r="P945" s="127"/>
    </row>
    <row r="946" spans="16:16" ht="18" customHeight="1">
      <c r="P946" s="127"/>
    </row>
    <row r="947" spans="16:16" ht="18" customHeight="1">
      <c r="P947" s="127"/>
    </row>
    <row r="948" spans="16:16" ht="18" customHeight="1">
      <c r="P948" s="127"/>
    </row>
    <row r="949" spans="16:16" ht="18" customHeight="1">
      <c r="P949" s="127"/>
    </row>
    <row r="950" spans="16:16" ht="18" customHeight="1">
      <c r="P950" s="127"/>
    </row>
    <row r="951" spans="16:16" ht="18" customHeight="1">
      <c r="P951" s="127"/>
    </row>
    <row r="952" spans="16:16" ht="18" customHeight="1">
      <c r="P952" s="127"/>
    </row>
    <row r="953" spans="16:16" ht="18" customHeight="1">
      <c r="P953" s="127"/>
    </row>
    <row r="954" spans="16:16" ht="18" customHeight="1">
      <c r="P954" s="127"/>
    </row>
    <row r="955" spans="16:16" ht="18" customHeight="1">
      <c r="P955" s="127"/>
    </row>
    <row r="956" spans="16:16" ht="18" customHeight="1">
      <c r="P956" s="127"/>
    </row>
    <row r="957" spans="16:16" ht="18" customHeight="1">
      <c r="P957" s="127"/>
    </row>
    <row r="958" spans="16:16" ht="18" customHeight="1">
      <c r="P958" s="127"/>
    </row>
    <row r="959" spans="16:16" ht="18" customHeight="1">
      <c r="P959" s="127"/>
    </row>
    <row r="960" spans="16:16" ht="18" customHeight="1">
      <c r="P960" s="127"/>
    </row>
    <row r="961" spans="16:16" ht="18" customHeight="1">
      <c r="P961" s="127"/>
    </row>
    <row r="962" spans="16:16" ht="18" customHeight="1">
      <c r="P962" s="127"/>
    </row>
    <row r="963" spans="16:16" ht="18" customHeight="1">
      <c r="P963" s="127"/>
    </row>
    <row r="964" spans="16:16" ht="18" customHeight="1">
      <c r="P964" s="127"/>
    </row>
    <row r="965" spans="16:16" ht="18" customHeight="1">
      <c r="P965" s="127"/>
    </row>
    <row r="966" spans="16:16" ht="18" customHeight="1">
      <c r="P966" s="127"/>
    </row>
    <row r="967" spans="16:16" ht="18" customHeight="1">
      <c r="P967" s="127"/>
    </row>
    <row r="968" spans="16:16" ht="18" customHeight="1">
      <c r="P968" s="127"/>
    </row>
    <row r="969" spans="16:16" ht="18" customHeight="1">
      <c r="P969" s="127"/>
    </row>
    <row r="970" spans="16:16" ht="18" customHeight="1">
      <c r="P970" s="127"/>
    </row>
    <row r="971" spans="16:16" ht="18" customHeight="1">
      <c r="P971" s="127"/>
    </row>
    <row r="972" spans="16:16" ht="18" customHeight="1">
      <c r="P972" s="127"/>
    </row>
    <row r="973" spans="16:16" ht="18" customHeight="1">
      <c r="P973" s="127"/>
    </row>
    <row r="974" spans="16:16" ht="18" customHeight="1">
      <c r="P974" s="127"/>
    </row>
    <row r="975" spans="16:16" ht="18" customHeight="1">
      <c r="P975" s="127"/>
    </row>
    <row r="976" spans="16:16" ht="18" customHeight="1">
      <c r="P976" s="127"/>
    </row>
    <row r="977" spans="16:16" ht="18" customHeight="1">
      <c r="P977" s="127"/>
    </row>
    <row r="978" spans="16:16" ht="18" customHeight="1">
      <c r="P978" s="127"/>
    </row>
    <row r="979" spans="16:16" ht="18" customHeight="1">
      <c r="P979" s="127"/>
    </row>
    <row r="980" spans="16:16" ht="18" customHeight="1">
      <c r="P980" s="127"/>
    </row>
    <row r="981" spans="16:16" ht="18" customHeight="1">
      <c r="P981" s="127"/>
    </row>
    <row r="982" spans="16:16" ht="18" customHeight="1">
      <c r="P982" s="127"/>
    </row>
    <row r="983" spans="16:16" ht="18" customHeight="1">
      <c r="P983" s="127"/>
    </row>
    <row r="984" spans="16:16" ht="18" customHeight="1">
      <c r="P984" s="127"/>
    </row>
    <row r="985" spans="16:16" ht="18" customHeight="1">
      <c r="P985" s="127"/>
    </row>
    <row r="986" spans="16:16" ht="18" customHeight="1">
      <c r="P986" s="127"/>
    </row>
    <row r="987" spans="16:16" ht="18" customHeight="1"/>
    <row r="988" spans="16:16" ht="18" customHeight="1"/>
    <row r="989" spans="16:16" ht="18" customHeight="1"/>
    <row r="990" spans="16:16" ht="18" customHeight="1"/>
    <row r="991" spans="16:16" ht="18" customHeight="1"/>
    <row r="992" spans="16:16" ht="18" customHeight="1"/>
    <row r="993" ht="18" customHeight="1"/>
    <row r="994" ht="18" customHeight="1"/>
    <row r="995" ht="18" customHeight="1"/>
    <row r="996" ht="18" customHeight="1"/>
    <row r="997" ht="18" customHeight="1"/>
    <row r="998" ht="18" customHeight="1"/>
    <row r="999" ht="18" customHeight="1"/>
    <row r="1000" ht="18" customHeight="1"/>
  </sheetData>
  <sheetProtection sheet="1" objects="1" scenarios="1"/>
  <phoneticPr fontId="9"/>
  <conditionalFormatting sqref="B448:C449">
    <cfRule type="expression" dxfId="33" priority="1" stopIfTrue="1">
      <formula>AND(A448="男")</formula>
    </cfRule>
    <cfRule type="expression" dxfId="32" priority="2" stopIfTrue="1">
      <formula>AND(A448="女")</formula>
    </cfRule>
  </conditionalFormatting>
  <dataValidations count="3">
    <dataValidation type="decimal" allowBlank="1" showErrorMessage="1" sqref="G2:G95 G96:H97 G98:G124 G154:G161 G168:G170 G205:G206 G216:G220 G225:G237 G266 G268 G270 G272 G274 G276 G278 G312:G351" xr:uid="{00000000-0002-0000-0600-000000000000}">
      <formula1>1.01</formula1>
      <formula2>12.31</formula2>
    </dataValidation>
    <dataValidation type="decimal" allowBlank="1" showErrorMessage="1" sqref="F2:F124 F154:F161 F168:F170 F205:F206 F219:F224 F266:F274 F324:F325 F346:F351" xr:uid="{00000000-0002-0000-0600-000001000000}">
      <formula1>1</formula1>
      <formula2>3</formula2>
    </dataValidation>
    <dataValidation type="date" allowBlank="1" showErrorMessage="1" sqref="G221:G224" xr:uid="{00000000-0002-0000-0600-000002000000}">
      <formula1>1.01</formula1>
      <formula2>12.31</formula2>
    </dataValidation>
  </dataValidations>
  <pageMargins left="0.7" right="0.7" top="0.75" bottom="0.75" header="0" footer="0"/>
  <pageSetup paperSize="13"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D0D751-8F0D-46F3-9458-5108B0B6A5F1}">
  <dimension ref="A1:W219"/>
  <sheetViews>
    <sheetView zoomScale="80" zoomScaleNormal="80" workbookViewId="0">
      <selection activeCell="B1" sqref="B1"/>
    </sheetView>
  </sheetViews>
  <sheetFormatPr defaultColWidth="10.7109375" defaultRowHeight="13.5"/>
  <cols>
    <col min="1" max="1" width="5.140625" style="38" customWidth="1"/>
    <col min="2" max="2" width="9.28515625" style="38" customWidth="1"/>
    <col min="3" max="3" width="6.28515625" style="38" customWidth="1"/>
    <col min="4" max="4" width="22.5703125" style="38" customWidth="1"/>
    <col min="5" max="5" width="4.28515625" style="38" customWidth="1"/>
    <col min="6" max="6" width="5.5703125" style="38" customWidth="1"/>
    <col min="7" max="7" width="1.42578125" style="38" customWidth="1"/>
    <col min="8" max="8" width="2.7109375" style="37" customWidth="1"/>
    <col min="9" max="9" width="1.42578125" style="38" customWidth="1"/>
    <col min="10" max="10" width="2.7109375" style="37" customWidth="1"/>
    <col min="11" max="11" width="3.85546875" style="38" customWidth="1"/>
    <col min="12" max="12" width="1.85546875" style="38" customWidth="1"/>
    <col min="13" max="13" width="5.140625" style="38" customWidth="1"/>
    <col min="14" max="14" width="9.28515625" style="38" customWidth="1"/>
    <col min="15" max="15" width="6.28515625" style="38" customWidth="1"/>
    <col min="16" max="16" width="22.5703125" style="38" customWidth="1"/>
    <col min="17" max="17" width="4.28515625" style="38" customWidth="1"/>
    <col min="18" max="18" width="5.5703125" style="38" customWidth="1"/>
    <col min="19" max="19" width="1.42578125" style="38" customWidth="1"/>
    <col min="20" max="20" width="2.7109375" style="37" customWidth="1"/>
    <col min="21" max="21" width="1.42578125" style="38" customWidth="1"/>
    <col min="22" max="22" width="2.7109375" style="37" customWidth="1"/>
    <col min="23" max="23" width="3.85546875" style="38" customWidth="1"/>
    <col min="24" max="16384" width="10.7109375" style="38"/>
  </cols>
  <sheetData>
    <row r="1" spans="1:23" ht="39" customHeight="1" thickBot="1">
      <c r="B1" s="75"/>
      <c r="E1" s="39">
        <v>2024</v>
      </c>
      <c r="F1" s="39">
        <v>4</v>
      </c>
      <c r="G1" s="39">
        <v>1</v>
      </c>
    </row>
    <row r="2" spans="1:23" s="40" customFormat="1" ht="16.5" customHeight="1">
      <c r="A2" s="210" t="s">
        <v>176</v>
      </c>
      <c r="B2" s="211"/>
      <c r="C2" s="212"/>
      <c r="D2" s="213"/>
      <c r="E2" s="214" t="s">
        <v>177</v>
      </c>
      <c r="F2" s="215"/>
      <c r="G2" s="42"/>
      <c r="H2" s="216"/>
      <c r="I2" s="217"/>
      <c r="J2" s="217"/>
      <c r="K2" s="217"/>
      <c r="L2" s="217"/>
      <c r="M2" s="217"/>
      <c r="N2" s="217"/>
      <c r="O2" s="43" t="s">
        <v>178</v>
      </c>
      <c r="P2" s="44"/>
      <c r="Q2" s="45"/>
      <c r="R2" s="218"/>
      <c r="S2" s="219"/>
      <c r="T2" s="219"/>
      <c r="U2" s="219"/>
      <c r="V2" s="219"/>
      <c r="W2" s="220"/>
    </row>
    <row r="3" spans="1:23" s="40" customFormat="1" ht="15" customHeight="1">
      <c r="A3" s="199" t="s">
        <v>180</v>
      </c>
      <c r="B3" s="197"/>
      <c r="C3" s="200"/>
      <c r="D3" s="201"/>
      <c r="E3" s="221" t="s">
        <v>181</v>
      </c>
      <c r="F3" s="222"/>
      <c r="G3" s="200"/>
      <c r="H3" s="223"/>
      <c r="I3" s="223"/>
      <c r="J3" s="223"/>
      <c r="K3" s="223"/>
      <c r="L3" s="223"/>
      <c r="M3" s="223"/>
      <c r="N3" s="224"/>
      <c r="O3" s="46" t="s">
        <v>182</v>
      </c>
      <c r="P3" s="225" t="s">
        <v>183</v>
      </c>
      <c r="Q3" s="197"/>
      <c r="R3" s="196" t="s">
        <v>184</v>
      </c>
      <c r="S3" s="197"/>
      <c r="T3" s="197"/>
      <c r="U3" s="197"/>
      <c r="V3" s="197"/>
      <c r="W3" s="198"/>
    </row>
    <row r="4" spans="1:23" s="40" customFormat="1" ht="20.25" customHeight="1">
      <c r="A4" s="199" t="s">
        <v>185</v>
      </c>
      <c r="B4" s="197"/>
      <c r="C4" s="200"/>
      <c r="D4" s="201"/>
      <c r="E4" s="202" t="s">
        <v>186</v>
      </c>
      <c r="F4" s="203"/>
      <c r="G4" s="204"/>
      <c r="H4" s="205"/>
      <c r="I4" s="205"/>
      <c r="J4" s="205"/>
      <c r="K4" s="205"/>
      <c r="L4" s="205"/>
      <c r="M4" s="205"/>
      <c r="N4" s="206"/>
      <c r="O4" s="145" t="s">
        <v>179</v>
      </c>
      <c r="P4" s="146"/>
      <c r="Q4" s="147" t="s">
        <v>187</v>
      </c>
      <c r="R4" s="207"/>
      <c r="S4" s="208"/>
      <c r="T4" s="208"/>
      <c r="U4" s="208"/>
      <c r="V4" s="208"/>
      <c r="W4" s="209"/>
    </row>
    <row r="5" spans="1:23" s="40" customFormat="1" ht="20.25" customHeight="1">
      <c r="A5" s="239" t="s">
        <v>188</v>
      </c>
      <c r="B5" s="240"/>
      <c r="C5" s="200"/>
      <c r="D5" s="201"/>
      <c r="E5" s="243" t="s">
        <v>189</v>
      </c>
      <c r="F5" s="244"/>
      <c r="G5" s="247" t="s">
        <v>190</v>
      </c>
      <c r="H5" s="248"/>
      <c r="I5" s="47"/>
      <c r="J5" s="249"/>
      <c r="K5" s="249"/>
      <c r="L5" s="249"/>
      <c r="M5" s="249"/>
      <c r="N5" s="249"/>
      <c r="O5" s="249"/>
      <c r="P5" s="250"/>
      <c r="Q5" s="48" t="s">
        <v>191</v>
      </c>
      <c r="R5" s="251"/>
      <c r="S5" s="201"/>
      <c r="T5" s="201"/>
      <c r="U5" s="201"/>
      <c r="V5" s="201"/>
      <c r="W5" s="252"/>
    </row>
    <row r="6" spans="1:23" s="40" customFormat="1" ht="20.25" customHeight="1" thickBot="1">
      <c r="A6" s="241"/>
      <c r="B6" s="242"/>
      <c r="C6" s="253"/>
      <c r="D6" s="254"/>
      <c r="E6" s="245"/>
      <c r="F6" s="246"/>
      <c r="G6" s="49"/>
      <c r="H6" s="255"/>
      <c r="I6" s="255"/>
      <c r="J6" s="255"/>
      <c r="K6" s="255"/>
      <c r="L6" s="255"/>
      <c r="M6" s="255"/>
      <c r="N6" s="255"/>
      <c r="O6" s="255"/>
      <c r="P6" s="256"/>
      <c r="Q6" s="50" t="s">
        <v>192</v>
      </c>
      <c r="R6" s="257"/>
      <c r="S6" s="258"/>
      <c r="T6" s="258"/>
      <c r="U6" s="258"/>
      <c r="V6" s="258"/>
      <c r="W6" s="259"/>
    </row>
    <row r="7" spans="1:23" ht="22.5" customHeight="1">
      <c r="A7" s="40"/>
      <c r="B7" s="51" t="s">
        <v>193</v>
      </c>
      <c r="C7" s="51"/>
      <c r="D7" s="40"/>
      <c r="E7" s="40"/>
      <c r="F7" s="40"/>
      <c r="G7" s="40"/>
      <c r="H7" s="41"/>
      <c r="I7" s="40"/>
      <c r="J7" s="41"/>
      <c r="K7" s="40"/>
      <c r="L7" s="40"/>
      <c r="M7" s="40"/>
      <c r="N7" s="51" t="s">
        <v>194</v>
      </c>
      <c r="O7" s="51"/>
      <c r="P7" s="40"/>
      <c r="Q7" s="40"/>
      <c r="R7" s="40"/>
      <c r="S7" s="40"/>
      <c r="T7" s="41"/>
      <c r="U7" s="40"/>
      <c r="V7" s="41"/>
      <c r="W7" s="40"/>
    </row>
    <row r="8" spans="1:23" ht="13.5" customHeight="1">
      <c r="A8" s="228" t="s">
        <v>195</v>
      </c>
      <c r="B8" s="230" t="s">
        <v>196</v>
      </c>
      <c r="C8" s="232" t="s">
        <v>197</v>
      </c>
      <c r="D8" s="52" t="s">
        <v>198</v>
      </c>
      <c r="E8" s="234" t="s">
        <v>199</v>
      </c>
      <c r="F8" s="230" t="s">
        <v>200</v>
      </c>
      <c r="G8" s="230"/>
      <c r="H8" s="230"/>
      <c r="I8" s="230"/>
      <c r="J8" s="230"/>
      <c r="K8" s="237" t="s">
        <v>201</v>
      </c>
      <c r="L8" s="53"/>
      <c r="M8" s="228" t="s">
        <v>195</v>
      </c>
      <c r="N8" s="230" t="s">
        <v>196</v>
      </c>
      <c r="O8" s="232" t="s">
        <v>197</v>
      </c>
      <c r="P8" s="52" t="s">
        <v>198</v>
      </c>
      <c r="Q8" s="234" t="s">
        <v>199</v>
      </c>
      <c r="R8" s="230" t="s">
        <v>200</v>
      </c>
      <c r="S8" s="230"/>
      <c r="T8" s="230"/>
      <c r="U8" s="230"/>
      <c r="V8" s="230"/>
      <c r="W8" s="237" t="s">
        <v>201</v>
      </c>
    </row>
    <row r="9" spans="1:23">
      <c r="A9" s="229"/>
      <c r="B9" s="231"/>
      <c r="C9" s="233"/>
      <c r="D9" s="54" t="s">
        <v>202</v>
      </c>
      <c r="E9" s="235"/>
      <c r="F9" s="236"/>
      <c r="G9" s="236"/>
      <c r="H9" s="236"/>
      <c r="I9" s="236"/>
      <c r="J9" s="236"/>
      <c r="K9" s="238"/>
      <c r="L9" s="53"/>
      <c r="M9" s="229"/>
      <c r="N9" s="231"/>
      <c r="O9" s="233"/>
      <c r="P9" s="54" t="s">
        <v>202</v>
      </c>
      <c r="Q9" s="235"/>
      <c r="R9" s="236"/>
      <c r="S9" s="236"/>
      <c r="T9" s="236"/>
      <c r="U9" s="236"/>
      <c r="V9" s="236"/>
      <c r="W9" s="238"/>
    </row>
    <row r="10" spans="1:23" ht="11.25" customHeight="1">
      <c r="A10" s="226">
        <v>1</v>
      </c>
      <c r="B10" s="55"/>
      <c r="C10" s="56"/>
      <c r="D10" s="57"/>
      <c r="E10" s="77"/>
      <c r="F10" s="58"/>
      <c r="G10" s="148" t="s">
        <v>231</v>
      </c>
      <c r="H10" s="59"/>
      <c r="I10" s="148" t="s">
        <v>231</v>
      </c>
      <c r="J10" s="60"/>
      <c r="K10" s="61"/>
      <c r="L10" s="53"/>
      <c r="M10" s="226">
        <v>1</v>
      </c>
      <c r="N10" s="55"/>
      <c r="O10" s="56"/>
      <c r="P10" s="57"/>
      <c r="Q10" s="77"/>
      <c r="R10" s="58"/>
      <c r="S10" s="148" t="s">
        <v>231</v>
      </c>
      <c r="T10" s="59"/>
      <c r="U10" s="148" t="s">
        <v>231</v>
      </c>
      <c r="V10" s="60"/>
      <c r="W10" s="61"/>
    </row>
    <row r="11" spans="1:23" ht="17.25" customHeight="1">
      <c r="A11" s="227"/>
      <c r="B11" s="69"/>
      <c r="C11" s="70"/>
      <c r="D11" s="64"/>
      <c r="E11" s="78"/>
      <c r="F11" s="71"/>
      <c r="G11" s="149"/>
      <c r="H11" s="72"/>
      <c r="I11" s="149"/>
      <c r="J11" s="73"/>
      <c r="K11" s="74"/>
      <c r="L11" s="53"/>
      <c r="M11" s="227"/>
      <c r="N11" s="69"/>
      <c r="O11" s="70"/>
      <c r="P11" s="64"/>
      <c r="Q11" s="78"/>
      <c r="R11" s="71"/>
      <c r="S11" s="149"/>
      <c r="T11" s="72"/>
      <c r="U11" s="149"/>
      <c r="V11" s="73"/>
      <c r="W11" s="74"/>
    </row>
    <row r="12" spans="1:23" ht="11.25" customHeight="1">
      <c r="A12" s="226">
        <v>2</v>
      </c>
      <c r="B12" s="55"/>
      <c r="C12" s="56"/>
      <c r="D12" s="57"/>
      <c r="E12" s="77"/>
      <c r="F12" s="58"/>
      <c r="G12" s="148" t="s">
        <v>231</v>
      </c>
      <c r="H12" s="59"/>
      <c r="I12" s="148" t="s">
        <v>231</v>
      </c>
      <c r="J12" s="60"/>
      <c r="K12" s="61"/>
      <c r="L12" s="53"/>
      <c r="M12" s="226">
        <v>2</v>
      </c>
      <c r="N12" s="55"/>
      <c r="O12" s="56"/>
      <c r="P12" s="57"/>
      <c r="Q12" s="77"/>
      <c r="R12" s="58"/>
      <c r="S12" s="148" t="s">
        <v>231</v>
      </c>
      <c r="T12" s="59"/>
      <c r="U12" s="148" t="s">
        <v>231</v>
      </c>
      <c r="V12" s="60"/>
      <c r="W12" s="61"/>
    </row>
    <row r="13" spans="1:23" ht="17.25" customHeight="1">
      <c r="A13" s="227"/>
      <c r="B13" s="69"/>
      <c r="C13" s="70"/>
      <c r="D13" s="64"/>
      <c r="E13" s="78"/>
      <c r="F13" s="71"/>
      <c r="G13" s="149"/>
      <c r="H13" s="72"/>
      <c r="I13" s="149"/>
      <c r="J13" s="73"/>
      <c r="K13" s="74"/>
      <c r="L13" s="53"/>
      <c r="M13" s="227"/>
      <c r="N13" s="69"/>
      <c r="O13" s="70"/>
      <c r="P13" s="64"/>
      <c r="Q13" s="78"/>
      <c r="R13" s="71"/>
      <c r="S13" s="149"/>
      <c r="T13" s="72"/>
      <c r="U13" s="149"/>
      <c r="V13" s="73"/>
      <c r="W13" s="74"/>
    </row>
    <row r="14" spans="1:23" ht="11.25" customHeight="1">
      <c r="A14" s="226">
        <v>3</v>
      </c>
      <c r="B14" s="55"/>
      <c r="C14" s="56"/>
      <c r="D14" s="57"/>
      <c r="E14" s="77"/>
      <c r="F14" s="58"/>
      <c r="G14" s="148" t="s">
        <v>231</v>
      </c>
      <c r="H14" s="59"/>
      <c r="I14" s="148" t="s">
        <v>231</v>
      </c>
      <c r="J14" s="60"/>
      <c r="K14" s="61"/>
      <c r="L14" s="53"/>
      <c r="M14" s="226">
        <v>3</v>
      </c>
      <c r="N14" s="55"/>
      <c r="O14" s="56"/>
      <c r="P14" s="57"/>
      <c r="Q14" s="77"/>
      <c r="R14" s="58"/>
      <c r="S14" s="148" t="s">
        <v>231</v>
      </c>
      <c r="T14" s="59"/>
      <c r="U14" s="148" t="s">
        <v>231</v>
      </c>
      <c r="V14" s="60"/>
      <c r="W14" s="61"/>
    </row>
    <row r="15" spans="1:23" ht="17.25" customHeight="1">
      <c r="A15" s="227"/>
      <c r="B15" s="69"/>
      <c r="C15" s="70"/>
      <c r="D15" s="64"/>
      <c r="E15" s="78"/>
      <c r="F15" s="71"/>
      <c r="G15" s="149"/>
      <c r="H15" s="72"/>
      <c r="I15" s="149"/>
      <c r="J15" s="73"/>
      <c r="K15" s="74"/>
      <c r="L15" s="53"/>
      <c r="M15" s="227"/>
      <c r="N15" s="69"/>
      <c r="O15" s="70"/>
      <c r="P15" s="64"/>
      <c r="Q15" s="78"/>
      <c r="R15" s="71"/>
      <c r="S15" s="149"/>
      <c r="T15" s="72"/>
      <c r="U15" s="149"/>
      <c r="V15" s="73"/>
      <c r="W15" s="74"/>
    </row>
    <row r="16" spans="1:23" ht="11.25" customHeight="1">
      <c r="A16" s="226">
        <v>4</v>
      </c>
      <c r="B16" s="55"/>
      <c r="C16" s="56"/>
      <c r="D16" s="57"/>
      <c r="E16" s="77"/>
      <c r="F16" s="58"/>
      <c r="G16" s="148" t="s">
        <v>231</v>
      </c>
      <c r="H16" s="59"/>
      <c r="I16" s="148" t="s">
        <v>231</v>
      </c>
      <c r="J16" s="60"/>
      <c r="K16" s="61"/>
      <c r="L16" s="53"/>
      <c r="M16" s="226">
        <v>4</v>
      </c>
      <c r="N16" s="55"/>
      <c r="O16" s="56"/>
      <c r="P16" s="57"/>
      <c r="Q16" s="77"/>
      <c r="R16" s="58"/>
      <c r="S16" s="148" t="s">
        <v>231</v>
      </c>
      <c r="T16" s="59"/>
      <c r="U16" s="148" t="s">
        <v>231</v>
      </c>
      <c r="V16" s="60"/>
      <c r="W16" s="61"/>
    </row>
    <row r="17" spans="1:23" ht="17.25" customHeight="1">
      <c r="A17" s="227"/>
      <c r="B17" s="69"/>
      <c r="C17" s="70"/>
      <c r="D17" s="64"/>
      <c r="E17" s="78"/>
      <c r="F17" s="71"/>
      <c r="G17" s="149"/>
      <c r="H17" s="72"/>
      <c r="I17" s="149"/>
      <c r="J17" s="73"/>
      <c r="K17" s="74"/>
      <c r="L17" s="53"/>
      <c r="M17" s="227"/>
      <c r="N17" s="69"/>
      <c r="O17" s="70"/>
      <c r="P17" s="64"/>
      <c r="Q17" s="78"/>
      <c r="R17" s="71"/>
      <c r="S17" s="149"/>
      <c r="T17" s="72"/>
      <c r="U17" s="149"/>
      <c r="V17" s="73"/>
      <c r="W17" s="74"/>
    </row>
    <row r="18" spans="1:23" ht="11.25" customHeight="1">
      <c r="A18" s="226">
        <v>5</v>
      </c>
      <c r="B18" s="55"/>
      <c r="C18" s="56"/>
      <c r="D18" s="57"/>
      <c r="E18" s="77"/>
      <c r="F18" s="58"/>
      <c r="G18" s="148" t="s">
        <v>231</v>
      </c>
      <c r="H18" s="59"/>
      <c r="I18" s="148" t="s">
        <v>231</v>
      </c>
      <c r="J18" s="60"/>
      <c r="K18" s="61"/>
      <c r="L18" s="53"/>
      <c r="M18" s="226">
        <v>5</v>
      </c>
      <c r="N18" s="55"/>
      <c r="O18" s="56"/>
      <c r="P18" s="57"/>
      <c r="Q18" s="77"/>
      <c r="R18" s="58"/>
      <c r="S18" s="148" t="s">
        <v>231</v>
      </c>
      <c r="T18" s="59"/>
      <c r="U18" s="148" t="s">
        <v>231</v>
      </c>
      <c r="V18" s="60"/>
      <c r="W18" s="61"/>
    </row>
    <row r="19" spans="1:23" ht="17.25" customHeight="1">
      <c r="A19" s="227"/>
      <c r="B19" s="69"/>
      <c r="C19" s="70"/>
      <c r="D19" s="64"/>
      <c r="E19" s="78"/>
      <c r="F19" s="71"/>
      <c r="G19" s="149"/>
      <c r="H19" s="72"/>
      <c r="I19" s="149"/>
      <c r="J19" s="73"/>
      <c r="K19" s="74"/>
      <c r="L19" s="53"/>
      <c r="M19" s="227"/>
      <c r="N19" s="69"/>
      <c r="O19" s="70"/>
      <c r="P19" s="64"/>
      <c r="Q19" s="78"/>
      <c r="R19" s="71"/>
      <c r="S19" s="149"/>
      <c r="T19" s="72"/>
      <c r="U19" s="149"/>
      <c r="V19" s="73"/>
      <c r="W19" s="74"/>
    </row>
    <row r="20" spans="1:23" ht="11.25" customHeight="1">
      <c r="A20" s="226">
        <v>6</v>
      </c>
      <c r="B20" s="55"/>
      <c r="C20" s="56"/>
      <c r="D20" s="57"/>
      <c r="E20" s="77"/>
      <c r="F20" s="58"/>
      <c r="G20" s="148" t="s">
        <v>231</v>
      </c>
      <c r="H20" s="59"/>
      <c r="I20" s="148" t="s">
        <v>231</v>
      </c>
      <c r="J20" s="60"/>
      <c r="K20" s="61"/>
      <c r="L20" s="53"/>
      <c r="M20" s="226">
        <v>6</v>
      </c>
      <c r="N20" s="55"/>
      <c r="O20" s="56"/>
      <c r="P20" s="57"/>
      <c r="Q20" s="77"/>
      <c r="R20" s="58"/>
      <c r="S20" s="148" t="s">
        <v>231</v>
      </c>
      <c r="T20" s="59"/>
      <c r="U20" s="148" t="s">
        <v>231</v>
      </c>
      <c r="V20" s="60"/>
      <c r="W20" s="61"/>
    </row>
    <row r="21" spans="1:23" ht="17.25" customHeight="1">
      <c r="A21" s="227"/>
      <c r="B21" s="69"/>
      <c r="C21" s="70"/>
      <c r="D21" s="64"/>
      <c r="E21" s="78"/>
      <c r="F21" s="71"/>
      <c r="G21" s="149"/>
      <c r="H21" s="72"/>
      <c r="I21" s="149"/>
      <c r="J21" s="73"/>
      <c r="K21" s="74"/>
      <c r="L21" s="53"/>
      <c r="M21" s="227"/>
      <c r="N21" s="69"/>
      <c r="O21" s="70"/>
      <c r="P21" s="64"/>
      <c r="Q21" s="78"/>
      <c r="R21" s="71"/>
      <c r="S21" s="149"/>
      <c r="T21" s="72"/>
      <c r="U21" s="149"/>
      <c r="V21" s="73"/>
      <c r="W21" s="74"/>
    </row>
    <row r="22" spans="1:23" ht="11.25" customHeight="1">
      <c r="A22" s="226">
        <v>7</v>
      </c>
      <c r="B22" s="55"/>
      <c r="C22" s="56"/>
      <c r="D22" s="57"/>
      <c r="E22" s="77"/>
      <c r="F22" s="58"/>
      <c r="G22" s="148" t="s">
        <v>231</v>
      </c>
      <c r="H22" s="59"/>
      <c r="I22" s="148" t="s">
        <v>231</v>
      </c>
      <c r="J22" s="60"/>
      <c r="K22" s="61"/>
      <c r="L22" s="53"/>
      <c r="M22" s="226">
        <v>7</v>
      </c>
      <c r="N22" s="55"/>
      <c r="O22" s="56"/>
      <c r="P22" s="57"/>
      <c r="Q22" s="77"/>
      <c r="R22" s="58"/>
      <c r="S22" s="148" t="s">
        <v>231</v>
      </c>
      <c r="T22" s="59"/>
      <c r="U22" s="148" t="s">
        <v>231</v>
      </c>
      <c r="V22" s="60"/>
      <c r="W22" s="61"/>
    </row>
    <row r="23" spans="1:23" ht="17.25" customHeight="1">
      <c r="A23" s="227"/>
      <c r="B23" s="69"/>
      <c r="C23" s="70"/>
      <c r="D23" s="64"/>
      <c r="E23" s="78"/>
      <c r="F23" s="71"/>
      <c r="G23" s="149"/>
      <c r="H23" s="72"/>
      <c r="I23" s="149"/>
      <c r="J23" s="73"/>
      <c r="K23" s="74"/>
      <c r="L23" s="53"/>
      <c r="M23" s="227"/>
      <c r="N23" s="69"/>
      <c r="O23" s="70"/>
      <c r="P23" s="64"/>
      <c r="Q23" s="78"/>
      <c r="R23" s="71"/>
      <c r="S23" s="149"/>
      <c r="T23" s="72"/>
      <c r="U23" s="149"/>
      <c r="V23" s="73"/>
      <c r="W23" s="74"/>
    </row>
    <row r="24" spans="1:23" ht="11.25" customHeight="1">
      <c r="A24" s="226">
        <v>8</v>
      </c>
      <c r="B24" s="55"/>
      <c r="C24" s="56"/>
      <c r="D24" s="57"/>
      <c r="E24" s="77"/>
      <c r="F24" s="58"/>
      <c r="G24" s="148" t="s">
        <v>231</v>
      </c>
      <c r="H24" s="59"/>
      <c r="I24" s="148" t="s">
        <v>231</v>
      </c>
      <c r="J24" s="60"/>
      <c r="K24" s="61"/>
      <c r="L24" s="53"/>
      <c r="M24" s="226">
        <v>8</v>
      </c>
      <c r="N24" s="55"/>
      <c r="O24" s="56"/>
      <c r="P24" s="57"/>
      <c r="Q24" s="77"/>
      <c r="R24" s="58"/>
      <c r="S24" s="148" t="s">
        <v>231</v>
      </c>
      <c r="T24" s="59"/>
      <c r="U24" s="148" t="s">
        <v>231</v>
      </c>
      <c r="V24" s="60"/>
      <c r="W24" s="61"/>
    </row>
    <row r="25" spans="1:23" ht="17.25" customHeight="1">
      <c r="A25" s="227"/>
      <c r="B25" s="69"/>
      <c r="C25" s="70"/>
      <c r="D25" s="64"/>
      <c r="E25" s="78"/>
      <c r="F25" s="71"/>
      <c r="G25" s="149"/>
      <c r="H25" s="72"/>
      <c r="I25" s="149"/>
      <c r="J25" s="73"/>
      <c r="K25" s="74"/>
      <c r="L25" s="53"/>
      <c r="M25" s="227"/>
      <c r="N25" s="69"/>
      <c r="O25" s="70"/>
      <c r="P25" s="64"/>
      <c r="Q25" s="78"/>
      <c r="R25" s="71"/>
      <c r="S25" s="149"/>
      <c r="T25" s="72"/>
      <c r="U25" s="149"/>
      <c r="V25" s="73"/>
      <c r="W25" s="74"/>
    </row>
    <row r="26" spans="1:23" ht="11.25" customHeight="1">
      <c r="A26" s="226">
        <v>9</v>
      </c>
      <c r="B26" s="55"/>
      <c r="C26" s="56"/>
      <c r="D26" s="57"/>
      <c r="E26" s="77"/>
      <c r="F26" s="58"/>
      <c r="G26" s="148" t="s">
        <v>231</v>
      </c>
      <c r="H26" s="59"/>
      <c r="I26" s="148" t="s">
        <v>231</v>
      </c>
      <c r="J26" s="60"/>
      <c r="K26" s="61"/>
      <c r="L26" s="53"/>
      <c r="M26" s="226">
        <v>9</v>
      </c>
      <c r="N26" s="55"/>
      <c r="O26" s="56" t="s">
        <v>204</v>
      </c>
      <c r="P26" s="57" t="s">
        <v>204</v>
      </c>
      <c r="Q26" s="77" t="s">
        <v>204</v>
      </c>
      <c r="R26" s="58" t="s">
        <v>204</v>
      </c>
      <c r="S26" s="148" t="s">
        <v>203</v>
      </c>
      <c r="T26" s="59" t="s">
        <v>204</v>
      </c>
      <c r="U26" s="148" t="s">
        <v>203</v>
      </c>
      <c r="V26" s="60" t="s">
        <v>204</v>
      </c>
      <c r="W26" s="61" t="s">
        <v>204</v>
      </c>
    </row>
    <row r="27" spans="1:23" ht="17.25" customHeight="1">
      <c r="A27" s="227"/>
      <c r="B27" s="69"/>
      <c r="C27" s="70"/>
      <c r="D27" s="64"/>
      <c r="E27" s="78"/>
      <c r="F27" s="71"/>
      <c r="G27" s="149"/>
      <c r="H27" s="72"/>
      <c r="I27" s="149"/>
      <c r="J27" s="73"/>
      <c r="K27" s="74"/>
      <c r="L27" s="53"/>
      <c r="M27" s="227"/>
      <c r="N27" s="69"/>
      <c r="O27" s="70"/>
      <c r="P27" s="64" t="s">
        <v>204</v>
      </c>
      <c r="Q27" s="78"/>
      <c r="R27" s="71"/>
      <c r="S27" s="149"/>
      <c r="T27" s="72"/>
      <c r="U27" s="149"/>
      <c r="V27" s="73"/>
      <c r="W27" s="74"/>
    </row>
    <row r="28" spans="1:23" ht="11.25" customHeight="1">
      <c r="A28" s="226">
        <v>10</v>
      </c>
      <c r="B28" s="55"/>
      <c r="C28" s="56"/>
      <c r="D28" s="57"/>
      <c r="E28" s="77"/>
      <c r="F28" s="58"/>
      <c r="G28" s="148" t="s">
        <v>231</v>
      </c>
      <c r="H28" s="59"/>
      <c r="I28" s="148" t="s">
        <v>231</v>
      </c>
      <c r="J28" s="60"/>
      <c r="K28" s="61"/>
      <c r="L28" s="53"/>
      <c r="M28" s="226">
        <v>10</v>
      </c>
      <c r="N28" s="55"/>
      <c r="O28" s="56" t="s">
        <v>204</v>
      </c>
      <c r="P28" s="57" t="s">
        <v>204</v>
      </c>
      <c r="Q28" s="77" t="s">
        <v>204</v>
      </c>
      <c r="R28" s="58" t="s">
        <v>204</v>
      </c>
      <c r="S28" s="148" t="s">
        <v>203</v>
      </c>
      <c r="T28" s="59" t="s">
        <v>204</v>
      </c>
      <c r="U28" s="148" t="s">
        <v>203</v>
      </c>
      <c r="V28" s="60" t="s">
        <v>204</v>
      </c>
      <c r="W28" s="61" t="s">
        <v>204</v>
      </c>
    </row>
    <row r="29" spans="1:23" ht="17.25" customHeight="1">
      <c r="A29" s="227"/>
      <c r="B29" s="69"/>
      <c r="C29" s="70"/>
      <c r="D29" s="64"/>
      <c r="E29" s="78"/>
      <c r="F29" s="71"/>
      <c r="G29" s="149"/>
      <c r="H29" s="72"/>
      <c r="I29" s="149"/>
      <c r="J29" s="73"/>
      <c r="K29" s="74"/>
      <c r="L29" s="53"/>
      <c r="M29" s="227"/>
      <c r="N29" s="69"/>
      <c r="O29" s="70"/>
      <c r="P29" s="64" t="s">
        <v>204</v>
      </c>
      <c r="Q29" s="78"/>
      <c r="R29" s="71"/>
      <c r="S29" s="149"/>
      <c r="T29" s="72"/>
      <c r="U29" s="149"/>
      <c r="V29" s="73"/>
      <c r="W29" s="74"/>
    </row>
    <row r="30" spans="1:23" ht="11.25" customHeight="1">
      <c r="A30" s="226">
        <v>11</v>
      </c>
      <c r="B30" s="55"/>
      <c r="C30" s="56"/>
      <c r="D30" s="57"/>
      <c r="E30" s="77"/>
      <c r="F30" s="58"/>
      <c r="G30" s="148" t="s">
        <v>231</v>
      </c>
      <c r="H30" s="59"/>
      <c r="I30" s="148" t="s">
        <v>231</v>
      </c>
      <c r="J30" s="60"/>
      <c r="K30" s="61"/>
      <c r="L30" s="53"/>
      <c r="M30" s="226">
        <v>11</v>
      </c>
      <c r="N30" s="55"/>
      <c r="O30" s="56" t="s">
        <v>204</v>
      </c>
      <c r="P30" s="57" t="s">
        <v>204</v>
      </c>
      <c r="Q30" s="77" t="s">
        <v>204</v>
      </c>
      <c r="R30" s="58" t="s">
        <v>204</v>
      </c>
      <c r="S30" s="148" t="s">
        <v>203</v>
      </c>
      <c r="T30" s="59" t="s">
        <v>204</v>
      </c>
      <c r="U30" s="148" t="s">
        <v>203</v>
      </c>
      <c r="V30" s="60" t="s">
        <v>204</v>
      </c>
      <c r="W30" s="61" t="s">
        <v>204</v>
      </c>
    </row>
    <row r="31" spans="1:23" ht="17.25" customHeight="1">
      <c r="A31" s="227"/>
      <c r="B31" s="69"/>
      <c r="C31" s="70"/>
      <c r="D31" s="64"/>
      <c r="E31" s="78"/>
      <c r="F31" s="71"/>
      <c r="G31" s="149"/>
      <c r="H31" s="72"/>
      <c r="I31" s="149"/>
      <c r="J31" s="73"/>
      <c r="K31" s="74"/>
      <c r="L31" s="53"/>
      <c r="M31" s="227"/>
      <c r="N31" s="69"/>
      <c r="O31" s="70"/>
      <c r="P31" s="64" t="s">
        <v>204</v>
      </c>
      <c r="Q31" s="78"/>
      <c r="R31" s="71"/>
      <c r="S31" s="149"/>
      <c r="T31" s="72"/>
      <c r="U31" s="149"/>
      <c r="V31" s="73"/>
      <c r="W31" s="74"/>
    </row>
    <row r="32" spans="1:23" ht="11.25" customHeight="1">
      <c r="A32" s="226">
        <v>12</v>
      </c>
      <c r="B32" s="55"/>
      <c r="C32" s="56"/>
      <c r="D32" s="57"/>
      <c r="E32" s="77"/>
      <c r="F32" s="58"/>
      <c r="G32" s="148" t="s">
        <v>231</v>
      </c>
      <c r="H32" s="59"/>
      <c r="I32" s="148" t="s">
        <v>231</v>
      </c>
      <c r="J32" s="60"/>
      <c r="K32" s="61"/>
      <c r="L32" s="53"/>
      <c r="M32" s="226">
        <v>12</v>
      </c>
      <c r="N32" s="55"/>
      <c r="O32" s="56" t="s">
        <v>204</v>
      </c>
      <c r="P32" s="57" t="s">
        <v>204</v>
      </c>
      <c r="Q32" s="77" t="s">
        <v>204</v>
      </c>
      <c r="R32" s="58" t="s">
        <v>204</v>
      </c>
      <c r="S32" s="148" t="s">
        <v>203</v>
      </c>
      <c r="T32" s="59" t="s">
        <v>204</v>
      </c>
      <c r="U32" s="148" t="s">
        <v>203</v>
      </c>
      <c r="V32" s="60" t="s">
        <v>204</v>
      </c>
      <c r="W32" s="61" t="s">
        <v>204</v>
      </c>
    </row>
    <row r="33" spans="1:23" ht="17.25" customHeight="1">
      <c r="A33" s="227"/>
      <c r="B33" s="69"/>
      <c r="C33" s="63"/>
      <c r="D33" s="64"/>
      <c r="E33" s="62"/>
      <c r="F33" s="65"/>
      <c r="G33" s="150"/>
      <c r="H33" s="66"/>
      <c r="I33" s="150"/>
      <c r="J33" s="67"/>
      <c r="K33" s="68"/>
      <c r="L33" s="53"/>
      <c r="M33" s="227"/>
      <c r="N33" s="69"/>
      <c r="O33" s="70"/>
      <c r="P33" s="64" t="s">
        <v>204</v>
      </c>
      <c r="Q33" s="78"/>
      <c r="R33" s="71"/>
      <c r="S33" s="149"/>
      <c r="T33" s="72"/>
      <c r="U33" s="149"/>
      <c r="V33" s="73"/>
      <c r="W33" s="74"/>
    </row>
    <row r="34" spans="1:23" ht="11.25" customHeight="1">
      <c r="A34" s="226">
        <v>13</v>
      </c>
      <c r="B34" s="55"/>
      <c r="C34" s="56"/>
      <c r="D34" s="57"/>
      <c r="E34" s="77"/>
      <c r="F34" s="58"/>
      <c r="G34" s="148"/>
      <c r="H34" s="59"/>
      <c r="I34" s="148"/>
      <c r="J34" s="60"/>
      <c r="K34" s="61"/>
      <c r="L34" s="53"/>
      <c r="M34" s="226">
        <v>13</v>
      </c>
      <c r="N34" s="55"/>
      <c r="O34" s="56" t="s">
        <v>204</v>
      </c>
      <c r="P34" s="57" t="s">
        <v>204</v>
      </c>
      <c r="Q34" s="77" t="s">
        <v>204</v>
      </c>
      <c r="R34" s="58" t="s">
        <v>204</v>
      </c>
      <c r="S34" s="148" t="s">
        <v>203</v>
      </c>
      <c r="T34" s="59" t="s">
        <v>204</v>
      </c>
      <c r="U34" s="148" t="s">
        <v>203</v>
      </c>
      <c r="V34" s="60" t="s">
        <v>204</v>
      </c>
      <c r="W34" s="61" t="s">
        <v>204</v>
      </c>
    </row>
    <row r="35" spans="1:23" ht="17.25" customHeight="1">
      <c r="A35" s="227"/>
      <c r="B35" s="69"/>
      <c r="C35" s="63"/>
      <c r="D35" s="64"/>
      <c r="E35" s="62"/>
      <c r="F35" s="65"/>
      <c r="G35" s="150"/>
      <c r="H35" s="66"/>
      <c r="I35" s="150"/>
      <c r="J35" s="67"/>
      <c r="K35" s="68"/>
      <c r="L35" s="53"/>
      <c r="M35" s="227"/>
      <c r="N35" s="69"/>
      <c r="O35" s="70"/>
      <c r="P35" s="64" t="s">
        <v>204</v>
      </c>
      <c r="Q35" s="78"/>
      <c r="R35" s="71"/>
      <c r="S35" s="149"/>
      <c r="T35" s="72"/>
      <c r="U35" s="149"/>
      <c r="V35" s="73"/>
      <c r="W35" s="74"/>
    </row>
    <row r="36" spans="1:23" ht="11.25" customHeight="1">
      <c r="A36" s="226">
        <v>14</v>
      </c>
      <c r="B36" s="55"/>
      <c r="C36" s="56"/>
      <c r="D36" s="57"/>
      <c r="E36" s="77"/>
      <c r="F36" s="58"/>
      <c r="G36" s="148"/>
      <c r="H36" s="59"/>
      <c r="I36" s="148"/>
      <c r="J36" s="60"/>
      <c r="K36" s="61"/>
      <c r="L36" s="53"/>
      <c r="M36" s="226">
        <v>14</v>
      </c>
      <c r="N36" s="55"/>
      <c r="O36" s="56" t="s">
        <v>204</v>
      </c>
      <c r="P36" s="57" t="s">
        <v>204</v>
      </c>
      <c r="Q36" s="77" t="s">
        <v>204</v>
      </c>
      <c r="R36" s="58" t="s">
        <v>204</v>
      </c>
      <c r="S36" s="148" t="s">
        <v>203</v>
      </c>
      <c r="T36" s="59" t="s">
        <v>204</v>
      </c>
      <c r="U36" s="148" t="s">
        <v>203</v>
      </c>
      <c r="V36" s="60" t="s">
        <v>204</v>
      </c>
      <c r="W36" s="61" t="s">
        <v>204</v>
      </c>
    </row>
    <row r="37" spans="1:23" ht="17.25" customHeight="1">
      <c r="A37" s="227"/>
      <c r="B37" s="69"/>
      <c r="C37" s="63"/>
      <c r="D37" s="64"/>
      <c r="E37" s="62"/>
      <c r="F37" s="65"/>
      <c r="G37" s="150"/>
      <c r="H37" s="66"/>
      <c r="I37" s="150"/>
      <c r="J37" s="67"/>
      <c r="K37" s="68"/>
      <c r="L37" s="53"/>
      <c r="M37" s="227"/>
      <c r="N37" s="69"/>
      <c r="O37" s="70"/>
      <c r="P37" s="64" t="s">
        <v>204</v>
      </c>
      <c r="Q37" s="78"/>
      <c r="R37" s="71"/>
      <c r="S37" s="149"/>
      <c r="T37" s="72"/>
      <c r="U37" s="149"/>
      <c r="V37" s="73"/>
      <c r="W37" s="74"/>
    </row>
    <row r="38" spans="1:23" ht="11.25" customHeight="1">
      <c r="A38" s="226">
        <v>15</v>
      </c>
      <c r="B38" s="55"/>
      <c r="C38" s="56"/>
      <c r="D38" s="57"/>
      <c r="E38" s="77"/>
      <c r="F38" s="58"/>
      <c r="G38" s="148"/>
      <c r="H38" s="59"/>
      <c r="I38" s="148"/>
      <c r="J38" s="60"/>
      <c r="K38" s="61"/>
      <c r="L38" s="53"/>
      <c r="M38" s="226">
        <v>15</v>
      </c>
      <c r="N38" s="55"/>
      <c r="O38" s="56" t="s">
        <v>204</v>
      </c>
      <c r="P38" s="57" t="s">
        <v>204</v>
      </c>
      <c r="Q38" s="77" t="s">
        <v>204</v>
      </c>
      <c r="R38" s="58" t="s">
        <v>204</v>
      </c>
      <c r="S38" s="148" t="s">
        <v>203</v>
      </c>
      <c r="T38" s="59" t="s">
        <v>204</v>
      </c>
      <c r="U38" s="148" t="s">
        <v>203</v>
      </c>
      <c r="V38" s="60" t="s">
        <v>204</v>
      </c>
      <c r="W38" s="61" t="s">
        <v>204</v>
      </c>
    </row>
    <row r="39" spans="1:23" ht="17.25" customHeight="1">
      <c r="A39" s="227"/>
      <c r="B39" s="69"/>
      <c r="C39" s="63"/>
      <c r="D39" s="64"/>
      <c r="E39" s="62"/>
      <c r="F39" s="65"/>
      <c r="G39" s="150"/>
      <c r="H39" s="66"/>
      <c r="I39" s="150"/>
      <c r="J39" s="67"/>
      <c r="K39" s="68"/>
      <c r="L39" s="53"/>
      <c r="M39" s="227"/>
      <c r="N39" s="69"/>
      <c r="O39" s="70"/>
      <c r="P39" s="64" t="s">
        <v>204</v>
      </c>
      <c r="Q39" s="78"/>
      <c r="R39" s="71"/>
      <c r="S39" s="149"/>
      <c r="T39" s="72"/>
      <c r="U39" s="149"/>
      <c r="V39" s="73"/>
      <c r="W39" s="74"/>
    </row>
    <row r="40" spans="1:23" ht="11.25" customHeight="1">
      <c r="A40" s="226">
        <v>16</v>
      </c>
      <c r="B40" s="55"/>
      <c r="C40" s="56"/>
      <c r="D40" s="57"/>
      <c r="E40" s="77"/>
      <c r="F40" s="58"/>
      <c r="G40" s="148"/>
      <c r="H40" s="59"/>
      <c r="I40" s="148"/>
      <c r="J40" s="60"/>
      <c r="K40" s="61"/>
      <c r="L40" s="53"/>
      <c r="M40" s="226">
        <v>16</v>
      </c>
      <c r="N40" s="55"/>
      <c r="O40" s="56" t="s">
        <v>204</v>
      </c>
      <c r="P40" s="57" t="s">
        <v>204</v>
      </c>
      <c r="Q40" s="77" t="s">
        <v>204</v>
      </c>
      <c r="R40" s="58" t="s">
        <v>204</v>
      </c>
      <c r="S40" s="148" t="s">
        <v>203</v>
      </c>
      <c r="T40" s="59" t="s">
        <v>204</v>
      </c>
      <c r="U40" s="148" t="s">
        <v>203</v>
      </c>
      <c r="V40" s="60" t="s">
        <v>204</v>
      </c>
      <c r="W40" s="61" t="s">
        <v>204</v>
      </c>
    </row>
    <row r="41" spans="1:23" ht="17.25" customHeight="1">
      <c r="A41" s="227"/>
      <c r="B41" s="69"/>
      <c r="C41" s="63"/>
      <c r="D41" s="64"/>
      <c r="E41" s="62"/>
      <c r="F41" s="65"/>
      <c r="G41" s="150"/>
      <c r="H41" s="66"/>
      <c r="I41" s="150"/>
      <c r="J41" s="67"/>
      <c r="K41" s="68"/>
      <c r="L41" s="53"/>
      <c r="M41" s="227"/>
      <c r="N41" s="69"/>
      <c r="O41" s="70"/>
      <c r="P41" s="64" t="s">
        <v>204</v>
      </c>
      <c r="Q41" s="78"/>
      <c r="R41" s="71"/>
      <c r="S41" s="149"/>
      <c r="T41" s="72"/>
      <c r="U41" s="149"/>
      <c r="V41" s="73"/>
      <c r="W41" s="74"/>
    </row>
    <row r="42" spans="1:23" ht="11.25" customHeight="1">
      <c r="A42" s="226">
        <v>17</v>
      </c>
      <c r="B42" s="55"/>
      <c r="C42" s="56"/>
      <c r="D42" s="57"/>
      <c r="E42" s="77"/>
      <c r="F42" s="58"/>
      <c r="G42" s="148"/>
      <c r="H42" s="59"/>
      <c r="I42" s="148"/>
      <c r="J42" s="60"/>
      <c r="K42" s="61"/>
      <c r="L42" s="53"/>
      <c r="M42" s="226">
        <v>17</v>
      </c>
      <c r="N42" s="55"/>
      <c r="O42" s="56" t="s">
        <v>204</v>
      </c>
      <c r="P42" s="57" t="s">
        <v>204</v>
      </c>
      <c r="Q42" s="77" t="s">
        <v>204</v>
      </c>
      <c r="R42" s="58" t="s">
        <v>204</v>
      </c>
      <c r="S42" s="148" t="s">
        <v>203</v>
      </c>
      <c r="T42" s="59" t="s">
        <v>204</v>
      </c>
      <c r="U42" s="148" t="s">
        <v>203</v>
      </c>
      <c r="V42" s="60" t="s">
        <v>204</v>
      </c>
      <c r="W42" s="61" t="s">
        <v>204</v>
      </c>
    </row>
    <row r="43" spans="1:23" ht="17.25" customHeight="1">
      <c r="A43" s="227"/>
      <c r="B43" s="69"/>
      <c r="C43" s="63"/>
      <c r="D43" s="64"/>
      <c r="E43" s="62"/>
      <c r="F43" s="65"/>
      <c r="G43" s="150"/>
      <c r="H43" s="66"/>
      <c r="I43" s="150"/>
      <c r="J43" s="67"/>
      <c r="K43" s="68"/>
      <c r="L43" s="53"/>
      <c r="M43" s="227"/>
      <c r="N43" s="69"/>
      <c r="O43" s="70"/>
      <c r="P43" s="64" t="s">
        <v>204</v>
      </c>
      <c r="Q43" s="78"/>
      <c r="R43" s="71"/>
      <c r="S43" s="149"/>
      <c r="T43" s="72"/>
      <c r="U43" s="149"/>
      <c r="V43" s="73"/>
      <c r="W43" s="74"/>
    </row>
    <row r="44" spans="1:23" ht="11.25" customHeight="1">
      <c r="A44" s="226">
        <v>18</v>
      </c>
      <c r="B44" s="55"/>
      <c r="C44" s="56" t="s">
        <v>204</v>
      </c>
      <c r="D44" s="57" t="s">
        <v>204</v>
      </c>
      <c r="E44" s="77" t="s">
        <v>204</v>
      </c>
      <c r="F44" s="58" t="s">
        <v>204</v>
      </c>
      <c r="G44" s="148" t="s">
        <v>203</v>
      </c>
      <c r="H44" s="59" t="s">
        <v>204</v>
      </c>
      <c r="I44" s="148" t="s">
        <v>203</v>
      </c>
      <c r="J44" s="60" t="s">
        <v>204</v>
      </c>
      <c r="K44" s="61" t="s">
        <v>204</v>
      </c>
      <c r="L44" s="53"/>
      <c r="M44" s="226">
        <v>18</v>
      </c>
      <c r="N44" s="55"/>
      <c r="O44" s="56" t="s">
        <v>204</v>
      </c>
      <c r="P44" s="57" t="s">
        <v>204</v>
      </c>
      <c r="Q44" s="77" t="s">
        <v>204</v>
      </c>
      <c r="R44" s="58" t="s">
        <v>204</v>
      </c>
      <c r="S44" s="148" t="s">
        <v>203</v>
      </c>
      <c r="T44" s="59" t="s">
        <v>204</v>
      </c>
      <c r="U44" s="148" t="s">
        <v>203</v>
      </c>
      <c r="V44" s="60" t="s">
        <v>204</v>
      </c>
      <c r="W44" s="61" t="s">
        <v>204</v>
      </c>
    </row>
    <row r="45" spans="1:23" ht="17.25" customHeight="1">
      <c r="A45" s="227"/>
      <c r="B45" s="69"/>
      <c r="C45" s="70"/>
      <c r="D45" s="64" t="s">
        <v>204</v>
      </c>
      <c r="E45" s="78"/>
      <c r="F45" s="71"/>
      <c r="G45" s="149"/>
      <c r="H45" s="72"/>
      <c r="I45" s="149"/>
      <c r="J45" s="73"/>
      <c r="K45" s="74"/>
      <c r="L45" s="53"/>
      <c r="M45" s="227"/>
      <c r="N45" s="69"/>
      <c r="O45" s="70"/>
      <c r="P45" s="64" t="s">
        <v>204</v>
      </c>
      <c r="Q45" s="78"/>
      <c r="R45" s="71"/>
      <c r="S45" s="149"/>
      <c r="T45" s="72"/>
      <c r="U45" s="149"/>
      <c r="V45" s="73"/>
      <c r="W45" s="74"/>
    </row>
    <row r="46" spans="1:23" ht="11.25" customHeight="1">
      <c r="A46" s="226">
        <v>19</v>
      </c>
      <c r="B46" s="55"/>
      <c r="C46" s="56" t="s">
        <v>204</v>
      </c>
      <c r="D46" s="57" t="s">
        <v>204</v>
      </c>
      <c r="E46" s="77" t="s">
        <v>204</v>
      </c>
      <c r="F46" s="58" t="s">
        <v>204</v>
      </c>
      <c r="G46" s="148" t="s">
        <v>203</v>
      </c>
      <c r="H46" s="59" t="s">
        <v>204</v>
      </c>
      <c r="I46" s="148" t="s">
        <v>203</v>
      </c>
      <c r="J46" s="60" t="s">
        <v>204</v>
      </c>
      <c r="K46" s="61" t="s">
        <v>204</v>
      </c>
      <c r="L46" s="53"/>
      <c r="M46" s="226">
        <v>19</v>
      </c>
      <c r="N46" s="55"/>
      <c r="O46" s="56" t="s">
        <v>204</v>
      </c>
      <c r="P46" s="57" t="s">
        <v>204</v>
      </c>
      <c r="Q46" s="77" t="s">
        <v>204</v>
      </c>
      <c r="R46" s="58" t="s">
        <v>204</v>
      </c>
      <c r="S46" s="148" t="s">
        <v>203</v>
      </c>
      <c r="T46" s="59" t="s">
        <v>204</v>
      </c>
      <c r="U46" s="148" t="s">
        <v>203</v>
      </c>
      <c r="V46" s="60" t="s">
        <v>204</v>
      </c>
      <c r="W46" s="61" t="s">
        <v>204</v>
      </c>
    </row>
    <row r="47" spans="1:23" ht="17.25" customHeight="1">
      <c r="A47" s="227"/>
      <c r="B47" s="69"/>
      <c r="C47" s="70"/>
      <c r="D47" s="64" t="s">
        <v>204</v>
      </c>
      <c r="E47" s="78"/>
      <c r="F47" s="71"/>
      <c r="G47" s="149"/>
      <c r="H47" s="72"/>
      <c r="I47" s="149"/>
      <c r="J47" s="73"/>
      <c r="K47" s="74"/>
      <c r="L47" s="53"/>
      <c r="M47" s="227"/>
      <c r="N47" s="69"/>
      <c r="O47" s="70"/>
      <c r="P47" s="64" t="s">
        <v>204</v>
      </c>
      <c r="Q47" s="78"/>
      <c r="R47" s="71"/>
      <c r="S47" s="149"/>
      <c r="T47" s="72"/>
      <c r="U47" s="149"/>
      <c r="V47" s="73"/>
      <c r="W47" s="74"/>
    </row>
    <row r="48" spans="1:23" ht="11.25" customHeight="1">
      <c r="A48" s="226">
        <v>20</v>
      </c>
      <c r="B48" s="55"/>
      <c r="C48" s="56" t="s">
        <v>204</v>
      </c>
      <c r="D48" s="57" t="s">
        <v>204</v>
      </c>
      <c r="E48" s="77" t="s">
        <v>204</v>
      </c>
      <c r="F48" s="58" t="s">
        <v>204</v>
      </c>
      <c r="G48" s="148" t="s">
        <v>203</v>
      </c>
      <c r="H48" s="59" t="s">
        <v>204</v>
      </c>
      <c r="I48" s="148" t="s">
        <v>203</v>
      </c>
      <c r="J48" s="60" t="s">
        <v>204</v>
      </c>
      <c r="K48" s="61" t="s">
        <v>204</v>
      </c>
      <c r="L48" s="53"/>
      <c r="M48" s="226">
        <v>20</v>
      </c>
      <c r="N48" s="55"/>
      <c r="O48" s="56" t="s">
        <v>204</v>
      </c>
      <c r="P48" s="57" t="s">
        <v>204</v>
      </c>
      <c r="Q48" s="77" t="s">
        <v>204</v>
      </c>
      <c r="R48" s="58" t="s">
        <v>204</v>
      </c>
      <c r="S48" s="148" t="s">
        <v>203</v>
      </c>
      <c r="T48" s="59" t="s">
        <v>204</v>
      </c>
      <c r="U48" s="148" t="s">
        <v>203</v>
      </c>
      <c r="V48" s="60" t="s">
        <v>204</v>
      </c>
      <c r="W48" s="61" t="s">
        <v>204</v>
      </c>
    </row>
    <row r="49" spans="1:23" ht="17.25" customHeight="1">
      <c r="A49" s="227"/>
      <c r="B49" s="69"/>
      <c r="C49" s="70"/>
      <c r="D49" s="64" t="s">
        <v>204</v>
      </c>
      <c r="E49" s="78"/>
      <c r="F49" s="71"/>
      <c r="G49" s="149"/>
      <c r="H49" s="72"/>
      <c r="I49" s="149"/>
      <c r="J49" s="73"/>
      <c r="K49" s="74"/>
      <c r="L49" s="53"/>
      <c r="M49" s="227"/>
      <c r="N49" s="69"/>
      <c r="O49" s="70"/>
      <c r="P49" s="64" t="s">
        <v>204</v>
      </c>
      <c r="Q49" s="78"/>
      <c r="R49" s="71"/>
      <c r="S49" s="149"/>
      <c r="T49" s="72"/>
      <c r="U49" s="149"/>
      <c r="V49" s="73"/>
      <c r="W49" s="74"/>
    </row>
    <row r="50" spans="1:23" ht="11.25" customHeight="1">
      <c r="A50" s="226">
        <v>21</v>
      </c>
      <c r="B50" s="55"/>
      <c r="C50" s="56" t="s">
        <v>204</v>
      </c>
      <c r="D50" s="57" t="s">
        <v>204</v>
      </c>
      <c r="E50" s="77" t="s">
        <v>204</v>
      </c>
      <c r="F50" s="58" t="s">
        <v>204</v>
      </c>
      <c r="G50" s="148" t="s">
        <v>203</v>
      </c>
      <c r="H50" s="59" t="s">
        <v>204</v>
      </c>
      <c r="I50" s="148" t="s">
        <v>203</v>
      </c>
      <c r="J50" s="60" t="s">
        <v>204</v>
      </c>
      <c r="K50" s="61" t="s">
        <v>204</v>
      </c>
      <c r="L50" s="53"/>
      <c r="M50" s="226">
        <v>21</v>
      </c>
      <c r="N50" s="55"/>
      <c r="O50" s="56" t="s">
        <v>204</v>
      </c>
      <c r="P50" s="57" t="s">
        <v>204</v>
      </c>
      <c r="Q50" s="77" t="s">
        <v>204</v>
      </c>
      <c r="R50" s="58" t="s">
        <v>204</v>
      </c>
      <c r="S50" s="148" t="s">
        <v>203</v>
      </c>
      <c r="T50" s="59" t="s">
        <v>204</v>
      </c>
      <c r="U50" s="148" t="s">
        <v>203</v>
      </c>
      <c r="V50" s="60" t="s">
        <v>204</v>
      </c>
      <c r="W50" s="61" t="s">
        <v>204</v>
      </c>
    </row>
    <row r="51" spans="1:23" ht="17.25" customHeight="1">
      <c r="A51" s="227"/>
      <c r="B51" s="69"/>
      <c r="C51" s="70"/>
      <c r="D51" s="64" t="s">
        <v>204</v>
      </c>
      <c r="E51" s="78"/>
      <c r="F51" s="71"/>
      <c r="G51" s="149"/>
      <c r="H51" s="72"/>
      <c r="I51" s="149"/>
      <c r="J51" s="73"/>
      <c r="K51" s="74"/>
      <c r="L51" s="53"/>
      <c r="M51" s="227"/>
      <c r="N51" s="69"/>
      <c r="O51" s="70"/>
      <c r="P51" s="64" t="s">
        <v>204</v>
      </c>
      <c r="Q51" s="78"/>
      <c r="R51" s="71"/>
      <c r="S51" s="149"/>
      <c r="T51" s="72"/>
      <c r="U51" s="149"/>
      <c r="V51" s="73"/>
      <c r="W51" s="74"/>
    </row>
    <row r="52" spans="1:23" ht="11.25" customHeight="1">
      <c r="A52" s="226">
        <v>22</v>
      </c>
      <c r="B52" s="55"/>
      <c r="C52" s="56" t="s">
        <v>204</v>
      </c>
      <c r="D52" s="57" t="s">
        <v>204</v>
      </c>
      <c r="E52" s="77" t="s">
        <v>204</v>
      </c>
      <c r="F52" s="58" t="s">
        <v>204</v>
      </c>
      <c r="G52" s="148" t="s">
        <v>203</v>
      </c>
      <c r="H52" s="59" t="s">
        <v>204</v>
      </c>
      <c r="I52" s="148" t="s">
        <v>203</v>
      </c>
      <c r="J52" s="60" t="s">
        <v>204</v>
      </c>
      <c r="K52" s="61" t="s">
        <v>204</v>
      </c>
      <c r="L52" s="53"/>
      <c r="M52" s="226">
        <v>22</v>
      </c>
      <c r="N52" s="55"/>
      <c r="O52" s="56" t="s">
        <v>204</v>
      </c>
      <c r="P52" s="57" t="s">
        <v>204</v>
      </c>
      <c r="Q52" s="77" t="s">
        <v>204</v>
      </c>
      <c r="R52" s="58" t="s">
        <v>204</v>
      </c>
      <c r="S52" s="148" t="s">
        <v>203</v>
      </c>
      <c r="T52" s="59" t="s">
        <v>204</v>
      </c>
      <c r="U52" s="148" t="s">
        <v>203</v>
      </c>
      <c r="V52" s="60" t="s">
        <v>204</v>
      </c>
      <c r="W52" s="61" t="s">
        <v>204</v>
      </c>
    </row>
    <row r="53" spans="1:23" ht="17.25" customHeight="1">
      <c r="A53" s="227"/>
      <c r="B53" s="69"/>
      <c r="C53" s="70"/>
      <c r="D53" s="64" t="s">
        <v>204</v>
      </c>
      <c r="E53" s="78"/>
      <c r="F53" s="71"/>
      <c r="G53" s="149"/>
      <c r="H53" s="72"/>
      <c r="I53" s="149"/>
      <c r="J53" s="73"/>
      <c r="K53" s="74"/>
      <c r="L53" s="53"/>
      <c r="M53" s="227"/>
      <c r="N53" s="69"/>
      <c r="O53" s="70"/>
      <c r="P53" s="64" t="s">
        <v>204</v>
      </c>
      <c r="Q53" s="78"/>
      <c r="R53" s="71"/>
      <c r="S53" s="149"/>
      <c r="T53" s="72"/>
      <c r="U53" s="149"/>
      <c r="V53" s="73"/>
      <c r="W53" s="74"/>
    </row>
    <row r="54" spans="1:23" ht="11.25" customHeight="1">
      <c r="A54" s="226">
        <v>23</v>
      </c>
      <c r="B54" s="55"/>
      <c r="C54" s="56" t="s">
        <v>204</v>
      </c>
      <c r="D54" s="57" t="s">
        <v>204</v>
      </c>
      <c r="E54" s="77" t="s">
        <v>204</v>
      </c>
      <c r="F54" s="58" t="s">
        <v>204</v>
      </c>
      <c r="G54" s="148" t="s">
        <v>203</v>
      </c>
      <c r="H54" s="59" t="s">
        <v>204</v>
      </c>
      <c r="I54" s="148" t="s">
        <v>203</v>
      </c>
      <c r="J54" s="60" t="s">
        <v>204</v>
      </c>
      <c r="K54" s="61" t="s">
        <v>204</v>
      </c>
      <c r="L54" s="53"/>
      <c r="M54" s="226">
        <v>23</v>
      </c>
      <c r="N54" s="55"/>
      <c r="O54" s="56" t="s">
        <v>204</v>
      </c>
      <c r="P54" s="57" t="s">
        <v>204</v>
      </c>
      <c r="Q54" s="77" t="s">
        <v>204</v>
      </c>
      <c r="R54" s="58" t="s">
        <v>204</v>
      </c>
      <c r="S54" s="148" t="s">
        <v>203</v>
      </c>
      <c r="T54" s="59" t="s">
        <v>204</v>
      </c>
      <c r="U54" s="148" t="s">
        <v>203</v>
      </c>
      <c r="V54" s="60" t="s">
        <v>204</v>
      </c>
      <c r="W54" s="61" t="s">
        <v>204</v>
      </c>
    </row>
    <row r="55" spans="1:23" ht="17.25" customHeight="1">
      <c r="A55" s="227"/>
      <c r="B55" s="69"/>
      <c r="C55" s="63"/>
      <c r="D55" s="64" t="s">
        <v>204</v>
      </c>
      <c r="E55" s="62"/>
      <c r="F55" s="65"/>
      <c r="G55" s="150"/>
      <c r="H55" s="66"/>
      <c r="I55" s="150"/>
      <c r="J55" s="67"/>
      <c r="K55" s="68"/>
      <c r="L55" s="53"/>
      <c r="M55" s="227"/>
      <c r="N55" s="69"/>
      <c r="O55" s="70"/>
      <c r="P55" s="64" t="s">
        <v>204</v>
      </c>
      <c r="Q55" s="78"/>
      <c r="R55" s="71"/>
      <c r="S55" s="149"/>
      <c r="T55" s="72"/>
      <c r="U55" s="149"/>
      <c r="V55" s="73"/>
      <c r="W55" s="74"/>
    </row>
    <row r="56" spans="1:23" ht="11.25" customHeight="1">
      <c r="A56" s="226">
        <v>24</v>
      </c>
      <c r="B56" s="55"/>
      <c r="C56" s="56" t="s">
        <v>204</v>
      </c>
      <c r="D56" s="57" t="s">
        <v>204</v>
      </c>
      <c r="E56" s="77" t="s">
        <v>204</v>
      </c>
      <c r="F56" s="58" t="s">
        <v>204</v>
      </c>
      <c r="G56" s="148" t="s">
        <v>203</v>
      </c>
      <c r="H56" s="59" t="s">
        <v>204</v>
      </c>
      <c r="I56" s="148" t="s">
        <v>203</v>
      </c>
      <c r="J56" s="60" t="s">
        <v>204</v>
      </c>
      <c r="K56" s="61" t="s">
        <v>204</v>
      </c>
      <c r="L56" s="53"/>
      <c r="M56" s="226">
        <v>24</v>
      </c>
      <c r="N56" s="55"/>
      <c r="O56" s="56" t="s">
        <v>204</v>
      </c>
      <c r="P56" s="57" t="s">
        <v>204</v>
      </c>
      <c r="Q56" s="77" t="s">
        <v>204</v>
      </c>
      <c r="R56" s="58" t="s">
        <v>204</v>
      </c>
      <c r="S56" s="148" t="s">
        <v>203</v>
      </c>
      <c r="T56" s="59" t="s">
        <v>204</v>
      </c>
      <c r="U56" s="148" t="s">
        <v>203</v>
      </c>
      <c r="V56" s="60" t="s">
        <v>204</v>
      </c>
      <c r="W56" s="61" t="s">
        <v>204</v>
      </c>
    </row>
    <row r="57" spans="1:23" ht="17.25" customHeight="1">
      <c r="A57" s="227"/>
      <c r="B57" s="69"/>
      <c r="C57" s="63"/>
      <c r="D57" s="64" t="s">
        <v>204</v>
      </c>
      <c r="E57" s="62"/>
      <c r="F57" s="65"/>
      <c r="G57" s="150"/>
      <c r="H57" s="66"/>
      <c r="I57" s="150"/>
      <c r="J57" s="67"/>
      <c r="K57" s="68"/>
      <c r="L57" s="53"/>
      <c r="M57" s="227"/>
      <c r="N57" s="69"/>
      <c r="O57" s="70"/>
      <c r="P57" s="64" t="s">
        <v>204</v>
      </c>
      <c r="Q57" s="78"/>
      <c r="R57" s="71"/>
      <c r="S57" s="149"/>
      <c r="T57" s="72"/>
      <c r="U57" s="149"/>
      <c r="V57" s="73"/>
      <c r="W57" s="74"/>
    </row>
    <row r="58" spans="1:23" ht="11.25" customHeight="1">
      <c r="A58" s="226">
        <v>25</v>
      </c>
      <c r="B58" s="55"/>
      <c r="C58" s="56" t="s">
        <v>204</v>
      </c>
      <c r="D58" s="57" t="s">
        <v>204</v>
      </c>
      <c r="E58" s="77" t="s">
        <v>204</v>
      </c>
      <c r="F58" s="58" t="s">
        <v>204</v>
      </c>
      <c r="G58" s="148" t="s">
        <v>203</v>
      </c>
      <c r="H58" s="59" t="s">
        <v>204</v>
      </c>
      <c r="I58" s="148" t="s">
        <v>203</v>
      </c>
      <c r="J58" s="60" t="s">
        <v>204</v>
      </c>
      <c r="K58" s="61" t="s">
        <v>204</v>
      </c>
      <c r="L58" s="53"/>
      <c r="M58" s="226">
        <v>25</v>
      </c>
      <c r="N58" s="55"/>
      <c r="O58" s="56" t="s">
        <v>204</v>
      </c>
      <c r="P58" s="57" t="s">
        <v>204</v>
      </c>
      <c r="Q58" s="77" t="s">
        <v>204</v>
      </c>
      <c r="R58" s="58" t="s">
        <v>204</v>
      </c>
      <c r="S58" s="148" t="s">
        <v>203</v>
      </c>
      <c r="T58" s="59" t="s">
        <v>204</v>
      </c>
      <c r="U58" s="148" t="s">
        <v>203</v>
      </c>
      <c r="V58" s="60" t="s">
        <v>204</v>
      </c>
      <c r="W58" s="61" t="s">
        <v>204</v>
      </c>
    </row>
    <row r="59" spans="1:23" ht="17.25" customHeight="1">
      <c r="A59" s="227"/>
      <c r="B59" s="69"/>
      <c r="C59" s="63"/>
      <c r="D59" s="64" t="s">
        <v>204</v>
      </c>
      <c r="E59" s="62"/>
      <c r="F59" s="65"/>
      <c r="G59" s="150"/>
      <c r="H59" s="66"/>
      <c r="I59" s="150"/>
      <c r="J59" s="67"/>
      <c r="K59" s="68"/>
      <c r="L59" s="53"/>
      <c r="M59" s="227"/>
      <c r="N59" s="69"/>
      <c r="O59" s="70"/>
      <c r="P59" s="64" t="s">
        <v>204</v>
      </c>
      <c r="Q59" s="78"/>
      <c r="R59" s="71"/>
      <c r="S59" s="149"/>
      <c r="T59" s="72"/>
      <c r="U59" s="149"/>
      <c r="V59" s="73"/>
      <c r="W59" s="74"/>
    </row>
    <row r="60" spans="1:23" ht="11.25" customHeight="1">
      <c r="A60" s="226">
        <v>26</v>
      </c>
      <c r="B60" s="55"/>
      <c r="C60" s="56" t="s">
        <v>204</v>
      </c>
      <c r="D60" s="57" t="s">
        <v>204</v>
      </c>
      <c r="E60" s="77" t="s">
        <v>204</v>
      </c>
      <c r="F60" s="58" t="s">
        <v>204</v>
      </c>
      <c r="G60" s="148" t="s">
        <v>203</v>
      </c>
      <c r="H60" s="59" t="s">
        <v>204</v>
      </c>
      <c r="I60" s="148" t="s">
        <v>203</v>
      </c>
      <c r="J60" s="60" t="s">
        <v>204</v>
      </c>
      <c r="K60" s="61" t="s">
        <v>204</v>
      </c>
      <c r="L60" s="53"/>
      <c r="M60" s="226">
        <v>26</v>
      </c>
      <c r="N60" s="55"/>
      <c r="O60" s="56" t="s">
        <v>204</v>
      </c>
      <c r="P60" s="57" t="s">
        <v>204</v>
      </c>
      <c r="Q60" s="77" t="s">
        <v>204</v>
      </c>
      <c r="R60" s="58" t="s">
        <v>204</v>
      </c>
      <c r="S60" s="148" t="s">
        <v>203</v>
      </c>
      <c r="T60" s="59" t="s">
        <v>204</v>
      </c>
      <c r="U60" s="148" t="s">
        <v>203</v>
      </c>
      <c r="V60" s="60" t="s">
        <v>204</v>
      </c>
      <c r="W60" s="61" t="s">
        <v>204</v>
      </c>
    </row>
    <row r="61" spans="1:23" ht="17.25" customHeight="1">
      <c r="A61" s="227"/>
      <c r="B61" s="69"/>
      <c r="C61" s="63"/>
      <c r="D61" s="64" t="s">
        <v>204</v>
      </c>
      <c r="E61" s="62"/>
      <c r="F61" s="65"/>
      <c r="G61" s="150"/>
      <c r="H61" s="66"/>
      <c r="I61" s="150"/>
      <c r="J61" s="67"/>
      <c r="K61" s="68"/>
      <c r="L61" s="53"/>
      <c r="M61" s="227"/>
      <c r="N61" s="69"/>
      <c r="O61" s="70"/>
      <c r="P61" s="64" t="s">
        <v>204</v>
      </c>
      <c r="Q61" s="78"/>
      <c r="R61" s="71"/>
      <c r="S61" s="149"/>
      <c r="T61" s="72"/>
      <c r="U61" s="149"/>
      <c r="V61" s="73"/>
      <c r="W61" s="74"/>
    </row>
    <row r="62" spans="1:23" ht="11.25" customHeight="1">
      <c r="A62" s="226">
        <v>27</v>
      </c>
      <c r="B62" s="55"/>
      <c r="C62" s="56" t="s">
        <v>204</v>
      </c>
      <c r="D62" s="57" t="s">
        <v>204</v>
      </c>
      <c r="E62" s="77" t="s">
        <v>204</v>
      </c>
      <c r="F62" s="58" t="s">
        <v>204</v>
      </c>
      <c r="G62" s="148" t="s">
        <v>203</v>
      </c>
      <c r="H62" s="59" t="s">
        <v>204</v>
      </c>
      <c r="I62" s="148" t="s">
        <v>203</v>
      </c>
      <c r="J62" s="60" t="s">
        <v>204</v>
      </c>
      <c r="K62" s="61" t="s">
        <v>204</v>
      </c>
      <c r="L62" s="53"/>
      <c r="M62" s="226">
        <v>27</v>
      </c>
      <c r="N62" s="55"/>
      <c r="O62" s="56" t="s">
        <v>204</v>
      </c>
      <c r="P62" s="57" t="s">
        <v>204</v>
      </c>
      <c r="Q62" s="77" t="s">
        <v>204</v>
      </c>
      <c r="R62" s="58" t="s">
        <v>204</v>
      </c>
      <c r="S62" s="148" t="s">
        <v>203</v>
      </c>
      <c r="T62" s="59" t="s">
        <v>204</v>
      </c>
      <c r="U62" s="148" t="s">
        <v>203</v>
      </c>
      <c r="V62" s="60" t="s">
        <v>204</v>
      </c>
      <c r="W62" s="61" t="s">
        <v>204</v>
      </c>
    </row>
    <row r="63" spans="1:23" ht="17.25" customHeight="1">
      <c r="A63" s="227"/>
      <c r="B63" s="69"/>
      <c r="C63" s="63"/>
      <c r="D63" s="64" t="s">
        <v>204</v>
      </c>
      <c r="E63" s="62"/>
      <c r="F63" s="65"/>
      <c r="G63" s="150"/>
      <c r="H63" s="66"/>
      <c r="I63" s="150"/>
      <c r="J63" s="67"/>
      <c r="K63" s="68"/>
      <c r="L63" s="53"/>
      <c r="M63" s="227"/>
      <c r="N63" s="69"/>
      <c r="O63" s="70"/>
      <c r="P63" s="64" t="s">
        <v>204</v>
      </c>
      <c r="Q63" s="78"/>
      <c r="R63" s="71"/>
      <c r="S63" s="149"/>
      <c r="T63" s="72"/>
      <c r="U63" s="149"/>
      <c r="V63" s="73"/>
      <c r="W63" s="74"/>
    </row>
    <row r="64" spans="1:23" ht="11.25" customHeight="1">
      <c r="A64" s="226">
        <v>28</v>
      </c>
      <c r="B64" s="55"/>
      <c r="C64" s="56" t="s">
        <v>204</v>
      </c>
      <c r="D64" s="57" t="s">
        <v>204</v>
      </c>
      <c r="E64" s="77" t="s">
        <v>204</v>
      </c>
      <c r="F64" s="58" t="s">
        <v>204</v>
      </c>
      <c r="G64" s="148" t="s">
        <v>203</v>
      </c>
      <c r="H64" s="59" t="s">
        <v>204</v>
      </c>
      <c r="I64" s="148" t="s">
        <v>203</v>
      </c>
      <c r="J64" s="60" t="s">
        <v>204</v>
      </c>
      <c r="K64" s="61" t="s">
        <v>204</v>
      </c>
      <c r="L64" s="53"/>
      <c r="M64" s="226">
        <v>28</v>
      </c>
      <c r="N64" s="55"/>
      <c r="O64" s="56" t="s">
        <v>204</v>
      </c>
      <c r="P64" s="57" t="s">
        <v>204</v>
      </c>
      <c r="Q64" s="77" t="s">
        <v>204</v>
      </c>
      <c r="R64" s="58" t="s">
        <v>204</v>
      </c>
      <c r="S64" s="148" t="s">
        <v>203</v>
      </c>
      <c r="T64" s="59" t="s">
        <v>204</v>
      </c>
      <c r="U64" s="148" t="s">
        <v>203</v>
      </c>
      <c r="V64" s="60" t="s">
        <v>204</v>
      </c>
      <c r="W64" s="61" t="s">
        <v>204</v>
      </c>
    </row>
    <row r="65" spans="1:23" ht="17.25" customHeight="1">
      <c r="A65" s="227"/>
      <c r="B65" s="69"/>
      <c r="C65" s="63"/>
      <c r="D65" s="64" t="s">
        <v>204</v>
      </c>
      <c r="E65" s="62"/>
      <c r="F65" s="65"/>
      <c r="G65" s="150"/>
      <c r="H65" s="66"/>
      <c r="I65" s="150"/>
      <c r="J65" s="67"/>
      <c r="K65" s="68"/>
      <c r="L65" s="53"/>
      <c r="M65" s="227"/>
      <c r="N65" s="69"/>
      <c r="O65" s="70"/>
      <c r="P65" s="64" t="s">
        <v>204</v>
      </c>
      <c r="Q65" s="78"/>
      <c r="R65" s="71"/>
      <c r="S65" s="149"/>
      <c r="T65" s="72"/>
      <c r="U65" s="149"/>
      <c r="V65" s="73"/>
      <c r="W65" s="74"/>
    </row>
    <row r="66" spans="1:23" ht="11.25" customHeight="1">
      <c r="A66" s="226">
        <v>29</v>
      </c>
      <c r="B66" s="55"/>
      <c r="C66" s="56" t="s">
        <v>204</v>
      </c>
      <c r="D66" s="57" t="s">
        <v>204</v>
      </c>
      <c r="E66" s="77" t="s">
        <v>204</v>
      </c>
      <c r="F66" s="58" t="s">
        <v>204</v>
      </c>
      <c r="G66" s="148" t="s">
        <v>203</v>
      </c>
      <c r="H66" s="59" t="s">
        <v>204</v>
      </c>
      <c r="I66" s="148" t="s">
        <v>203</v>
      </c>
      <c r="J66" s="60" t="s">
        <v>204</v>
      </c>
      <c r="K66" s="61" t="s">
        <v>204</v>
      </c>
      <c r="L66" s="53"/>
      <c r="M66" s="226">
        <v>29</v>
      </c>
      <c r="N66" s="55"/>
      <c r="O66" s="56" t="s">
        <v>204</v>
      </c>
      <c r="P66" s="57" t="s">
        <v>204</v>
      </c>
      <c r="Q66" s="77" t="s">
        <v>204</v>
      </c>
      <c r="R66" s="58" t="s">
        <v>204</v>
      </c>
      <c r="S66" s="148" t="s">
        <v>203</v>
      </c>
      <c r="T66" s="59" t="s">
        <v>204</v>
      </c>
      <c r="U66" s="148" t="s">
        <v>203</v>
      </c>
      <c r="V66" s="60" t="s">
        <v>204</v>
      </c>
      <c r="W66" s="61" t="s">
        <v>204</v>
      </c>
    </row>
    <row r="67" spans="1:23" ht="17.25" customHeight="1">
      <c r="A67" s="227"/>
      <c r="B67" s="69"/>
      <c r="C67" s="63"/>
      <c r="D67" s="64" t="s">
        <v>204</v>
      </c>
      <c r="E67" s="62"/>
      <c r="F67" s="65"/>
      <c r="G67" s="150"/>
      <c r="H67" s="66"/>
      <c r="I67" s="150"/>
      <c r="J67" s="67"/>
      <c r="K67" s="68"/>
      <c r="L67" s="53"/>
      <c r="M67" s="227"/>
      <c r="N67" s="69"/>
      <c r="O67" s="70"/>
      <c r="P67" s="64" t="s">
        <v>204</v>
      </c>
      <c r="Q67" s="78"/>
      <c r="R67" s="71"/>
      <c r="S67" s="149"/>
      <c r="T67" s="72"/>
      <c r="U67" s="149"/>
      <c r="V67" s="73"/>
      <c r="W67" s="74"/>
    </row>
    <row r="68" spans="1:23" ht="11.25" customHeight="1">
      <c r="A68" s="226">
        <v>30</v>
      </c>
      <c r="B68" s="55"/>
      <c r="C68" s="56" t="s">
        <v>204</v>
      </c>
      <c r="D68" s="57" t="s">
        <v>204</v>
      </c>
      <c r="E68" s="77" t="s">
        <v>204</v>
      </c>
      <c r="F68" s="58" t="s">
        <v>204</v>
      </c>
      <c r="G68" s="148" t="s">
        <v>203</v>
      </c>
      <c r="H68" s="59" t="s">
        <v>204</v>
      </c>
      <c r="I68" s="148" t="s">
        <v>203</v>
      </c>
      <c r="J68" s="60" t="s">
        <v>204</v>
      </c>
      <c r="K68" s="61" t="s">
        <v>204</v>
      </c>
      <c r="L68" s="53"/>
      <c r="M68" s="226">
        <v>30</v>
      </c>
      <c r="N68" s="55"/>
      <c r="O68" s="56" t="s">
        <v>204</v>
      </c>
      <c r="P68" s="57" t="s">
        <v>204</v>
      </c>
      <c r="Q68" s="77" t="s">
        <v>204</v>
      </c>
      <c r="R68" s="58" t="s">
        <v>204</v>
      </c>
      <c r="S68" s="148" t="s">
        <v>203</v>
      </c>
      <c r="T68" s="59" t="s">
        <v>204</v>
      </c>
      <c r="U68" s="148" t="s">
        <v>203</v>
      </c>
      <c r="V68" s="60" t="s">
        <v>204</v>
      </c>
      <c r="W68" s="61" t="s">
        <v>204</v>
      </c>
    </row>
    <row r="69" spans="1:23" ht="17.25" customHeight="1">
      <c r="A69" s="227"/>
      <c r="B69" s="69"/>
      <c r="C69" s="63"/>
      <c r="D69" s="64" t="s">
        <v>204</v>
      </c>
      <c r="E69" s="62"/>
      <c r="F69" s="65"/>
      <c r="G69" s="150"/>
      <c r="H69" s="66"/>
      <c r="I69" s="150"/>
      <c r="J69" s="67"/>
      <c r="K69" s="68"/>
      <c r="L69" s="53"/>
      <c r="M69" s="227"/>
      <c r="N69" s="69"/>
      <c r="O69" s="70"/>
      <c r="P69" s="64" t="s">
        <v>204</v>
      </c>
      <c r="Q69" s="78"/>
      <c r="R69" s="71"/>
      <c r="S69" s="149"/>
      <c r="T69" s="72"/>
      <c r="U69" s="149"/>
      <c r="V69" s="73"/>
      <c r="W69" s="74"/>
    </row>
    <row r="70" spans="1:23" ht="11.25" customHeight="1">
      <c r="A70" s="226">
        <v>31</v>
      </c>
      <c r="B70" s="55"/>
      <c r="C70" s="56" t="s">
        <v>204</v>
      </c>
      <c r="D70" s="57" t="s">
        <v>204</v>
      </c>
      <c r="E70" s="77" t="s">
        <v>204</v>
      </c>
      <c r="F70" s="58" t="s">
        <v>204</v>
      </c>
      <c r="G70" s="148" t="s">
        <v>203</v>
      </c>
      <c r="H70" s="59" t="s">
        <v>204</v>
      </c>
      <c r="I70" s="148" t="s">
        <v>203</v>
      </c>
      <c r="J70" s="60" t="s">
        <v>204</v>
      </c>
      <c r="K70" s="61" t="s">
        <v>204</v>
      </c>
      <c r="L70" s="53"/>
      <c r="M70" s="226">
        <v>31</v>
      </c>
      <c r="N70" s="55"/>
      <c r="O70" s="56" t="s">
        <v>204</v>
      </c>
      <c r="P70" s="57" t="s">
        <v>204</v>
      </c>
      <c r="Q70" s="77" t="s">
        <v>204</v>
      </c>
      <c r="R70" s="58" t="s">
        <v>204</v>
      </c>
      <c r="S70" s="148" t="s">
        <v>203</v>
      </c>
      <c r="T70" s="59" t="s">
        <v>204</v>
      </c>
      <c r="U70" s="148" t="s">
        <v>203</v>
      </c>
      <c r="V70" s="60" t="s">
        <v>204</v>
      </c>
      <c r="W70" s="61" t="s">
        <v>204</v>
      </c>
    </row>
    <row r="71" spans="1:23" ht="17.25" customHeight="1">
      <c r="A71" s="227"/>
      <c r="B71" s="69"/>
      <c r="C71" s="63"/>
      <c r="D71" s="64" t="s">
        <v>204</v>
      </c>
      <c r="E71" s="62"/>
      <c r="F71" s="65"/>
      <c r="G71" s="150"/>
      <c r="H71" s="66"/>
      <c r="I71" s="150"/>
      <c r="J71" s="67"/>
      <c r="K71" s="68"/>
      <c r="L71" s="53"/>
      <c r="M71" s="227"/>
      <c r="N71" s="69"/>
      <c r="O71" s="70"/>
      <c r="P71" s="64" t="s">
        <v>204</v>
      </c>
      <c r="Q71" s="78"/>
      <c r="R71" s="71"/>
      <c r="S71" s="149"/>
      <c r="T71" s="72"/>
      <c r="U71" s="149"/>
      <c r="V71" s="73"/>
      <c r="W71" s="74"/>
    </row>
    <row r="72" spans="1:23" ht="11.25" customHeight="1">
      <c r="A72" s="226">
        <v>32</v>
      </c>
      <c r="B72" s="55"/>
      <c r="C72" s="56" t="s">
        <v>204</v>
      </c>
      <c r="D72" s="57" t="s">
        <v>204</v>
      </c>
      <c r="E72" s="77" t="s">
        <v>204</v>
      </c>
      <c r="F72" s="58" t="s">
        <v>204</v>
      </c>
      <c r="G72" s="148" t="s">
        <v>203</v>
      </c>
      <c r="H72" s="59" t="s">
        <v>204</v>
      </c>
      <c r="I72" s="148" t="s">
        <v>203</v>
      </c>
      <c r="J72" s="60" t="s">
        <v>204</v>
      </c>
      <c r="K72" s="61" t="s">
        <v>204</v>
      </c>
      <c r="L72" s="53"/>
      <c r="M72" s="226">
        <v>32</v>
      </c>
      <c r="N72" s="55"/>
      <c r="O72" s="56" t="s">
        <v>204</v>
      </c>
      <c r="P72" s="57" t="s">
        <v>204</v>
      </c>
      <c r="Q72" s="77" t="s">
        <v>204</v>
      </c>
      <c r="R72" s="58" t="s">
        <v>204</v>
      </c>
      <c r="S72" s="148" t="s">
        <v>203</v>
      </c>
      <c r="T72" s="59" t="s">
        <v>204</v>
      </c>
      <c r="U72" s="148" t="s">
        <v>203</v>
      </c>
      <c r="V72" s="60" t="s">
        <v>204</v>
      </c>
      <c r="W72" s="61" t="s">
        <v>204</v>
      </c>
    </row>
    <row r="73" spans="1:23" ht="17.25" customHeight="1">
      <c r="A73" s="227"/>
      <c r="B73" s="69"/>
      <c r="C73" s="63"/>
      <c r="D73" s="64" t="s">
        <v>204</v>
      </c>
      <c r="E73" s="62"/>
      <c r="F73" s="65"/>
      <c r="G73" s="150"/>
      <c r="H73" s="66"/>
      <c r="I73" s="150"/>
      <c r="J73" s="67"/>
      <c r="K73" s="68"/>
      <c r="L73" s="53"/>
      <c r="M73" s="227"/>
      <c r="N73" s="69"/>
      <c r="O73" s="70"/>
      <c r="P73" s="64" t="s">
        <v>204</v>
      </c>
      <c r="Q73" s="78"/>
      <c r="R73" s="71"/>
      <c r="S73" s="149"/>
      <c r="T73" s="72"/>
      <c r="U73" s="149"/>
      <c r="V73" s="73"/>
      <c r="W73" s="74"/>
    </row>
    <row r="74" spans="1:23" ht="11.25" customHeight="1">
      <c r="A74" s="226">
        <v>33</v>
      </c>
      <c r="B74" s="55"/>
      <c r="C74" s="56" t="s">
        <v>204</v>
      </c>
      <c r="D74" s="57" t="s">
        <v>204</v>
      </c>
      <c r="E74" s="77" t="s">
        <v>204</v>
      </c>
      <c r="F74" s="58" t="s">
        <v>204</v>
      </c>
      <c r="G74" s="148" t="s">
        <v>203</v>
      </c>
      <c r="H74" s="59" t="s">
        <v>204</v>
      </c>
      <c r="I74" s="148" t="s">
        <v>203</v>
      </c>
      <c r="J74" s="60" t="s">
        <v>204</v>
      </c>
      <c r="K74" s="61" t="s">
        <v>204</v>
      </c>
      <c r="L74" s="53"/>
      <c r="M74" s="226">
        <v>33</v>
      </c>
      <c r="N74" s="55"/>
      <c r="O74" s="56" t="s">
        <v>204</v>
      </c>
      <c r="P74" s="57" t="s">
        <v>204</v>
      </c>
      <c r="Q74" s="77" t="s">
        <v>204</v>
      </c>
      <c r="R74" s="58" t="s">
        <v>204</v>
      </c>
      <c r="S74" s="148" t="s">
        <v>203</v>
      </c>
      <c r="T74" s="59" t="s">
        <v>204</v>
      </c>
      <c r="U74" s="148" t="s">
        <v>203</v>
      </c>
      <c r="V74" s="60" t="s">
        <v>204</v>
      </c>
      <c r="W74" s="61" t="s">
        <v>204</v>
      </c>
    </row>
    <row r="75" spans="1:23" ht="17.25" customHeight="1">
      <c r="A75" s="227"/>
      <c r="B75" s="62"/>
      <c r="C75" s="63"/>
      <c r="D75" s="64" t="s">
        <v>204</v>
      </c>
      <c r="E75" s="62"/>
      <c r="F75" s="65"/>
      <c r="G75" s="150"/>
      <c r="H75" s="66"/>
      <c r="I75" s="150"/>
      <c r="J75" s="67"/>
      <c r="K75" s="68"/>
      <c r="L75" s="53"/>
      <c r="M75" s="227"/>
      <c r="N75" s="69"/>
      <c r="O75" s="70"/>
      <c r="P75" s="64" t="s">
        <v>204</v>
      </c>
      <c r="Q75" s="78"/>
      <c r="R75" s="71"/>
      <c r="S75" s="149"/>
      <c r="T75" s="72"/>
      <c r="U75" s="149"/>
      <c r="V75" s="73"/>
      <c r="W75" s="74"/>
    </row>
    <row r="76" spans="1:23" ht="11.25" customHeight="1">
      <c r="A76" s="226">
        <v>34</v>
      </c>
      <c r="B76" s="55"/>
      <c r="C76" s="56" t="s">
        <v>204</v>
      </c>
      <c r="D76" s="57" t="s">
        <v>204</v>
      </c>
      <c r="E76" s="77" t="s">
        <v>204</v>
      </c>
      <c r="F76" s="58" t="s">
        <v>204</v>
      </c>
      <c r="G76" s="148" t="s">
        <v>203</v>
      </c>
      <c r="H76" s="59" t="s">
        <v>204</v>
      </c>
      <c r="I76" s="148" t="s">
        <v>203</v>
      </c>
      <c r="J76" s="60" t="s">
        <v>204</v>
      </c>
      <c r="K76" s="61" t="s">
        <v>204</v>
      </c>
      <c r="L76" s="53"/>
      <c r="M76" s="226">
        <v>34</v>
      </c>
      <c r="N76" s="55"/>
      <c r="O76" s="56" t="s">
        <v>204</v>
      </c>
      <c r="P76" s="57" t="s">
        <v>204</v>
      </c>
      <c r="Q76" s="77" t="s">
        <v>204</v>
      </c>
      <c r="R76" s="58" t="s">
        <v>204</v>
      </c>
      <c r="S76" s="148" t="s">
        <v>203</v>
      </c>
      <c r="T76" s="59" t="s">
        <v>204</v>
      </c>
      <c r="U76" s="148" t="s">
        <v>203</v>
      </c>
      <c r="V76" s="60" t="s">
        <v>204</v>
      </c>
      <c r="W76" s="61" t="s">
        <v>204</v>
      </c>
    </row>
    <row r="77" spans="1:23" ht="17.25" customHeight="1">
      <c r="A77" s="227"/>
      <c r="B77" s="62"/>
      <c r="C77" s="63"/>
      <c r="D77" s="64" t="s">
        <v>204</v>
      </c>
      <c r="E77" s="62"/>
      <c r="F77" s="65"/>
      <c r="G77" s="150"/>
      <c r="H77" s="66"/>
      <c r="I77" s="150"/>
      <c r="J77" s="67"/>
      <c r="K77" s="68"/>
      <c r="L77" s="53"/>
      <c r="M77" s="227"/>
      <c r="N77" s="69"/>
      <c r="O77" s="70"/>
      <c r="P77" s="64" t="s">
        <v>204</v>
      </c>
      <c r="Q77" s="78"/>
      <c r="R77" s="71"/>
      <c r="S77" s="149"/>
      <c r="T77" s="72"/>
      <c r="U77" s="149"/>
      <c r="V77" s="73"/>
      <c r="W77" s="74"/>
    </row>
    <row r="78" spans="1:23" ht="11.25" customHeight="1">
      <c r="A78" s="226">
        <v>35</v>
      </c>
      <c r="B78" s="55"/>
      <c r="C78" s="56" t="s">
        <v>204</v>
      </c>
      <c r="D78" s="57" t="s">
        <v>204</v>
      </c>
      <c r="E78" s="77" t="s">
        <v>204</v>
      </c>
      <c r="F78" s="58" t="s">
        <v>204</v>
      </c>
      <c r="G78" s="148" t="s">
        <v>203</v>
      </c>
      <c r="H78" s="59" t="s">
        <v>204</v>
      </c>
      <c r="I78" s="148" t="s">
        <v>203</v>
      </c>
      <c r="J78" s="60" t="s">
        <v>204</v>
      </c>
      <c r="K78" s="61" t="s">
        <v>204</v>
      </c>
      <c r="L78" s="53"/>
      <c r="M78" s="226">
        <v>35</v>
      </c>
      <c r="N78" s="55"/>
      <c r="O78" s="56" t="s">
        <v>204</v>
      </c>
      <c r="P78" s="57" t="s">
        <v>204</v>
      </c>
      <c r="Q78" s="77" t="s">
        <v>204</v>
      </c>
      <c r="R78" s="58" t="s">
        <v>204</v>
      </c>
      <c r="S78" s="148" t="s">
        <v>203</v>
      </c>
      <c r="T78" s="59" t="s">
        <v>204</v>
      </c>
      <c r="U78" s="148" t="s">
        <v>203</v>
      </c>
      <c r="V78" s="60" t="s">
        <v>204</v>
      </c>
      <c r="W78" s="61" t="s">
        <v>204</v>
      </c>
    </row>
    <row r="79" spans="1:23" ht="17.25" customHeight="1">
      <c r="A79" s="227"/>
      <c r="B79" s="62"/>
      <c r="C79" s="63"/>
      <c r="D79" s="64" t="s">
        <v>204</v>
      </c>
      <c r="E79" s="62"/>
      <c r="F79" s="65"/>
      <c r="G79" s="150"/>
      <c r="H79" s="66"/>
      <c r="I79" s="150"/>
      <c r="J79" s="67"/>
      <c r="K79" s="68"/>
      <c r="L79" s="53"/>
      <c r="M79" s="227"/>
      <c r="N79" s="69"/>
      <c r="O79" s="70"/>
      <c r="P79" s="64" t="s">
        <v>204</v>
      </c>
      <c r="Q79" s="78"/>
      <c r="R79" s="71"/>
      <c r="S79" s="149"/>
      <c r="T79" s="72"/>
      <c r="U79" s="149"/>
      <c r="V79" s="73"/>
      <c r="W79" s="74"/>
    </row>
    <row r="80" spans="1:23" ht="11.25" customHeight="1">
      <c r="A80" s="226">
        <v>36</v>
      </c>
      <c r="B80" s="55"/>
      <c r="C80" s="56" t="s">
        <v>204</v>
      </c>
      <c r="D80" s="57" t="s">
        <v>204</v>
      </c>
      <c r="E80" s="77" t="s">
        <v>204</v>
      </c>
      <c r="F80" s="58" t="s">
        <v>204</v>
      </c>
      <c r="G80" s="148" t="s">
        <v>203</v>
      </c>
      <c r="H80" s="59" t="s">
        <v>204</v>
      </c>
      <c r="I80" s="148" t="s">
        <v>203</v>
      </c>
      <c r="J80" s="60" t="s">
        <v>204</v>
      </c>
      <c r="K80" s="61" t="s">
        <v>204</v>
      </c>
      <c r="L80" s="53"/>
      <c r="M80" s="226">
        <v>36</v>
      </c>
      <c r="N80" s="55"/>
      <c r="O80" s="56" t="s">
        <v>204</v>
      </c>
      <c r="P80" s="57" t="s">
        <v>204</v>
      </c>
      <c r="Q80" s="77" t="s">
        <v>204</v>
      </c>
      <c r="R80" s="58" t="s">
        <v>204</v>
      </c>
      <c r="S80" s="148" t="s">
        <v>203</v>
      </c>
      <c r="T80" s="59" t="s">
        <v>204</v>
      </c>
      <c r="U80" s="148" t="s">
        <v>203</v>
      </c>
      <c r="V80" s="60" t="s">
        <v>204</v>
      </c>
      <c r="W80" s="61" t="s">
        <v>204</v>
      </c>
    </row>
    <row r="81" spans="1:23" ht="17.25" customHeight="1">
      <c r="A81" s="227"/>
      <c r="B81" s="62"/>
      <c r="C81" s="63"/>
      <c r="D81" s="64" t="s">
        <v>204</v>
      </c>
      <c r="E81" s="62"/>
      <c r="F81" s="65"/>
      <c r="G81" s="150"/>
      <c r="H81" s="66"/>
      <c r="I81" s="150"/>
      <c r="J81" s="67"/>
      <c r="K81" s="68"/>
      <c r="L81" s="53"/>
      <c r="M81" s="227"/>
      <c r="N81" s="69"/>
      <c r="O81" s="70"/>
      <c r="P81" s="64" t="s">
        <v>204</v>
      </c>
      <c r="Q81" s="78"/>
      <c r="R81" s="71"/>
      <c r="S81" s="149"/>
      <c r="T81" s="72"/>
      <c r="U81" s="149"/>
      <c r="V81" s="73"/>
      <c r="W81" s="74"/>
    </row>
    <row r="82" spans="1:23" ht="11.25" customHeight="1">
      <c r="A82" s="226">
        <v>37</v>
      </c>
      <c r="B82" s="55"/>
      <c r="C82" s="56" t="s">
        <v>204</v>
      </c>
      <c r="D82" s="57" t="s">
        <v>204</v>
      </c>
      <c r="E82" s="77" t="s">
        <v>204</v>
      </c>
      <c r="F82" s="58" t="s">
        <v>204</v>
      </c>
      <c r="G82" s="148" t="s">
        <v>203</v>
      </c>
      <c r="H82" s="59" t="s">
        <v>204</v>
      </c>
      <c r="I82" s="148" t="s">
        <v>203</v>
      </c>
      <c r="J82" s="60" t="s">
        <v>204</v>
      </c>
      <c r="K82" s="61" t="s">
        <v>204</v>
      </c>
      <c r="L82" s="53"/>
      <c r="M82" s="226">
        <v>37</v>
      </c>
      <c r="N82" s="55"/>
      <c r="O82" s="56" t="s">
        <v>204</v>
      </c>
      <c r="P82" s="57" t="s">
        <v>204</v>
      </c>
      <c r="Q82" s="77" t="s">
        <v>204</v>
      </c>
      <c r="R82" s="58" t="s">
        <v>204</v>
      </c>
      <c r="S82" s="148" t="s">
        <v>203</v>
      </c>
      <c r="T82" s="59" t="s">
        <v>204</v>
      </c>
      <c r="U82" s="148" t="s">
        <v>203</v>
      </c>
      <c r="V82" s="60" t="s">
        <v>204</v>
      </c>
      <c r="W82" s="61" t="s">
        <v>204</v>
      </c>
    </row>
    <row r="83" spans="1:23" ht="17.25" customHeight="1">
      <c r="A83" s="227"/>
      <c r="B83" s="62"/>
      <c r="C83" s="63"/>
      <c r="D83" s="64" t="s">
        <v>204</v>
      </c>
      <c r="E83" s="62"/>
      <c r="F83" s="65"/>
      <c r="G83" s="150"/>
      <c r="H83" s="66"/>
      <c r="I83" s="150"/>
      <c r="J83" s="67"/>
      <c r="K83" s="68"/>
      <c r="L83" s="53"/>
      <c r="M83" s="227"/>
      <c r="N83" s="69"/>
      <c r="O83" s="70"/>
      <c r="P83" s="64" t="s">
        <v>204</v>
      </c>
      <c r="Q83" s="78"/>
      <c r="R83" s="71"/>
      <c r="S83" s="149"/>
      <c r="T83" s="72"/>
      <c r="U83" s="149"/>
      <c r="V83" s="73"/>
      <c r="W83" s="74"/>
    </row>
    <row r="84" spans="1:23" ht="11.25" customHeight="1">
      <c r="A84" s="226">
        <v>38</v>
      </c>
      <c r="B84" s="55"/>
      <c r="C84" s="56" t="s">
        <v>204</v>
      </c>
      <c r="D84" s="57" t="s">
        <v>204</v>
      </c>
      <c r="E84" s="77" t="s">
        <v>204</v>
      </c>
      <c r="F84" s="58" t="s">
        <v>204</v>
      </c>
      <c r="G84" s="148" t="s">
        <v>203</v>
      </c>
      <c r="H84" s="59" t="s">
        <v>204</v>
      </c>
      <c r="I84" s="148" t="s">
        <v>203</v>
      </c>
      <c r="J84" s="60" t="s">
        <v>204</v>
      </c>
      <c r="K84" s="61" t="s">
        <v>204</v>
      </c>
      <c r="L84" s="53"/>
      <c r="M84" s="226">
        <v>38</v>
      </c>
      <c r="N84" s="55"/>
      <c r="O84" s="56" t="s">
        <v>204</v>
      </c>
      <c r="P84" s="57" t="s">
        <v>204</v>
      </c>
      <c r="Q84" s="77" t="s">
        <v>204</v>
      </c>
      <c r="R84" s="58" t="s">
        <v>204</v>
      </c>
      <c r="S84" s="148" t="s">
        <v>203</v>
      </c>
      <c r="T84" s="59" t="s">
        <v>204</v>
      </c>
      <c r="U84" s="148" t="s">
        <v>203</v>
      </c>
      <c r="V84" s="60" t="s">
        <v>204</v>
      </c>
      <c r="W84" s="61" t="s">
        <v>204</v>
      </c>
    </row>
    <row r="85" spans="1:23" ht="17.25" customHeight="1">
      <c r="A85" s="227"/>
      <c r="B85" s="62"/>
      <c r="C85" s="63"/>
      <c r="D85" s="64" t="s">
        <v>204</v>
      </c>
      <c r="E85" s="62"/>
      <c r="F85" s="65"/>
      <c r="G85" s="150"/>
      <c r="H85" s="66"/>
      <c r="I85" s="150"/>
      <c r="J85" s="67"/>
      <c r="K85" s="68"/>
      <c r="L85" s="53"/>
      <c r="M85" s="227"/>
      <c r="N85" s="69"/>
      <c r="O85" s="70"/>
      <c r="P85" s="64" t="s">
        <v>204</v>
      </c>
      <c r="Q85" s="78"/>
      <c r="R85" s="71"/>
      <c r="S85" s="149"/>
      <c r="T85" s="72"/>
      <c r="U85" s="149"/>
      <c r="V85" s="73"/>
      <c r="W85" s="74"/>
    </row>
    <row r="86" spans="1:23" ht="11.25" customHeight="1">
      <c r="A86" s="226">
        <v>39</v>
      </c>
      <c r="B86" s="55"/>
      <c r="C86" s="56" t="s">
        <v>204</v>
      </c>
      <c r="D86" s="57" t="s">
        <v>204</v>
      </c>
      <c r="E86" s="77" t="s">
        <v>204</v>
      </c>
      <c r="F86" s="58" t="s">
        <v>204</v>
      </c>
      <c r="G86" s="148" t="s">
        <v>203</v>
      </c>
      <c r="H86" s="59" t="s">
        <v>204</v>
      </c>
      <c r="I86" s="148" t="s">
        <v>203</v>
      </c>
      <c r="J86" s="60" t="s">
        <v>204</v>
      </c>
      <c r="K86" s="61" t="s">
        <v>204</v>
      </c>
      <c r="L86" s="53"/>
      <c r="M86" s="226">
        <v>39</v>
      </c>
      <c r="N86" s="55"/>
      <c r="O86" s="56" t="s">
        <v>204</v>
      </c>
      <c r="P86" s="57" t="s">
        <v>204</v>
      </c>
      <c r="Q86" s="77" t="s">
        <v>204</v>
      </c>
      <c r="R86" s="58" t="s">
        <v>204</v>
      </c>
      <c r="S86" s="148" t="s">
        <v>203</v>
      </c>
      <c r="T86" s="59" t="s">
        <v>204</v>
      </c>
      <c r="U86" s="148" t="s">
        <v>203</v>
      </c>
      <c r="V86" s="60" t="s">
        <v>204</v>
      </c>
      <c r="W86" s="61" t="s">
        <v>204</v>
      </c>
    </row>
    <row r="87" spans="1:23" ht="17.25" customHeight="1">
      <c r="A87" s="227"/>
      <c r="B87" s="62"/>
      <c r="C87" s="63"/>
      <c r="D87" s="64" t="s">
        <v>204</v>
      </c>
      <c r="E87" s="62"/>
      <c r="F87" s="65"/>
      <c r="G87" s="150"/>
      <c r="H87" s="66"/>
      <c r="I87" s="150"/>
      <c r="J87" s="67"/>
      <c r="K87" s="68"/>
      <c r="L87" s="53"/>
      <c r="M87" s="227"/>
      <c r="N87" s="69"/>
      <c r="O87" s="70"/>
      <c r="P87" s="64" t="s">
        <v>204</v>
      </c>
      <c r="Q87" s="78"/>
      <c r="R87" s="71"/>
      <c r="S87" s="149"/>
      <c r="T87" s="72"/>
      <c r="U87" s="149"/>
      <c r="V87" s="73"/>
      <c r="W87" s="74"/>
    </row>
    <row r="88" spans="1:23" ht="11.25" customHeight="1">
      <c r="A88" s="226">
        <v>40</v>
      </c>
      <c r="B88" s="55"/>
      <c r="C88" s="56" t="s">
        <v>204</v>
      </c>
      <c r="D88" s="57" t="s">
        <v>204</v>
      </c>
      <c r="E88" s="77" t="s">
        <v>204</v>
      </c>
      <c r="F88" s="58" t="s">
        <v>204</v>
      </c>
      <c r="G88" s="148" t="s">
        <v>203</v>
      </c>
      <c r="H88" s="59" t="s">
        <v>204</v>
      </c>
      <c r="I88" s="148" t="s">
        <v>203</v>
      </c>
      <c r="J88" s="60" t="s">
        <v>204</v>
      </c>
      <c r="K88" s="61" t="s">
        <v>204</v>
      </c>
      <c r="L88" s="53"/>
      <c r="M88" s="226">
        <v>40</v>
      </c>
      <c r="N88" s="55"/>
      <c r="O88" s="56" t="s">
        <v>204</v>
      </c>
      <c r="P88" s="57" t="s">
        <v>204</v>
      </c>
      <c r="Q88" s="77" t="s">
        <v>204</v>
      </c>
      <c r="R88" s="58" t="s">
        <v>204</v>
      </c>
      <c r="S88" s="148" t="s">
        <v>203</v>
      </c>
      <c r="T88" s="59" t="s">
        <v>204</v>
      </c>
      <c r="U88" s="148" t="s">
        <v>203</v>
      </c>
      <c r="V88" s="60" t="s">
        <v>204</v>
      </c>
      <c r="W88" s="61" t="s">
        <v>204</v>
      </c>
    </row>
    <row r="89" spans="1:23" ht="17.25" customHeight="1">
      <c r="A89" s="227"/>
      <c r="B89" s="62"/>
      <c r="C89" s="63"/>
      <c r="D89" s="64" t="s">
        <v>204</v>
      </c>
      <c r="E89" s="62"/>
      <c r="F89" s="65"/>
      <c r="G89" s="150"/>
      <c r="H89" s="66"/>
      <c r="I89" s="150"/>
      <c r="J89" s="67"/>
      <c r="K89" s="68"/>
      <c r="L89" s="53"/>
      <c r="M89" s="227"/>
      <c r="N89" s="69"/>
      <c r="O89" s="70"/>
      <c r="P89" s="64" t="s">
        <v>204</v>
      </c>
      <c r="Q89" s="78"/>
      <c r="R89" s="71"/>
      <c r="S89" s="149"/>
      <c r="T89" s="72"/>
      <c r="U89" s="149"/>
      <c r="V89" s="73"/>
      <c r="W89" s="74"/>
    </row>
    <row r="90" spans="1:23" ht="11.25" customHeight="1">
      <c r="A90" s="226">
        <v>41</v>
      </c>
      <c r="B90" s="55"/>
      <c r="C90" s="56" t="s">
        <v>204</v>
      </c>
      <c r="D90" s="57" t="s">
        <v>204</v>
      </c>
      <c r="E90" s="77" t="s">
        <v>204</v>
      </c>
      <c r="F90" s="58" t="s">
        <v>204</v>
      </c>
      <c r="G90" s="148" t="s">
        <v>203</v>
      </c>
      <c r="H90" s="59" t="s">
        <v>204</v>
      </c>
      <c r="I90" s="148" t="s">
        <v>203</v>
      </c>
      <c r="J90" s="60" t="s">
        <v>204</v>
      </c>
      <c r="K90" s="61" t="s">
        <v>204</v>
      </c>
      <c r="L90" s="53"/>
      <c r="M90" s="226">
        <v>41</v>
      </c>
      <c r="N90" s="55"/>
      <c r="O90" s="56" t="s">
        <v>204</v>
      </c>
      <c r="P90" s="57" t="s">
        <v>204</v>
      </c>
      <c r="Q90" s="77" t="s">
        <v>204</v>
      </c>
      <c r="R90" s="58" t="s">
        <v>204</v>
      </c>
      <c r="S90" s="148" t="s">
        <v>203</v>
      </c>
      <c r="T90" s="59" t="s">
        <v>204</v>
      </c>
      <c r="U90" s="148" t="s">
        <v>203</v>
      </c>
      <c r="V90" s="60" t="s">
        <v>204</v>
      </c>
      <c r="W90" s="61" t="s">
        <v>204</v>
      </c>
    </row>
    <row r="91" spans="1:23" ht="17.25" customHeight="1">
      <c r="A91" s="227"/>
      <c r="B91" s="62"/>
      <c r="C91" s="63"/>
      <c r="D91" s="64" t="s">
        <v>204</v>
      </c>
      <c r="E91" s="62"/>
      <c r="F91" s="65"/>
      <c r="G91" s="150"/>
      <c r="H91" s="66"/>
      <c r="I91" s="150"/>
      <c r="J91" s="67"/>
      <c r="K91" s="68"/>
      <c r="L91" s="53"/>
      <c r="M91" s="227"/>
      <c r="N91" s="69"/>
      <c r="O91" s="70"/>
      <c r="P91" s="64" t="s">
        <v>204</v>
      </c>
      <c r="Q91" s="78"/>
      <c r="R91" s="71"/>
      <c r="S91" s="149"/>
      <c r="T91" s="72"/>
      <c r="U91" s="149"/>
      <c r="V91" s="73"/>
      <c r="W91" s="74"/>
    </row>
    <row r="92" spans="1:23" ht="11.25" customHeight="1">
      <c r="A92" s="226">
        <v>42</v>
      </c>
      <c r="B92" s="55"/>
      <c r="C92" s="56" t="s">
        <v>204</v>
      </c>
      <c r="D92" s="57" t="s">
        <v>204</v>
      </c>
      <c r="E92" s="77" t="s">
        <v>204</v>
      </c>
      <c r="F92" s="58" t="s">
        <v>204</v>
      </c>
      <c r="G92" s="148" t="s">
        <v>203</v>
      </c>
      <c r="H92" s="59" t="s">
        <v>204</v>
      </c>
      <c r="I92" s="148" t="s">
        <v>203</v>
      </c>
      <c r="J92" s="60" t="s">
        <v>204</v>
      </c>
      <c r="K92" s="61" t="s">
        <v>204</v>
      </c>
      <c r="L92" s="53"/>
      <c r="M92" s="226">
        <v>42</v>
      </c>
      <c r="N92" s="55"/>
      <c r="O92" s="56" t="s">
        <v>204</v>
      </c>
      <c r="P92" s="57" t="s">
        <v>204</v>
      </c>
      <c r="Q92" s="77" t="s">
        <v>204</v>
      </c>
      <c r="R92" s="58" t="s">
        <v>204</v>
      </c>
      <c r="S92" s="148" t="s">
        <v>203</v>
      </c>
      <c r="T92" s="59" t="s">
        <v>204</v>
      </c>
      <c r="U92" s="148" t="s">
        <v>203</v>
      </c>
      <c r="V92" s="60" t="s">
        <v>204</v>
      </c>
      <c r="W92" s="61" t="s">
        <v>204</v>
      </c>
    </row>
    <row r="93" spans="1:23" ht="17.25" customHeight="1">
      <c r="A93" s="227"/>
      <c r="B93" s="62"/>
      <c r="C93" s="63"/>
      <c r="D93" s="64" t="s">
        <v>204</v>
      </c>
      <c r="E93" s="62"/>
      <c r="F93" s="65"/>
      <c r="G93" s="150"/>
      <c r="H93" s="66"/>
      <c r="I93" s="150"/>
      <c r="J93" s="67"/>
      <c r="K93" s="68"/>
      <c r="L93" s="53"/>
      <c r="M93" s="227"/>
      <c r="N93" s="69"/>
      <c r="O93" s="70"/>
      <c r="P93" s="64" t="s">
        <v>204</v>
      </c>
      <c r="Q93" s="78"/>
      <c r="R93" s="71"/>
      <c r="S93" s="149"/>
      <c r="T93" s="72"/>
      <c r="U93" s="149"/>
      <c r="V93" s="73"/>
      <c r="W93" s="74"/>
    </row>
    <row r="94" spans="1:23" ht="11.25" customHeight="1">
      <c r="A94" s="226">
        <v>43</v>
      </c>
      <c r="B94" s="55"/>
      <c r="C94" s="56" t="s">
        <v>204</v>
      </c>
      <c r="D94" s="57" t="s">
        <v>204</v>
      </c>
      <c r="E94" s="77" t="s">
        <v>204</v>
      </c>
      <c r="F94" s="58" t="s">
        <v>204</v>
      </c>
      <c r="G94" s="148" t="s">
        <v>203</v>
      </c>
      <c r="H94" s="59" t="s">
        <v>204</v>
      </c>
      <c r="I94" s="148" t="s">
        <v>203</v>
      </c>
      <c r="J94" s="60" t="s">
        <v>204</v>
      </c>
      <c r="K94" s="61" t="s">
        <v>204</v>
      </c>
      <c r="L94" s="53"/>
      <c r="M94" s="226">
        <v>43</v>
      </c>
      <c r="N94" s="55"/>
      <c r="O94" s="56" t="s">
        <v>204</v>
      </c>
      <c r="P94" s="57" t="s">
        <v>204</v>
      </c>
      <c r="Q94" s="77" t="s">
        <v>204</v>
      </c>
      <c r="R94" s="58" t="s">
        <v>204</v>
      </c>
      <c r="S94" s="148" t="s">
        <v>203</v>
      </c>
      <c r="T94" s="59" t="s">
        <v>204</v>
      </c>
      <c r="U94" s="148" t="s">
        <v>203</v>
      </c>
      <c r="V94" s="60" t="s">
        <v>204</v>
      </c>
      <c r="W94" s="61" t="s">
        <v>204</v>
      </c>
    </row>
    <row r="95" spans="1:23" ht="17.25" customHeight="1">
      <c r="A95" s="227"/>
      <c r="B95" s="62"/>
      <c r="C95" s="63"/>
      <c r="D95" s="64" t="s">
        <v>204</v>
      </c>
      <c r="E95" s="62"/>
      <c r="F95" s="65"/>
      <c r="G95" s="150"/>
      <c r="H95" s="66"/>
      <c r="I95" s="150"/>
      <c r="J95" s="67"/>
      <c r="K95" s="68"/>
      <c r="L95" s="53"/>
      <c r="M95" s="227"/>
      <c r="N95" s="69"/>
      <c r="O95" s="70"/>
      <c r="P95" s="64" t="s">
        <v>204</v>
      </c>
      <c r="Q95" s="78"/>
      <c r="R95" s="71"/>
      <c r="S95" s="149"/>
      <c r="T95" s="72"/>
      <c r="U95" s="149"/>
      <c r="V95" s="73"/>
      <c r="W95" s="74"/>
    </row>
    <row r="96" spans="1:23" ht="11.25" customHeight="1">
      <c r="A96" s="226">
        <v>44</v>
      </c>
      <c r="B96" s="55"/>
      <c r="C96" s="56" t="s">
        <v>204</v>
      </c>
      <c r="D96" s="57" t="s">
        <v>204</v>
      </c>
      <c r="E96" s="77" t="s">
        <v>204</v>
      </c>
      <c r="F96" s="58" t="s">
        <v>204</v>
      </c>
      <c r="G96" s="148" t="s">
        <v>203</v>
      </c>
      <c r="H96" s="59" t="s">
        <v>204</v>
      </c>
      <c r="I96" s="148" t="s">
        <v>203</v>
      </c>
      <c r="J96" s="60" t="s">
        <v>204</v>
      </c>
      <c r="K96" s="61" t="s">
        <v>204</v>
      </c>
      <c r="L96" s="53"/>
      <c r="M96" s="226">
        <v>44</v>
      </c>
      <c r="N96" s="55"/>
      <c r="O96" s="56" t="s">
        <v>204</v>
      </c>
      <c r="P96" s="57" t="s">
        <v>204</v>
      </c>
      <c r="Q96" s="77" t="s">
        <v>204</v>
      </c>
      <c r="R96" s="58" t="s">
        <v>204</v>
      </c>
      <c r="S96" s="148" t="s">
        <v>203</v>
      </c>
      <c r="T96" s="59" t="s">
        <v>204</v>
      </c>
      <c r="U96" s="148" t="s">
        <v>203</v>
      </c>
      <c r="V96" s="60" t="s">
        <v>204</v>
      </c>
      <c r="W96" s="61" t="s">
        <v>204</v>
      </c>
    </row>
    <row r="97" spans="1:23" ht="17.25" customHeight="1">
      <c r="A97" s="227"/>
      <c r="B97" s="62"/>
      <c r="C97" s="63"/>
      <c r="D97" s="64" t="s">
        <v>204</v>
      </c>
      <c r="E97" s="62"/>
      <c r="F97" s="65"/>
      <c r="G97" s="150"/>
      <c r="H97" s="66"/>
      <c r="I97" s="150"/>
      <c r="J97" s="67"/>
      <c r="K97" s="68"/>
      <c r="L97" s="53"/>
      <c r="M97" s="227"/>
      <c r="N97" s="69"/>
      <c r="O97" s="70"/>
      <c r="P97" s="64" t="s">
        <v>204</v>
      </c>
      <c r="Q97" s="78"/>
      <c r="R97" s="71"/>
      <c r="S97" s="149"/>
      <c r="T97" s="72"/>
      <c r="U97" s="149"/>
      <c r="V97" s="73"/>
      <c r="W97" s="74"/>
    </row>
    <row r="98" spans="1:23" ht="11.25" customHeight="1">
      <c r="A98" s="226">
        <v>45</v>
      </c>
      <c r="B98" s="55"/>
      <c r="C98" s="56" t="s">
        <v>204</v>
      </c>
      <c r="D98" s="57" t="s">
        <v>204</v>
      </c>
      <c r="E98" s="77" t="s">
        <v>204</v>
      </c>
      <c r="F98" s="58" t="s">
        <v>204</v>
      </c>
      <c r="G98" s="148" t="s">
        <v>203</v>
      </c>
      <c r="H98" s="59" t="s">
        <v>204</v>
      </c>
      <c r="I98" s="148" t="s">
        <v>203</v>
      </c>
      <c r="J98" s="60" t="s">
        <v>204</v>
      </c>
      <c r="K98" s="61" t="s">
        <v>204</v>
      </c>
      <c r="L98" s="53"/>
      <c r="M98" s="226">
        <v>45</v>
      </c>
      <c r="N98" s="55"/>
      <c r="O98" s="56" t="s">
        <v>204</v>
      </c>
      <c r="P98" s="57" t="s">
        <v>204</v>
      </c>
      <c r="Q98" s="77" t="s">
        <v>204</v>
      </c>
      <c r="R98" s="58" t="s">
        <v>204</v>
      </c>
      <c r="S98" s="148" t="s">
        <v>203</v>
      </c>
      <c r="T98" s="59" t="s">
        <v>204</v>
      </c>
      <c r="U98" s="148" t="s">
        <v>203</v>
      </c>
      <c r="V98" s="60" t="s">
        <v>204</v>
      </c>
      <c r="W98" s="61" t="s">
        <v>204</v>
      </c>
    </row>
    <row r="99" spans="1:23" ht="17.25" customHeight="1">
      <c r="A99" s="227"/>
      <c r="B99" s="62"/>
      <c r="C99" s="63"/>
      <c r="D99" s="64" t="s">
        <v>204</v>
      </c>
      <c r="E99" s="62"/>
      <c r="F99" s="65"/>
      <c r="G99" s="150"/>
      <c r="H99" s="66"/>
      <c r="I99" s="150"/>
      <c r="J99" s="67"/>
      <c r="K99" s="68"/>
      <c r="L99" s="53"/>
      <c r="M99" s="227"/>
      <c r="N99" s="69"/>
      <c r="O99" s="70"/>
      <c r="P99" s="64" t="s">
        <v>204</v>
      </c>
      <c r="Q99" s="78"/>
      <c r="R99" s="71"/>
      <c r="S99" s="149"/>
      <c r="T99" s="72"/>
      <c r="U99" s="149"/>
      <c r="V99" s="73"/>
      <c r="W99" s="74"/>
    </row>
    <row r="100" spans="1:23" ht="11.25" customHeight="1">
      <c r="A100" s="226">
        <v>46</v>
      </c>
      <c r="B100" s="55"/>
      <c r="C100" s="56" t="s">
        <v>204</v>
      </c>
      <c r="D100" s="57" t="s">
        <v>204</v>
      </c>
      <c r="E100" s="77" t="s">
        <v>204</v>
      </c>
      <c r="F100" s="58" t="s">
        <v>204</v>
      </c>
      <c r="G100" s="148" t="s">
        <v>203</v>
      </c>
      <c r="H100" s="59" t="s">
        <v>204</v>
      </c>
      <c r="I100" s="148" t="s">
        <v>203</v>
      </c>
      <c r="J100" s="60" t="s">
        <v>204</v>
      </c>
      <c r="K100" s="61" t="s">
        <v>204</v>
      </c>
      <c r="L100" s="53"/>
      <c r="M100" s="226">
        <v>46</v>
      </c>
      <c r="N100" s="55"/>
      <c r="O100" s="56" t="s">
        <v>204</v>
      </c>
      <c r="P100" s="57" t="s">
        <v>204</v>
      </c>
      <c r="Q100" s="77" t="s">
        <v>204</v>
      </c>
      <c r="R100" s="58" t="s">
        <v>204</v>
      </c>
      <c r="S100" s="148" t="s">
        <v>203</v>
      </c>
      <c r="T100" s="59" t="s">
        <v>204</v>
      </c>
      <c r="U100" s="148" t="s">
        <v>203</v>
      </c>
      <c r="V100" s="60" t="s">
        <v>204</v>
      </c>
      <c r="W100" s="61" t="s">
        <v>204</v>
      </c>
    </row>
    <row r="101" spans="1:23" ht="17.25" customHeight="1">
      <c r="A101" s="227"/>
      <c r="B101" s="62"/>
      <c r="C101" s="63"/>
      <c r="D101" s="64" t="s">
        <v>204</v>
      </c>
      <c r="E101" s="62"/>
      <c r="F101" s="65"/>
      <c r="G101" s="150"/>
      <c r="H101" s="66"/>
      <c r="I101" s="150"/>
      <c r="J101" s="67"/>
      <c r="K101" s="68"/>
      <c r="L101" s="53"/>
      <c r="M101" s="227"/>
      <c r="N101" s="69"/>
      <c r="O101" s="70"/>
      <c r="P101" s="64" t="s">
        <v>204</v>
      </c>
      <c r="Q101" s="78"/>
      <c r="R101" s="71"/>
      <c r="S101" s="149"/>
      <c r="T101" s="72"/>
      <c r="U101" s="149"/>
      <c r="V101" s="73"/>
      <c r="W101" s="74"/>
    </row>
    <row r="102" spans="1:23" ht="11.25" customHeight="1">
      <c r="A102" s="226">
        <v>47</v>
      </c>
      <c r="B102" s="55"/>
      <c r="C102" s="56" t="s">
        <v>204</v>
      </c>
      <c r="D102" s="57" t="s">
        <v>204</v>
      </c>
      <c r="E102" s="77" t="s">
        <v>204</v>
      </c>
      <c r="F102" s="58" t="s">
        <v>204</v>
      </c>
      <c r="G102" s="148" t="s">
        <v>203</v>
      </c>
      <c r="H102" s="59" t="s">
        <v>204</v>
      </c>
      <c r="I102" s="148" t="s">
        <v>203</v>
      </c>
      <c r="J102" s="60" t="s">
        <v>204</v>
      </c>
      <c r="K102" s="61" t="s">
        <v>204</v>
      </c>
      <c r="L102" s="53"/>
      <c r="M102" s="226">
        <v>47</v>
      </c>
      <c r="N102" s="55"/>
      <c r="O102" s="56" t="s">
        <v>204</v>
      </c>
      <c r="P102" s="57" t="s">
        <v>204</v>
      </c>
      <c r="Q102" s="77" t="s">
        <v>204</v>
      </c>
      <c r="R102" s="58" t="s">
        <v>204</v>
      </c>
      <c r="S102" s="148" t="s">
        <v>203</v>
      </c>
      <c r="T102" s="59" t="s">
        <v>204</v>
      </c>
      <c r="U102" s="148" t="s">
        <v>203</v>
      </c>
      <c r="V102" s="60" t="s">
        <v>204</v>
      </c>
      <c r="W102" s="61" t="s">
        <v>204</v>
      </c>
    </row>
    <row r="103" spans="1:23" ht="17.25" customHeight="1">
      <c r="A103" s="227"/>
      <c r="B103" s="62"/>
      <c r="C103" s="63"/>
      <c r="D103" s="64" t="s">
        <v>204</v>
      </c>
      <c r="E103" s="62"/>
      <c r="F103" s="65"/>
      <c r="G103" s="150"/>
      <c r="H103" s="66"/>
      <c r="I103" s="150"/>
      <c r="J103" s="67"/>
      <c r="K103" s="68"/>
      <c r="L103" s="53"/>
      <c r="M103" s="227"/>
      <c r="N103" s="69"/>
      <c r="O103" s="70"/>
      <c r="P103" s="64" t="s">
        <v>204</v>
      </c>
      <c r="Q103" s="78"/>
      <c r="R103" s="71"/>
      <c r="S103" s="149"/>
      <c r="T103" s="72"/>
      <c r="U103" s="149"/>
      <c r="V103" s="73"/>
      <c r="W103" s="74"/>
    </row>
    <row r="104" spans="1:23" ht="11.25" customHeight="1">
      <c r="A104" s="226">
        <v>48</v>
      </c>
      <c r="B104" s="55"/>
      <c r="C104" s="56" t="s">
        <v>204</v>
      </c>
      <c r="D104" s="57" t="s">
        <v>204</v>
      </c>
      <c r="E104" s="77" t="s">
        <v>204</v>
      </c>
      <c r="F104" s="58" t="s">
        <v>204</v>
      </c>
      <c r="G104" s="148" t="s">
        <v>203</v>
      </c>
      <c r="H104" s="59" t="s">
        <v>204</v>
      </c>
      <c r="I104" s="148" t="s">
        <v>203</v>
      </c>
      <c r="J104" s="60" t="s">
        <v>204</v>
      </c>
      <c r="K104" s="61" t="s">
        <v>204</v>
      </c>
      <c r="L104" s="53"/>
      <c r="M104" s="226">
        <v>48</v>
      </c>
      <c r="N104" s="55"/>
      <c r="O104" s="56" t="s">
        <v>204</v>
      </c>
      <c r="P104" s="57" t="s">
        <v>204</v>
      </c>
      <c r="Q104" s="77" t="s">
        <v>204</v>
      </c>
      <c r="R104" s="58" t="s">
        <v>204</v>
      </c>
      <c r="S104" s="148" t="s">
        <v>203</v>
      </c>
      <c r="T104" s="59" t="s">
        <v>204</v>
      </c>
      <c r="U104" s="148" t="s">
        <v>203</v>
      </c>
      <c r="V104" s="60" t="s">
        <v>204</v>
      </c>
      <c r="W104" s="61" t="s">
        <v>204</v>
      </c>
    </row>
    <row r="105" spans="1:23" ht="17.25" customHeight="1">
      <c r="A105" s="227"/>
      <c r="B105" s="62"/>
      <c r="C105" s="63"/>
      <c r="D105" s="64" t="s">
        <v>204</v>
      </c>
      <c r="E105" s="62"/>
      <c r="F105" s="65"/>
      <c r="G105" s="150"/>
      <c r="H105" s="66"/>
      <c r="I105" s="150"/>
      <c r="J105" s="67"/>
      <c r="K105" s="68"/>
      <c r="L105" s="53"/>
      <c r="M105" s="227"/>
      <c r="N105" s="69"/>
      <c r="O105" s="70"/>
      <c r="P105" s="64" t="s">
        <v>204</v>
      </c>
      <c r="Q105" s="78"/>
      <c r="R105" s="71"/>
      <c r="S105" s="149"/>
      <c r="T105" s="72"/>
      <c r="U105" s="149"/>
      <c r="V105" s="73"/>
      <c r="W105" s="74"/>
    </row>
    <row r="106" spans="1:23" ht="11.25" customHeight="1">
      <c r="A106" s="226">
        <v>49</v>
      </c>
      <c r="B106" s="55"/>
      <c r="C106" s="56" t="s">
        <v>204</v>
      </c>
      <c r="D106" s="57" t="s">
        <v>204</v>
      </c>
      <c r="E106" s="77" t="s">
        <v>204</v>
      </c>
      <c r="F106" s="58" t="s">
        <v>204</v>
      </c>
      <c r="G106" s="148" t="s">
        <v>203</v>
      </c>
      <c r="H106" s="59" t="s">
        <v>204</v>
      </c>
      <c r="I106" s="148" t="s">
        <v>203</v>
      </c>
      <c r="J106" s="60" t="s">
        <v>204</v>
      </c>
      <c r="K106" s="61" t="s">
        <v>204</v>
      </c>
      <c r="L106" s="53"/>
      <c r="M106" s="226">
        <v>49</v>
      </c>
      <c r="N106" s="55"/>
      <c r="O106" s="56" t="s">
        <v>204</v>
      </c>
      <c r="P106" s="57" t="s">
        <v>204</v>
      </c>
      <c r="Q106" s="77" t="s">
        <v>204</v>
      </c>
      <c r="R106" s="58" t="s">
        <v>204</v>
      </c>
      <c r="S106" s="148" t="s">
        <v>203</v>
      </c>
      <c r="T106" s="59" t="s">
        <v>204</v>
      </c>
      <c r="U106" s="148" t="s">
        <v>203</v>
      </c>
      <c r="V106" s="60" t="s">
        <v>204</v>
      </c>
      <c r="W106" s="61" t="s">
        <v>204</v>
      </c>
    </row>
    <row r="107" spans="1:23" ht="17.25" customHeight="1">
      <c r="A107" s="227"/>
      <c r="B107" s="62"/>
      <c r="C107" s="63"/>
      <c r="D107" s="64" t="s">
        <v>204</v>
      </c>
      <c r="E107" s="62"/>
      <c r="F107" s="65"/>
      <c r="G107" s="150"/>
      <c r="H107" s="66"/>
      <c r="I107" s="150"/>
      <c r="J107" s="67"/>
      <c r="K107" s="68"/>
      <c r="L107" s="53"/>
      <c r="M107" s="227"/>
      <c r="N107" s="69"/>
      <c r="O107" s="70"/>
      <c r="P107" s="64" t="s">
        <v>204</v>
      </c>
      <c r="Q107" s="78"/>
      <c r="R107" s="71"/>
      <c r="S107" s="149"/>
      <c r="T107" s="72"/>
      <c r="U107" s="149"/>
      <c r="V107" s="73"/>
      <c r="W107" s="74"/>
    </row>
    <row r="108" spans="1:23" ht="11.25" customHeight="1">
      <c r="A108" s="226">
        <v>50</v>
      </c>
      <c r="B108" s="55"/>
      <c r="C108" s="56" t="s">
        <v>204</v>
      </c>
      <c r="D108" s="57" t="s">
        <v>204</v>
      </c>
      <c r="E108" s="77" t="s">
        <v>204</v>
      </c>
      <c r="F108" s="58" t="s">
        <v>204</v>
      </c>
      <c r="G108" s="148" t="s">
        <v>203</v>
      </c>
      <c r="H108" s="59" t="s">
        <v>204</v>
      </c>
      <c r="I108" s="148" t="s">
        <v>203</v>
      </c>
      <c r="J108" s="60" t="s">
        <v>204</v>
      </c>
      <c r="K108" s="61" t="s">
        <v>204</v>
      </c>
      <c r="L108" s="53"/>
      <c r="M108" s="226">
        <v>50</v>
      </c>
      <c r="N108" s="55"/>
      <c r="O108" s="56" t="s">
        <v>204</v>
      </c>
      <c r="P108" s="57" t="s">
        <v>204</v>
      </c>
      <c r="Q108" s="77" t="s">
        <v>204</v>
      </c>
      <c r="R108" s="58" t="s">
        <v>204</v>
      </c>
      <c r="S108" s="148" t="s">
        <v>203</v>
      </c>
      <c r="T108" s="59" t="s">
        <v>204</v>
      </c>
      <c r="U108" s="148" t="s">
        <v>203</v>
      </c>
      <c r="V108" s="60" t="s">
        <v>204</v>
      </c>
      <c r="W108" s="61" t="s">
        <v>204</v>
      </c>
    </row>
    <row r="109" spans="1:23" ht="17.25" customHeight="1">
      <c r="A109" s="227"/>
      <c r="B109" s="62"/>
      <c r="C109" s="63"/>
      <c r="D109" s="64" t="s">
        <v>204</v>
      </c>
      <c r="E109" s="62"/>
      <c r="F109" s="65"/>
      <c r="G109" s="150"/>
      <c r="H109" s="66"/>
      <c r="I109" s="150"/>
      <c r="J109" s="67"/>
      <c r="K109" s="68"/>
      <c r="L109" s="53"/>
      <c r="M109" s="227"/>
      <c r="N109" s="69"/>
      <c r="O109" s="70"/>
      <c r="P109" s="64" t="s">
        <v>204</v>
      </c>
      <c r="Q109" s="78"/>
      <c r="R109" s="71"/>
      <c r="S109" s="149"/>
      <c r="T109" s="72"/>
      <c r="U109" s="149"/>
      <c r="V109" s="73"/>
      <c r="W109" s="74"/>
    </row>
    <row r="110" spans="1:23" ht="11.25" customHeight="1">
      <c r="A110" s="226">
        <v>51</v>
      </c>
      <c r="B110" s="55"/>
      <c r="C110" s="56" t="s">
        <v>204</v>
      </c>
      <c r="D110" s="57" t="s">
        <v>204</v>
      </c>
      <c r="E110" s="77" t="s">
        <v>204</v>
      </c>
      <c r="F110" s="58" t="s">
        <v>204</v>
      </c>
      <c r="G110" s="148" t="s">
        <v>203</v>
      </c>
      <c r="H110" s="59" t="s">
        <v>204</v>
      </c>
      <c r="I110" s="148" t="s">
        <v>203</v>
      </c>
      <c r="J110" s="60" t="s">
        <v>204</v>
      </c>
      <c r="K110" s="61" t="s">
        <v>204</v>
      </c>
      <c r="L110" s="53"/>
      <c r="M110" s="226">
        <v>51</v>
      </c>
      <c r="N110" s="55"/>
      <c r="O110" s="56" t="s">
        <v>204</v>
      </c>
      <c r="P110" s="57" t="s">
        <v>204</v>
      </c>
      <c r="Q110" s="77" t="s">
        <v>204</v>
      </c>
      <c r="R110" s="58" t="s">
        <v>204</v>
      </c>
      <c r="S110" s="148" t="s">
        <v>203</v>
      </c>
      <c r="T110" s="59" t="s">
        <v>204</v>
      </c>
      <c r="U110" s="148" t="s">
        <v>203</v>
      </c>
      <c r="V110" s="60" t="s">
        <v>204</v>
      </c>
      <c r="W110" s="61" t="s">
        <v>204</v>
      </c>
    </row>
    <row r="111" spans="1:23" ht="17.25" customHeight="1">
      <c r="A111" s="227"/>
      <c r="B111" s="62"/>
      <c r="C111" s="63"/>
      <c r="D111" s="64" t="s">
        <v>204</v>
      </c>
      <c r="E111" s="62"/>
      <c r="F111" s="65"/>
      <c r="G111" s="150"/>
      <c r="H111" s="66"/>
      <c r="I111" s="150"/>
      <c r="J111" s="67"/>
      <c r="K111" s="68"/>
      <c r="L111" s="53"/>
      <c r="M111" s="227"/>
      <c r="N111" s="69"/>
      <c r="O111" s="70"/>
      <c r="P111" s="64" t="s">
        <v>204</v>
      </c>
      <c r="Q111" s="78"/>
      <c r="R111" s="71"/>
      <c r="S111" s="149"/>
      <c r="T111" s="72"/>
      <c r="U111" s="149"/>
      <c r="V111" s="73"/>
      <c r="W111" s="74"/>
    </row>
    <row r="112" spans="1:23" ht="11.25" customHeight="1">
      <c r="A112" s="226">
        <v>52</v>
      </c>
      <c r="B112" s="55"/>
      <c r="C112" s="56" t="s">
        <v>204</v>
      </c>
      <c r="D112" s="57" t="s">
        <v>204</v>
      </c>
      <c r="E112" s="77" t="s">
        <v>204</v>
      </c>
      <c r="F112" s="58" t="s">
        <v>204</v>
      </c>
      <c r="G112" s="148" t="s">
        <v>203</v>
      </c>
      <c r="H112" s="59" t="s">
        <v>204</v>
      </c>
      <c r="I112" s="148" t="s">
        <v>203</v>
      </c>
      <c r="J112" s="60" t="s">
        <v>204</v>
      </c>
      <c r="K112" s="61" t="s">
        <v>204</v>
      </c>
      <c r="L112" s="53"/>
      <c r="M112" s="226">
        <v>52</v>
      </c>
      <c r="N112" s="55"/>
      <c r="O112" s="56" t="s">
        <v>204</v>
      </c>
      <c r="P112" s="57" t="s">
        <v>204</v>
      </c>
      <c r="Q112" s="77" t="s">
        <v>204</v>
      </c>
      <c r="R112" s="58" t="s">
        <v>204</v>
      </c>
      <c r="S112" s="148" t="s">
        <v>203</v>
      </c>
      <c r="T112" s="59" t="s">
        <v>204</v>
      </c>
      <c r="U112" s="148" t="s">
        <v>203</v>
      </c>
      <c r="V112" s="60" t="s">
        <v>204</v>
      </c>
      <c r="W112" s="61" t="s">
        <v>204</v>
      </c>
    </row>
    <row r="113" spans="1:23" ht="17.25" customHeight="1">
      <c r="A113" s="227"/>
      <c r="B113" s="62"/>
      <c r="C113" s="63"/>
      <c r="D113" s="64" t="s">
        <v>204</v>
      </c>
      <c r="E113" s="62"/>
      <c r="F113" s="65"/>
      <c r="G113" s="150"/>
      <c r="H113" s="66"/>
      <c r="I113" s="150"/>
      <c r="J113" s="67"/>
      <c r="K113" s="68"/>
      <c r="L113" s="53"/>
      <c r="M113" s="227"/>
      <c r="N113" s="69"/>
      <c r="O113" s="70"/>
      <c r="P113" s="64" t="s">
        <v>204</v>
      </c>
      <c r="Q113" s="78"/>
      <c r="R113" s="71"/>
      <c r="S113" s="149"/>
      <c r="T113" s="72"/>
      <c r="U113" s="149"/>
      <c r="V113" s="73"/>
      <c r="W113" s="74"/>
    </row>
    <row r="114" spans="1:23" ht="11.25" customHeight="1">
      <c r="A114" s="226">
        <v>53</v>
      </c>
      <c r="B114" s="55"/>
      <c r="C114" s="56" t="s">
        <v>204</v>
      </c>
      <c r="D114" s="57" t="s">
        <v>204</v>
      </c>
      <c r="E114" s="77" t="s">
        <v>204</v>
      </c>
      <c r="F114" s="58" t="s">
        <v>204</v>
      </c>
      <c r="G114" s="148" t="s">
        <v>203</v>
      </c>
      <c r="H114" s="59" t="s">
        <v>204</v>
      </c>
      <c r="I114" s="148" t="s">
        <v>203</v>
      </c>
      <c r="J114" s="60" t="s">
        <v>204</v>
      </c>
      <c r="K114" s="61" t="s">
        <v>204</v>
      </c>
      <c r="L114" s="53"/>
      <c r="M114" s="226">
        <v>53</v>
      </c>
      <c r="N114" s="55"/>
      <c r="O114" s="56" t="s">
        <v>204</v>
      </c>
      <c r="P114" s="57" t="s">
        <v>204</v>
      </c>
      <c r="Q114" s="77" t="s">
        <v>204</v>
      </c>
      <c r="R114" s="58" t="s">
        <v>204</v>
      </c>
      <c r="S114" s="148" t="s">
        <v>203</v>
      </c>
      <c r="T114" s="59" t="s">
        <v>204</v>
      </c>
      <c r="U114" s="148" t="s">
        <v>203</v>
      </c>
      <c r="V114" s="60" t="s">
        <v>204</v>
      </c>
      <c r="W114" s="61" t="s">
        <v>204</v>
      </c>
    </row>
    <row r="115" spans="1:23" ht="17.25" customHeight="1">
      <c r="A115" s="227"/>
      <c r="B115" s="62"/>
      <c r="C115" s="63"/>
      <c r="D115" s="64" t="s">
        <v>204</v>
      </c>
      <c r="E115" s="62"/>
      <c r="F115" s="65"/>
      <c r="G115" s="150"/>
      <c r="H115" s="66"/>
      <c r="I115" s="150"/>
      <c r="J115" s="67"/>
      <c r="K115" s="68"/>
      <c r="L115" s="53"/>
      <c r="M115" s="227"/>
      <c r="N115" s="69"/>
      <c r="O115" s="70"/>
      <c r="P115" s="64" t="s">
        <v>204</v>
      </c>
      <c r="Q115" s="78"/>
      <c r="R115" s="71"/>
      <c r="S115" s="149"/>
      <c r="T115" s="72"/>
      <c r="U115" s="149"/>
      <c r="V115" s="73"/>
      <c r="W115" s="74"/>
    </row>
    <row r="116" spans="1:23" ht="11.25" customHeight="1">
      <c r="A116" s="226">
        <v>54</v>
      </c>
      <c r="B116" s="55"/>
      <c r="C116" s="56" t="s">
        <v>204</v>
      </c>
      <c r="D116" s="57" t="s">
        <v>204</v>
      </c>
      <c r="E116" s="77" t="s">
        <v>204</v>
      </c>
      <c r="F116" s="58" t="s">
        <v>204</v>
      </c>
      <c r="G116" s="148" t="s">
        <v>203</v>
      </c>
      <c r="H116" s="59" t="s">
        <v>204</v>
      </c>
      <c r="I116" s="148" t="s">
        <v>203</v>
      </c>
      <c r="J116" s="60" t="s">
        <v>204</v>
      </c>
      <c r="K116" s="61" t="s">
        <v>204</v>
      </c>
      <c r="L116" s="53"/>
      <c r="M116" s="226">
        <v>54</v>
      </c>
      <c r="N116" s="55"/>
      <c r="O116" s="56" t="s">
        <v>204</v>
      </c>
      <c r="P116" s="57" t="s">
        <v>204</v>
      </c>
      <c r="Q116" s="77" t="s">
        <v>204</v>
      </c>
      <c r="R116" s="58" t="s">
        <v>204</v>
      </c>
      <c r="S116" s="148" t="s">
        <v>203</v>
      </c>
      <c r="T116" s="59" t="s">
        <v>204</v>
      </c>
      <c r="U116" s="148" t="s">
        <v>203</v>
      </c>
      <c r="V116" s="60" t="s">
        <v>204</v>
      </c>
      <c r="W116" s="61" t="s">
        <v>204</v>
      </c>
    </row>
    <row r="117" spans="1:23" ht="17.25" customHeight="1">
      <c r="A117" s="227"/>
      <c r="B117" s="62"/>
      <c r="C117" s="63"/>
      <c r="D117" s="64" t="s">
        <v>204</v>
      </c>
      <c r="E117" s="62"/>
      <c r="F117" s="65"/>
      <c r="G117" s="150"/>
      <c r="H117" s="66"/>
      <c r="I117" s="150"/>
      <c r="J117" s="67"/>
      <c r="K117" s="68"/>
      <c r="L117" s="53"/>
      <c r="M117" s="227"/>
      <c r="N117" s="69"/>
      <c r="O117" s="70"/>
      <c r="P117" s="64" t="s">
        <v>204</v>
      </c>
      <c r="Q117" s="78"/>
      <c r="R117" s="71"/>
      <c r="S117" s="149"/>
      <c r="T117" s="72"/>
      <c r="U117" s="149"/>
      <c r="V117" s="73"/>
      <c r="W117" s="74"/>
    </row>
    <row r="118" spans="1:23" ht="11.25" customHeight="1">
      <c r="A118" s="226">
        <v>55</v>
      </c>
      <c r="B118" s="55"/>
      <c r="C118" s="56" t="s">
        <v>204</v>
      </c>
      <c r="D118" s="57" t="s">
        <v>204</v>
      </c>
      <c r="E118" s="77" t="s">
        <v>204</v>
      </c>
      <c r="F118" s="58" t="s">
        <v>204</v>
      </c>
      <c r="G118" s="148" t="s">
        <v>203</v>
      </c>
      <c r="H118" s="59" t="s">
        <v>204</v>
      </c>
      <c r="I118" s="148" t="s">
        <v>203</v>
      </c>
      <c r="J118" s="60" t="s">
        <v>204</v>
      </c>
      <c r="K118" s="61" t="s">
        <v>204</v>
      </c>
      <c r="L118" s="53"/>
      <c r="M118" s="226">
        <v>55</v>
      </c>
      <c r="N118" s="55"/>
      <c r="O118" s="56" t="s">
        <v>204</v>
      </c>
      <c r="P118" s="57" t="s">
        <v>204</v>
      </c>
      <c r="Q118" s="77" t="s">
        <v>204</v>
      </c>
      <c r="R118" s="58" t="s">
        <v>204</v>
      </c>
      <c r="S118" s="148" t="s">
        <v>203</v>
      </c>
      <c r="T118" s="59" t="s">
        <v>204</v>
      </c>
      <c r="U118" s="148" t="s">
        <v>203</v>
      </c>
      <c r="V118" s="60" t="s">
        <v>204</v>
      </c>
      <c r="W118" s="61" t="s">
        <v>204</v>
      </c>
    </row>
    <row r="119" spans="1:23" ht="17.25" customHeight="1">
      <c r="A119" s="227"/>
      <c r="B119" s="62"/>
      <c r="C119" s="63"/>
      <c r="D119" s="64" t="s">
        <v>204</v>
      </c>
      <c r="E119" s="62"/>
      <c r="F119" s="65"/>
      <c r="G119" s="150"/>
      <c r="H119" s="66"/>
      <c r="I119" s="150"/>
      <c r="J119" s="67"/>
      <c r="K119" s="68"/>
      <c r="L119" s="53"/>
      <c r="M119" s="227"/>
      <c r="N119" s="69"/>
      <c r="O119" s="70"/>
      <c r="P119" s="64" t="s">
        <v>204</v>
      </c>
      <c r="Q119" s="78"/>
      <c r="R119" s="71"/>
      <c r="S119" s="149"/>
      <c r="T119" s="72"/>
      <c r="U119" s="149"/>
      <c r="V119" s="73"/>
      <c r="W119" s="74"/>
    </row>
    <row r="120" spans="1:23" ht="11.25" customHeight="1">
      <c r="A120" s="226">
        <v>56</v>
      </c>
      <c r="B120" s="55"/>
      <c r="C120" s="56" t="s">
        <v>204</v>
      </c>
      <c r="D120" s="57" t="s">
        <v>204</v>
      </c>
      <c r="E120" s="77" t="s">
        <v>204</v>
      </c>
      <c r="F120" s="58" t="s">
        <v>204</v>
      </c>
      <c r="G120" s="148" t="s">
        <v>203</v>
      </c>
      <c r="H120" s="59" t="s">
        <v>204</v>
      </c>
      <c r="I120" s="148" t="s">
        <v>203</v>
      </c>
      <c r="J120" s="60" t="s">
        <v>204</v>
      </c>
      <c r="K120" s="61" t="s">
        <v>204</v>
      </c>
      <c r="L120" s="53"/>
      <c r="M120" s="226">
        <v>56</v>
      </c>
      <c r="N120" s="55"/>
      <c r="O120" s="56" t="s">
        <v>204</v>
      </c>
      <c r="P120" s="57" t="s">
        <v>204</v>
      </c>
      <c r="Q120" s="77" t="s">
        <v>204</v>
      </c>
      <c r="R120" s="58" t="s">
        <v>204</v>
      </c>
      <c r="S120" s="148" t="s">
        <v>203</v>
      </c>
      <c r="T120" s="59" t="s">
        <v>204</v>
      </c>
      <c r="U120" s="148" t="s">
        <v>203</v>
      </c>
      <c r="V120" s="60" t="s">
        <v>204</v>
      </c>
      <c r="W120" s="61" t="s">
        <v>204</v>
      </c>
    </row>
    <row r="121" spans="1:23" ht="17.25" customHeight="1">
      <c r="A121" s="227"/>
      <c r="B121" s="62"/>
      <c r="C121" s="63"/>
      <c r="D121" s="64" t="s">
        <v>204</v>
      </c>
      <c r="E121" s="62"/>
      <c r="F121" s="65"/>
      <c r="G121" s="150"/>
      <c r="H121" s="66"/>
      <c r="I121" s="150"/>
      <c r="J121" s="67"/>
      <c r="K121" s="68"/>
      <c r="L121" s="53"/>
      <c r="M121" s="227"/>
      <c r="N121" s="69"/>
      <c r="O121" s="70"/>
      <c r="P121" s="64" t="s">
        <v>204</v>
      </c>
      <c r="Q121" s="78"/>
      <c r="R121" s="71"/>
      <c r="S121" s="149"/>
      <c r="T121" s="72"/>
      <c r="U121" s="149"/>
      <c r="V121" s="73"/>
      <c r="W121" s="74"/>
    </row>
    <row r="122" spans="1:23" ht="11.25" customHeight="1">
      <c r="A122" s="226">
        <v>57</v>
      </c>
      <c r="B122" s="55"/>
      <c r="C122" s="56" t="s">
        <v>204</v>
      </c>
      <c r="D122" s="57" t="s">
        <v>204</v>
      </c>
      <c r="E122" s="77" t="s">
        <v>204</v>
      </c>
      <c r="F122" s="58" t="s">
        <v>204</v>
      </c>
      <c r="G122" s="148" t="s">
        <v>203</v>
      </c>
      <c r="H122" s="59" t="s">
        <v>204</v>
      </c>
      <c r="I122" s="148" t="s">
        <v>203</v>
      </c>
      <c r="J122" s="60" t="s">
        <v>204</v>
      </c>
      <c r="K122" s="61" t="s">
        <v>204</v>
      </c>
      <c r="L122" s="53"/>
      <c r="M122" s="226">
        <v>57</v>
      </c>
      <c r="N122" s="55"/>
      <c r="O122" s="56" t="s">
        <v>204</v>
      </c>
      <c r="P122" s="57" t="s">
        <v>204</v>
      </c>
      <c r="Q122" s="77" t="s">
        <v>204</v>
      </c>
      <c r="R122" s="58" t="s">
        <v>204</v>
      </c>
      <c r="S122" s="148" t="s">
        <v>203</v>
      </c>
      <c r="T122" s="59" t="s">
        <v>204</v>
      </c>
      <c r="U122" s="148" t="s">
        <v>203</v>
      </c>
      <c r="V122" s="60" t="s">
        <v>204</v>
      </c>
      <c r="W122" s="61" t="s">
        <v>204</v>
      </c>
    </row>
    <row r="123" spans="1:23" ht="17.25" customHeight="1">
      <c r="A123" s="227"/>
      <c r="B123" s="62"/>
      <c r="C123" s="63"/>
      <c r="D123" s="64" t="s">
        <v>204</v>
      </c>
      <c r="E123" s="62"/>
      <c r="F123" s="65"/>
      <c r="G123" s="150"/>
      <c r="H123" s="66"/>
      <c r="I123" s="150"/>
      <c r="J123" s="67"/>
      <c r="K123" s="68"/>
      <c r="L123" s="53"/>
      <c r="M123" s="227"/>
      <c r="N123" s="69"/>
      <c r="O123" s="70"/>
      <c r="P123" s="64" t="s">
        <v>204</v>
      </c>
      <c r="Q123" s="78"/>
      <c r="R123" s="71"/>
      <c r="S123" s="149"/>
      <c r="T123" s="72"/>
      <c r="U123" s="149"/>
      <c r="V123" s="73"/>
      <c r="W123" s="74"/>
    </row>
    <row r="124" spans="1:23" ht="11.25" customHeight="1">
      <c r="A124" s="226">
        <v>58</v>
      </c>
      <c r="B124" s="55"/>
      <c r="C124" s="56" t="s">
        <v>204</v>
      </c>
      <c r="D124" s="57" t="s">
        <v>204</v>
      </c>
      <c r="E124" s="77" t="s">
        <v>204</v>
      </c>
      <c r="F124" s="58" t="s">
        <v>204</v>
      </c>
      <c r="G124" s="148" t="s">
        <v>203</v>
      </c>
      <c r="H124" s="59" t="s">
        <v>204</v>
      </c>
      <c r="I124" s="148" t="s">
        <v>203</v>
      </c>
      <c r="J124" s="60" t="s">
        <v>204</v>
      </c>
      <c r="K124" s="61" t="s">
        <v>204</v>
      </c>
      <c r="L124" s="53"/>
      <c r="M124" s="226">
        <v>58</v>
      </c>
      <c r="N124" s="55"/>
      <c r="O124" s="56" t="s">
        <v>204</v>
      </c>
      <c r="P124" s="57" t="s">
        <v>204</v>
      </c>
      <c r="Q124" s="77" t="s">
        <v>204</v>
      </c>
      <c r="R124" s="58" t="s">
        <v>204</v>
      </c>
      <c r="S124" s="148" t="s">
        <v>203</v>
      </c>
      <c r="T124" s="59" t="s">
        <v>204</v>
      </c>
      <c r="U124" s="148" t="s">
        <v>203</v>
      </c>
      <c r="V124" s="60" t="s">
        <v>204</v>
      </c>
      <c r="W124" s="61" t="s">
        <v>204</v>
      </c>
    </row>
    <row r="125" spans="1:23" ht="17.25" customHeight="1">
      <c r="A125" s="227"/>
      <c r="B125" s="62"/>
      <c r="C125" s="63"/>
      <c r="D125" s="64" t="s">
        <v>204</v>
      </c>
      <c r="E125" s="62"/>
      <c r="F125" s="65"/>
      <c r="G125" s="150"/>
      <c r="H125" s="66"/>
      <c r="I125" s="150"/>
      <c r="J125" s="67"/>
      <c r="K125" s="68"/>
      <c r="L125" s="53"/>
      <c r="M125" s="227"/>
      <c r="N125" s="69"/>
      <c r="O125" s="70"/>
      <c r="P125" s="64" t="s">
        <v>204</v>
      </c>
      <c r="Q125" s="78"/>
      <c r="R125" s="71"/>
      <c r="S125" s="149"/>
      <c r="T125" s="72"/>
      <c r="U125" s="149"/>
      <c r="V125" s="73"/>
      <c r="W125" s="74"/>
    </row>
    <row r="126" spans="1:23" ht="11.25" customHeight="1">
      <c r="A126" s="226">
        <v>59</v>
      </c>
      <c r="B126" s="55"/>
      <c r="C126" s="56" t="s">
        <v>204</v>
      </c>
      <c r="D126" s="57" t="s">
        <v>204</v>
      </c>
      <c r="E126" s="77" t="s">
        <v>204</v>
      </c>
      <c r="F126" s="58" t="s">
        <v>204</v>
      </c>
      <c r="G126" s="148" t="s">
        <v>203</v>
      </c>
      <c r="H126" s="59" t="s">
        <v>204</v>
      </c>
      <c r="I126" s="148" t="s">
        <v>203</v>
      </c>
      <c r="J126" s="60" t="s">
        <v>204</v>
      </c>
      <c r="K126" s="61" t="s">
        <v>204</v>
      </c>
      <c r="L126" s="53"/>
      <c r="M126" s="226">
        <v>59</v>
      </c>
      <c r="N126" s="55"/>
      <c r="O126" s="56" t="s">
        <v>204</v>
      </c>
      <c r="P126" s="57" t="s">
        <v>204</v>
      </c>
      <c r="Q126" s="77" t="s">
        <v>204</v>
      </c>
      <c r="R126" s="58" t="s">
        <v>204</v>
      </c>
      <c r="S126" s="148" t="s">
        <v>203</v>
      </c>
      <c r="T126" s="59" t="s">
        <v>204</v>
      </c>
      <c r="U126" s="148" t="s">
        <v>203</v>
      </c>
      <c r="V126" s="60" t="s">
        <v>204</v>
      </c>
      <c r="W126" s="61" t="s">
        <v>204</v>
      </c>
    </row>
    <row r="127" spans="1:23" ht="17.25" customHeight="1">
      <c r="A127" s="227"/>
      <c r="B127" s="62"/>
      <c r="C127" s="63"/>
      <c r="D127" s="64" t="s">
        <v>204</v>
      </c>
      <c r="E127" s="62"/>
      <c r="F127" s="65"/>
      <c r="G127" s="150"/>
      <c r="H127" s="66"/>
      <c r="I127" s="150"/>
      <c r="J127" s="67"/>
      <c r="K127" s="68"/>
      <c r="L127" s="53"/>
      <c r="M127" s="227"/>
      <c r="N127" s="69"/>
      <c r="O127" s="70"/>
      <c r="P127" s="64" t="s">
        <v>204</v>
      </c>
      <c r="Q127" s="78"/>
      <c r="R127" s="71"/>
      <c r="S127" s="149"/>
      <c r="T127" s="72"/>
      <c r="U127" s="149"/>
      <c r="V127" s="73"/>
      <c r="W127" s="74"/>
    </row>
    <row r="128" spans="1:23" ht="11.25" customHeight="1">
      <c r="A128" s="226">
        <v>60</v>
      </c>
      <c r="B128" s="55"/>
      <c r="C128" s="56" t="s">
        <v>204</v>
      </c>
      <c r="D128" s="57" t="s">
        <v>204</v>
      </c>
      <c r="E128" s="77" t="s">
        <v>204</v>
      </c>
      <c r="F128" s="58" t="s">
        <v>204</v>
      </c>
      <c r="G128" s="148" t="s">
        <v>203</v>
      </c>
      <c r="H128" s="59" t="s">
        <v>204</v>
      </c>
      <c r="I128" s="148" t="s">
        <v>203</v>
      </c>
      <c r="J128" s="60" t="s">
        <v>204</v>
      </c>
      <c r="K128" s="61" t="s">
        <v>204</v>
      </c>
      <c r="L128" s="53"/>
      <c r="M128" s="226">
        <v>60</v>
      </c>
      <c r="N128" s="55"/>
      <c r="O128" s="56" t="s">
        <v>204</v>
      </c>
      <c r="P128" s="57" t="s">
        <v>204</v>
      </c>
      <c r="Q128" s="77" t="s">
        <v>204</v>
      </c>
      <c r="R128" s="58" t="s">
        <v>204</v>
      </c>
      <c r="S128" s="148" t="s">
        <v>203</v>
      </c>
      <c r="T128" s="59" t="s">
        <v>204</v>
      </c>
      <c r="U128" s="148" t="s">
        <v>203</v>
      </c>
      <c r="V128" s="60" t="s">
        <v>204</v>
      </c>
      <c r="W128" s="61" t="s">
        <v>204</v>
      </c>
    </row>
    <row r="129" spans="1:23" ht="17.25" customHeight="1">
      <c r="A129" s="227"/>
      <c r="B129" s="62"/>
      <c r="C129" s="63"/>
      <c r="D129" s="64" t="s">
        <v>204</v>
      </c>
      <c r="E129" s="62"/>
      <c r="F129" s="65"/>
      <c r="G129" s="150"/>
      <c r="H129" s="66"/>
      <c r="I129" s="150"/>
      <c r="J129" s="67"/>
      <c r="K129" s="68"/>
      <c r="L129" s="53"/>
      <c r="M129" s="227"/>
      <c r="N129" s="69"/>
      <c r="O129" s="70"/>
      <c r="P129" s="64" t="s">
        <v>204</v>
      </c>
      <c r="Q129" s="78"/>
      <c r="R129" s="71"/>
      <c r="S129" s="149"/>
      <c r="T129" s="72"/>
      <c r="U129" s="149"/>
      <c r="V129" s="73"/>
      <c r="W129" s="74"/>
    </row>
    <row r="130" spans="1:23" ht="11.25" customHeight="1">
      <c r="A130" s="226">
        <v>61</v>
      </c>
      <c r="B130" s="55"/>
      <c r="C130" s="56" t="s">
        <v>204</v>
      </c>
      <c r="D130" s="57" t="s">
        <v>204</v>
      </c>
      <c r="E130" s="77" t="s">
        <v>204</v>
      </c>
      <c r="F130" s="58" t="s">
        <v>204</v>
      </c>
      <c r="G130" s="148" t="s">
        <v>203</v>
      </c>
      <c r="H130" s="59" t="s">
        <v>204</v>
      </c>
      <c r="I130" s="148" t="s">
        <v>203</v>
      </c>
      <c r="J130" s="60" t="s">
        <v>204</v>
      </c>
      <c r="K130" s="61" t="s">
        <v>204</v>
      </c>
      <c r="L130" s="53"/>
      <c r="M130" s="226">
        <v>61</v>
      </c>
      <c r="N130" s="55"/>
      <c r="O130" s="56" t="s">
        <v>204</v>
      </c>
      <c r="P130" s="57" t="s">
        <v>204</v>
      </c>
      <c r="Q130" s="77" t="s">
        <v>204</v>
      </c>
      <c r="R130" s="58" t="s">
        <v>204</v>
      </c>
      <c r="S130" s="148" t="s">
        <v>203</v>
      </c>
      <c r="T130" s="59" t="s">
        <v>204</v>
      </c>
      <c r="U130" s="148" t="s">
        <v>203</v>
      </c>
      <c r="V130" s="60" t="s">
        <v>204</v>
      </c>
      <c r="W130" s="61" t="s">
        <v>204</v>
      </c>
    </row>
    <row r="131" spans="1:23" ht="17.25" customHeight="1">
      <c r="A131" s="227"/>
      <c r="B131" s="62"/>
      <c r="C131" s="63"/>
      <c r="D131" s="64" t="s">
        <v>204</v>
      </c>
      <c r="E131" s="62"/>
      <c r="F131" s="65"/>
      <c r="G131" s="150"/>
      <c r="H131" s="66"/>
      <c r="I131" s="150"/>
      <c r="J131" s="67"/>
      <c r="K131" s="68"/>
      <c r="L131" s="53"/>
      <c r="M131" s="227"/>
      <c r="N131" s="69"/>
      <c r="O131" s="70"/>
      <c r="P131" s="64" t="s">
        <v>204</v>
      </c>
      <c r="Q131" s="78"/>
      <c r="R131" s="71"/>
      <c r="S131" s="149"/>
      <c r="T131" s="72"/>
      <c r="U131" s="149"/>
      <c r="V131" s="73"/>
      <c r="W131" s="74"/>
    </row>
    <row r="132" spans="1:23" ht="11.25" customHeight="1">
      <c r="A132" s="226">
        <v>62</v>
      </c>
      <c r="B132" s="55"/>
      <c r="C132" s="56" t="s">
        <v>204</v>
      </c>
      <c r="D132" s="57" t="s">
        <v>204</v>
      </c>
      <c r="E132" s="77" t="s">
        <v>204</v>
      </c>
      <c r="F132" s="58" t="s">
        <v>204</v>
      </c>
      <c r="G132" s="148" t="s">
        <v>203</v>
      </c>
      <c r="H132" s="59" t="s">
        <v>204</v>
      </c>
      <c r="I132" s="148" t="s">
        <v>203</v>
      </c>
      <c r="J132" s="60" t="s">
        <v>204</v>
      </c>
      <c r="K132" s="61" t="s">
        <v>204</v>
      </c>
      <c r="L132" s="53"/>
      <c r="M132" s="226">
        <v>62</v>
      </c>
      <c r="N132" s="55"/>
      <c r="O132" s="56" t="s">
        <v>204</v>
      </c>
      <c r="P132" s="57" t="s">
        <v>204</v>
      </c>
      <c r="Q132" s="77" t="s">
        <v>204</v>
      </c>
      <c r="R132" s="58" t="s">
        <v>204</v>
      </c>
      <c r="S132" s="148" t="s">
        <v>203</v>
      </c>
      <c r="T132" s="59" t="s">
        <v>204</v>
      </c>
      <c r="U132" s="148" t="s">
        <v>203</v>
      </c>
      <c r="V132" s="60" t="s">
        <v>204</v>
      </c>
      <c r="W132" s="61" t="s">
        <v>204</v>
      </c>
    </row>
    <row r="133" spans="1:23" ht="17.25" customHeight="1">
      <c r="A133" s="227"/>
      <c r="B133" s="62"/>
      <c r="C133" s="63"/>
      <c r="D133" s="64" t="s">
        <v>204</v>
      </c>
      <c r="E133" s="62"/>
      <c r="F133" s="65"/>
      <c r="G133" s="150"/>
      <c r="H133" s="66"/>
      <c r="I133" s="150"/>
      <c r="J133" s="67"/>
      <c r="K133" s="68"/>
      <c r="L133" s="53"/>
      <c r="M133" s="227"/>
      <c r="N133" s="69"/>
      <c r="O133" s="70"/>
      <c r="P133" s="64" t="s">
        <v>204</v>
      </c>
      <c r="Q133" s="78"/>
      <c r="R133" s="71"/>
      <c r="S133" s="149"/>
      <c r="T133" s="72"/>
      <c r="U133" s="149"/>
      <c r="V133" s="73"/>
      <c r="W133" s="74"/>
    </row>
    <row r="134" spans="1:23" ht="11.25" customHeight="1">
      <c r="A134" s="226">
        <v>63</v>
      </c>
      <c r="B134" s="55"/>
      <c r="C134" s="56" t="s">
        <v>204</v>
      </c>
      <c r="D134" s="57" t="s">
        <v>204</v>
      </c>
      <c r="E134" s="77" t="s">
        <v>204</v>
      </c>
      <c r="F134" s="58" t="s">
        <v>204</v>
      </c>
      <c r="G134" s="148" t="s">
        <v>203</v>
      </c>
      <c r="H134" s="59" t="s">
        <v>204</v>
      </c>
      <c r="I134" s="148" t="s">
        <v>203</v>
      </c>
      <c r="J134" s="60" t="s">
        <v>204</v>
      </c>
      <c r="K134" s="61" t="s">
        <v>204</v>
      </c>
      <c r="L134" s="53"/>
      <c r="M134" s="226">
        <v>63</v>
      </c>
      <c r="N134" s="55"/>
      <c r="O134" s="56" t="s">
        <v>204</v>
      </c>
      <c r="P134" s="57" t="s">
        <v>204</v>
      </c>
      <c r="Q134" s="77" t="s">
        <v>204</v>
      </c>
      <c r="R134" s="58" t="s">
        <v>204</v>
      </c>
      <c r="S134" s="148" t="s">
        <v>203</v>
      </c>
      <c r="T134" s="59" t="s">
        <v>204</v>
      </c>
      <c r="U134" s="148" t="s">
        <v>203</v>
      </c>
      <c r="V134" s="60" t="s">
        <v>204</v>
      </c>
      <c r="W134" s="61" t="s">
        <v>204</v>
      </c>
    </row>
    <row r="135" spans="1:23" ht="17.25" customHeight="1">
      <c r="A135" s="227"/>
      <c r="B135" s="62"/>
      <c r="C135" s="63"/>
      <c r="D135" s="64" t="s">
        <v>204</v>
      </c>
      <c r="E135" s="62"/>
      <c r="F135" s="65"/>
      <c r="G135" s="150"/>
      <c r="H135" s="66"/>
      <c r="I135" s="150"/>
      <c r="J135" s="67"/>
      <c r="K135" s="68"/>
      <c r="L135" s="53"/>
      <c r="M135" s="227"/>
      <c r="N135" s="69"/>
      <c r="O135" s="70"/>
      <c r="P135" s="64" t="s">
        <v>204</v>
      </c>
      <c r="Q135" s="78"/>
      <c r="R135" s="71"/>
      <c r="S135" s="149"/>
      <c r="T135" s="72"/>
      <c r="U135" s="149"/>
      <c r="V135" s="73"/>
      <c r="W135" s="74"/>
    </row>
    <row r="136" spans="1:23" ht="11.25" customHeight="1">
      <c r="A136" s="226">
        <v>64</v>
      </c>
      <c r="B136" s="55"/>
      <c r="C136" s="56" t="s">
        <v>204</v>
      </c>
      <c r="D136" s="57" t="s">
        <v>204</v>
      </c>
      <c r="E136" s="77" t="s">
        <v>204</v>
      </c>
      <c r="F136" s="58" t="s">
        <v>204</v>
      </c>
      <c r="G136" s="148" t="s">
        <v>203</v>
      </c>
      <c r="H136" s="59" t="s">
        <v>204</v>
      </c>
      <c r="I136" s="148" t="s">
        <v>203</v>
      </c>
      <c r="J136" s="60" t="s">
        <v>204</v>
      </c>
      <c r="K136" s="61" t="s">
        <v>204</v>
      </c>
      <c r="L136" s="53"/>
      <c r="M136" s="226">
        <v>64</v>
      </c>
      <c r="N136" s="55"/>
      <c r="O136" s="56" t="s">
        <v>204</v>
      </c>
      <c r="P136" s="57" t="s">
        <v>204</v>
      </c>
      <c r="Q136" s="77" t="s">
        <v>204</v>
      </c>
      <c r="R136" s="58" t="s">
        <v>204</v>
      </c>
      <c r="S136" s="148" t="s">
        <v>203</v>
      </c>
      <c r="T136" s="59" t="s">
        <v>204</v>
      </c>
      <c r="U136" s="148" t="s">
        <v>203</v>
      </c>
      <c r="V136" s="60" t="s">
        <v>204</v>
      </c>
      <c r="W136" s="61" t="s">
        <v>204</v>
      </c>
    </row>
    <row r="137" spans="1:23" ht="17.25" customHeight="1">
      <c r="A137" s="227"/>
      <c r="B137" s="62"/>
      <c r="C137" s="63"/>
      <c r="D137" s="64" t="s">
        <v>204</v>
      </c>
      <c r="E137" s="62"/>
      <c r="F137" s="65"/>
      <c r="G137" s="150"/>
      <c r="H137" s="66"/>
      <c r="I137" s="150"/>
      <c r="J137" s="67"/>
      <c r="K137" s="68"/>
      <c r="L137" s="53"/>
      <c r="M137" s="227"/>
      <c r="N137" s="69"/>
      <c r="O137" s="70"/>
      <c r="P137" s="64" t="s">
        <v>204</v>
      </c>
      <c r="Q137" s="78"/>
      <c r="R137" s="71"/>
      <c r="S137" s="149"/>
      <c r="T137" s="72"/>
      <c r="U137" s="149"/>
      <c r="V137" s="73"/>
      <c r="W137" s="74"/>
    </row>
    <row r="138" spans="1:23" ht="11.25" customHeight="1">
      <c r="A138" s="226">
        <v>65</v>
      </c>
      <c r="B138" s="55"/>
      <c r="C138" s="56" t="s">
        <v>204</v>
      </c>
      <c r="D138" s="57" t="s">
        <v>204</v>
      </c>
      <c r="E138" s="77" t="s">
        <v>204</v>
      </c>
      <c r="F138" s="58" t="s">
        <v>204</v>
      </c>
      <c r="G138" s="148" t="s">
        <v>203</v>
      </c>
      <c r="H138" s="59" t="s">
        <v>204</v>
      </c>
      <c r="I138" s="148" t="s">
        <v>203</v>
      </c>
      <c r="J138" s="60" t="s">
        <v>204</v>
      </c>
      <c r="K138" s="61" t="s">
        <v>204</v>
      </c>
      <c r="L138" s="53"/>
      <c r="M138" s="226">
        <v>65</v>
      </c>
      <c r="N138" s="55"/>
      <c r="O138" s="56" t="s">
        <v>204</v>
      </c>
      <c r="P138" s="57" t="s">
        <v>204</v>
      </c>
      <c r="Q138" s="77" t="s">
        <v>204</v>
      </c>
      <c r="R138" s="58" t="s">
        <v>204</v>
      </c>
      <c r="S138" s="148" t="s">
        <v>203</v>
      </c>
      <c r="T138" s="59" t="s">
        <v>204</v>
      </c>
      <c r="U138" s="148" t="s">
        <v>203</v>
      </c>
      <c r="V138" s="60" t="s">
        <v>204</v>
      </c>
      <c r="W138" s="61" t="s">
        <v>204</v>
      </c>
    </row>
    <row r="139" spans="1:23" ht="17.25" customHeight="1">
      <c r="A139" s="227"/>
      <c r="B139" s="62"/>
      <c r="C139" s="63"/>
      <c r="D139" s="64" t="s">
        <v>204</v>
      </c>
      <c r="E139" s="62"/>
      <c r="F139" s="65"/>
      <c r="G139" s="150"/>
      <c r="H139" s="66"/>
      <c r="I139" s="150"/>
      <c r="J139" s="67"/>
      <c r="K139" s="68"/>
      <c r="L139" s="53"/>
      <c r="M139" s="227"/>
      <c r="N139" s="69"/>
      <c r="O139" s="70"/>
      <c r="P139" s="64" t="s">
        <v>204</v>
      </c>
      <c r="Q139" s="78"/>
      <c r="R139" s="71"/>
      <c r="S139" s="149"/>
      <c r="T139" s="72"/>
      <c r="U139" s="149"/>
      <c r="V139" s="73"/>
      <c r="W139" s="74"/>
    </row>
    <row r="140" spans="1:23" ht="11.25" customHeight="1">
      <c r="A140" s="226">
        <v>66</v>
      </c>
      <c r="B140" s="55"/>
      <c r="C140" s="56" t="s">
        <v>204</v>
      </c>
      <c r="D140" s="57" t="s">
        <v>204</v>
      </c>
      <c r="E140" s="77" t="s">
        <v>204</v>
      </c>
      <c r="F140" s="58" t="s">
        <v>204</v>
      </c>
      <c r="G140" s="148" t="s">
        <v>203</v>
      </c>
      <c r="H140" s="59" t="s">
        <v>204</v>
      </c>
      <c r="I140" s="148" t="s">
        <v>203</v>
      </c>
      <c r="J140" s="60" t="s">
        <v>204</v>
      </c>
      <c r="K140" s="61" t="s">
        <v>204</v>
      </c>
      <c r="L140" s="53"/>
      <c r="M140" s="226">
        <v>66</v>
      </c>
      <c r="N140" s="55"/>
      <c r="O140" s="56" t="s">
        <v>204</v>
      </c>
      <c r="P140" s="57" t="s">
        <v>204</v>
      </c>
      <c r="Q140" s="77" t="s">
        <v>204</v>
      </c>
      <c r="R140" s="58" t="s">
        <v>204</v>
      </c>
      <c r="S140" s="148" t="s">
        <v>203</v>
      </c>
      <c r="T140" s="59" t="s">
        <v>204</v>
      </c>
      <c r="U140" s="148" t="s">
        <v>203</v>
      </c>
      <c r="V140" s="60" t="s">
        <v>204</v>
      </c>
      <c r="W140" s="61" t="s">
        <v>204</v>
      </c>
    </row>
    <row r="141" spans="1:23" ht="17.25" customHeight="1">
      <c r="A141" s="227"/>
      <c r="B141" s="62"/>
      <c r="C141" s="63"/>
      <c r="D141" s="64" t="s">
        <v>204</v>
      </c>
      <c r="E141" s="62"/>
      <c r="F141" s="65"/>
      <c r="G141" s="150"/>
      <c r="H141" s="66"/>
      <c r="I141" s="150"/>
      <c r="J141" s="67"/>
      <c r="K141" s="68"/>
      <c r="L141" s="53"/>
      <c r="M141" s="227"/>
      <c r="N141" s="69"/>
      <c r="O141" s="70"/>
      <c r="P141" s="64" t="s">
        <v>204</v>
      </c>
      <c r="Q141" s="78"/>
      <c r="R141" s="71"/>
      <c r="S141" s="149"/>
      <c r="T141" s="72"/>
      <c r="U141" s="149"/>
      <c r="V141" s="73"/>
      <c r="W141" s="74"/>
    </row>
    <row r="142" spans="1:23" ht="11.25" customHeight="1">
      <c r="A142" s="226">
        <v>67</v>
      </c>
      <c r="B142" s="55"/>
      <c r="C142" s="56" t="s">
        <v>204</v>
      </c>
      <c r="D142" s="57" t="s">
        <v>204</v>
      </c>
      <c r="E142" s="77" t="s">
        <v>204</v>
      </c>
      <c r="F142" s="58" t="s">
        <v>204</v>
      </c>
      <c r="G142" s="148" t="s">
        <v>203</v>
      </c>
      <c r="H142" s="59" t="s">
        <v>204</v>
      </c>
      <c r="I142" s="148" t="s">
        <v>203</v>
      </c>
      <c r="J142" s="60" t="s">
        <v>204</v>
      </c>
      <c r="K142" s="61" t="s">
        <v>204</v>
      </c>
      <c r="L142" s="53"/>
      <c r="M142" s="226">
        <v>67</v>
      </c>
      <c r="N142" s="55"/>
      <c r="O142" s="56" t="s">
        <v>204</v>
      </c>
      <c r="P142" s="57" t="s">
        <v>204</v>
      </c>
      <c r="Q142" s="77" t="s">
        <v>204</v>
      </c>
      <c r="R142" s="58" t="s">
        <v>204</v>
      </c>
      <c r="S142" s="148" t="s">
        <v>203</v>
      </c>
      <c r="T142" s="59" t="s">
        <v>204</v>
      </c>
      <c r="U142" s="148" t="s">
        <v>203</v>
      </c>
      <c r="V142" s="60" t="s">
        <v>204</v>
      </c>
      <c r="W142" s="61" t="s">
        <v>204</v>
      </c>
    </row>
    <row r="143" spans="1:23" ht="17.25" customHeight="1">
      <c r="A143" s="227"/>
      <c r="B143" s="62"/>
      <c r="C143" s="63"/>
      <c r="D143" s="64" t="s">
        <v>204</v>
      </c>
      <c r="E143" s="62"/>
      <c r="F143" s="65"/>
      <c r="G143" s="150"/>
      <c r="H143" s="66"/>
      <c r="I143" s="150"/>
      <c r="J143" s="67"/>
      <c r="K143" s="68"/>
      <c r="L143" s="53"/>
      <c r="M143" s="227"/>
      <c r="N143" s="69"/>
      <c r="O143" s="70"/>
      <c r="P143" s="64" t="s">
        <v>204</v>
      </c>
      <c r="Q143" s="78"/>
      <c r="R143" s="71"/>
      <c r="S143" s="149"/>
      <c r="T143" s="72"/>
      <c r="U143" s="149"/>
      <c r="V143" s="73"/>
      <c r="W143" s="74"/>
    </row>
    <row r="144" spans="1:23" ht="11.25" customHeight="1">
      <c r="A144" s="226">
        <v>68</v>
      </c>
      <c r="B144" s="55"/>
      <c r="C144" s="56" t="s">
        <v>204</v>
      </c>
      <c r="D144" s="57" t="s">
        <v>204</v>
      </c>
      <c r="E144" s="77" t="s">
        <v>204</v>
      </c>
      <c r="F144" s="58" t="s">
        <v>204</v>
      </c>
      <c r="G144" s="148" t="s">
        <v>203</v>
      </c>
      <c r="H144" s="59" t="s">
        <v>204</v>
      </c>
      <c r="I144" s="148" t="s">
        <v>203</v>
      </c>
      <c r="J144" s="60" t="s">
        <v>204</v>
      </c>
      <c r="K144" s="61" t="s">
        <v>204</v>
      </c>
      <c r="L144" s="53"/>
      <c r="M144" s="226">
        <v>68</v>
      </c>
      <c r="N144" s="55"/>
      <c r="O144" s="56" t="s">
        <v>204</v>
      </c>
      <c r="P144" s="57" t="s">
        <v>204</v>
      </c>
      <c r="Q144" s="77" t="s">
        <v>204</v>
      </c>
      <c r="R144" s="58" t="s">
        <v>204</v>
      </c>
      <c r="S144" s="148" t="s">
        <v>203</v>
      </c>
      <c r="T144" s="59" t="s">
        <v>204</v>
      </c>
      <c r="U144" s="148" t="s">
        <v>203</v>
      </c>
      <c r="V144" s="60" t="s">
        <v>204</v>
      </c>
      <c r="W144" s="61" t="s">
        <v>204</v>
      </c>
    </row>
    <row r="145" spans="1:23" ht="17.25" customHeight="1">
      <c r="A145" s="227"/>
      <c r="B145" s="62"/>
      <c r="C145" s="63"/>
      <c r="D145" s="64" t="s">
        <v>204</v>
      </c>
      <c r="E145" s="62"/>
      <c r="F145" s="65"/>
      <c r="G145" s="150"/>
      <c r="H145" s="66"/>
      <c r="I145" s="150"/>
      <c r="J145" s="67"/>
      <c r="K145" s="68"/>
      <c r="L145" s="53"/>
      <c r="M145" s="227"/>
      <c r="N145" s="69"/>
      <c r="O145" s="70"/>
      <c r="P145" s="64" t="s">
        <v>204</v>
      </c>
      <c r="Q145" s="78"/>
      <c r="R145" s="71"/>
      <c r="S145" s="149"/>
      <c r="T145" s="72"/>
      <c r="U145" s="149"/>
      <c r="V145" s="73"/>
      <c r="W145" s="74"/>
    </row>
    <row r="146" spans="1:23" ht="11.25" customHeight="1">
      <c r="A146" s="226">
        <v>69</v>
      </c>
      <c r="B146" s="55"/>
      <c r="C146" s="56" t="s">
        <v>204</v>
      </c>
      <c r="D146" s="57" t="s">
        <v>204</v>
      </c>
      <c r="E146" s="77" t="s">
        <v>204</v>
      </c>
      <c r="F146" s="58" t="s">
        <v>204</v>
      </c>
      <c r="G146" s="148" t="s">
        <v>203</v>
      </c>
      <c r="H146" s="59" t="s">
        <v>204</v>
      </c>
      <c r="I146" s="148" t="s">
        <v>203</v>
      </c>
      <c r="J146" s="60" t="s">
        <v>204</v>
      </c>
      <c r="K146" s="61" t="s">
        <v>204</v>
      </c>
      <c r="L146" s="53"/>
      <c r="M146" s="226">
        <v>69</v>
      </c>
      <c r="N146" s="55"/>
      <c r="O146" s="56" t="s">
        <v>204</v>
      </c>
      <c r="P146" s="57" t="s">
        <v>204</v>
      </c>
      <c r="Q146" s="77" t="s">
        <v>204</v>
      </c>
      <c r="R146" s="58" t="s">
        <v>204</v>
      </c>
      <c r="S146" s="148" t="s">
        <v>203</v>
      </c>
      <c r="T146" s="59" t="s">
        <v>204</v>
      </c>
      <c r="U146" s="148" t="s">
        <v>203</v>
      </c>
      <c r="V146" s="60" t="s">
        <v>204</v>
      </c>
      <c r="W146" s="61" t="s">
        <v>204</v>
      </c>
    </row>
    <row r="147" spans="1:23" ht="17.25" customHeight="1">
      <c r="A147" s="227"/>
      <c r="B147" s="62"/>
      <c r="C147" s="63"/>
      <c r="D147" s="64" t="s">
        <v>204</v>
      </c>
      <c r="E147" s="62"/>
      <c r="F147" s="65"/>
      <c r="G147" s="150"/>
      <c r="H147" s="66"/>
      <c r="I147" s="150"/>
      <c r="J147" s="67"/>
      <c r="K147" s="68"/>
      <c r="L147" s="53"/>
      <c r="M147" s="227"/>
      <c r="N147" s="69"/>
      <c r="O147" s="70"/>
      <c r="P147" s="64" t="s">
        <v>204</v>
      </c>
      <c r="Q147" s="78"/>
      <c r="R147" s="71"/>
      <c r="S147" s="149"/>
      <c r="T147" s="72"/>
      <c r="U147" s="149"/>
      <c r="V147" s="73"/>
      <c r="W147" s="74"/>
    </row>
    <row r="148" spans="1:23" ht="11.25" customHeight="1">
      <c r="A148" s="226">
        <v>70</v>
      </c>
      <c r="B148" s="55"/>
      <c r="C148" s="56" t="s">
        <v>204</v>
      </c>
      <c r="D148" s="57" t="s">
        <v>204</v>
      </c>
      <c r="E148" s="77" t="s">
        <v>204</v>
      </c>
      <c r="F148" s="58" t="s">
        <v>204</v>
      </c>
      <c r="G148" s="148" t="s">
        <v>203</v>
      </c>
      <c r="H148" s="59" t="s">
        <v>204</v>
      </c>
      <c r="I148" s="148" t="s">
        <v>203</v>
      </c>
      <c r="J148" s="60" t="s">
        <v>204</v>
      </c>
      <c r="K148" s="61" t="s">
        <v>204</v>
      </c>
      <c r="L148" s="53"/>
      <c r="M148" s="226">
        <v>70</v>
      </c>
      <c r="N148" s="55"/>
      <c r="O148" s="56" t="s">
        <v>204</v>
      </c>
      <c r="P148" s="57" t="s">
        <v>204</v>
      </c>
      <c r="Q148" s="77" t="s">
        <v>204</v>
      </c>
      <c r="R148" s="58" t="s">
        <v>204</v>
      </c>
      <c r="S148" s="148" t="s">
        <v>203</v>
      </c>
      <c r="T148" s="59" t="s">
        <v>204</v>
      </c>
      <c r="U148" s="148" t="s">
        <v>203</v>
      </c>
      <c r="V148" s="60" t="s">
        <v>204</v>
      </c>
      <c r="W148" s="61" t="s">
        <v>204</v>
      </c>
    </row>
    <row r="149" spans="1:23" ht="17.25" customHeight="1">
      <c r="A149" s="227"/>
      <c r="B149" s="62"/>
      <c r="C149" s="63"/>
      <c r="D149" s="64" t="s">
        <v>204</v>
      </c>
      <c r="E149" s="62"/>
      <c r="F149" s="65"/>
      <c r="G149" s="150"/>
      <c r="H149" s="66"/>
      <c r="I149" s="150"/>
      <c r="J149" s="67"/>
      <c r="K149" s="68"/>
      <c r="L149" s="53"/>
      <c r="M149" s="227"/>
      <c r="N149" s="69"/>
      <c r="O149" s="70"/>
      <c r="P149" s="64" t="s">
        <v>204</v>
      </c>
      <c r="Q149" s="78"/>
      <c r="R149" s="71"/>
      <c r="S149" s="149"/>
      <c r="T149" s="72"/>
      <c r="U149" s="149"/>
      <c r="V149" s="73"/>
      <c r="W149" s="74"/>
    </row>
    <row r="150" spans="1:23" ht="11.25" customHeight="1">
      <c r="A150" s="226">
        <v>71</v>
      </c>
      <c r="B150" s="55"/>
      <c r="C150" s="56" t="s">
        <v>204</v>
      </c>
      <c r="D150" s="57" t="s">
        <v>204</v>
      </c>
      <c r="E150" s="77" t="s">
        <v>204</v>
      </c>
      <c r="F150" s="58" t="s">
        <v>204</v>
      </c>
      <c r="G150" s="148" t="s">
        <v>203</v>
      </c>
      <c r="H150" s="59" t="s">
        <v>204</v>
      </c>
      <c r="I150" s="148" t="s">
        <v>203</v>
      </c>
      <c r="J150" s="60" t="s">
        <v>204</v>
      </c>
      <c r="K150" s="61" t="s">
        <v>204</v>
      </c>
      <c r="L150" s="53"/>
      <c r="M150" s="226">
        <v>71</v>
      </c>
      <c r="N150" s="55"/>
      <c r="O150" s="56" t="s">
        <v>204</v>
      </c>
      <c r="P150" s="57" t="s">
        <v>204</v>
      </c>
      <c r="Q150" s="77" t="s">
        <v>204</v>
      </c>
      <c r="R150" s="58" t="s">
        <v>204</v>
      </c>
      <c r="S150" s="148" t="s">
        <v>203</v>
      </c>
      <c r="T150" s="59" t="s">
        <v>204</v>
      </c>
      <c r="U150" s="148" t="s">
        <v>203</v>
      </c>
      <c r="V150" s="60" t="s">
        <v>204</v>
      </c>
      <c r="W150" s="61" t="s">
        <v>204</v>
      </c>
    </row>
    <row r="151" spans="1:23" ht="17.25" customHeight="1">
      <c r="A151" s="227"/>
      <c r="B151" s="62"/>
      <c r="C151" s="63"/>
      <c r="D151" s="64" t="s">
        <v>204</v>
      </c>
      <c r="E151" s="62"/>
      <c r="F151" s="65"/>
      <c r="G151" s="150"/>
      <c r="H151" s="66"/>
      <c r="I151" s="150"/>
      <c r="J151" s="67"/>
      <c r="K151" s="68"/>
      <c r="L151" s="53"/>
      <c r="M151" s="227"/>
      <c r="N151" s="69"/>
      <c r="O151" s="70"/>
      <c r="P151" s="64" t="s">
        <v>204</v>
      </c>
      <c r="Q151" s="78"/>
      <c r="R151" s="71"/>
      <c r="S151" s="149"/>
      <c r="T151" s="72"/>
      <c r="U151" s="149"/>
      <c r="V151" s="73"/>
      <c r="W151" s="74"/>
    </row>
    <row r="152" spans="1:23" ht="11.25" customHeight="1">
      <c r="A152" s="226">
        <v>72</v>
      </c>
      <c r="B152" s="55"/>
      <c r="C152" s="56" t="s">
        <v>204</v>
      </c>
      <c r="D152" s="57" t="s">
        <v>204</v>
      </c>
      <c r="E152" s="77" t="s">
        <v>204</v>
      </c>
      <c r="F152" s="58" t="s">
        <v>204</v>
      </c>
      <c r="G152" s="148" t="s">
        <v>203</v>
      </c>
      <c r="H152" s="59" t="s">
        <v>204</v>
      </c>
      <c r="I152" s="148" t="s">
        <v>203</v>
      </c>
      <c r="J152" s="60" t="s">
        <v>204</v>
      </c>
      <c r="K152" s="61" t="s">
        <v>204</v>
      </c>
      <c r="L152" s="53"/>
      <c r="M152" s="226">
        <v>72</v>
      </c>
      <c r="N152" s="55"/>
      <c r="O152" s="56" t="s">
        <v>204</v>
      </c>
      <c r="P152" s="57" t="s">
        <v>204</v>
      </c>
      <c r="Q152" s="77" t="s">
        <v>204</v>
      </c>
      <c r="R152" s="58" t="s">
        <v>204</v>
      </c>
      <c r="S152" s="148" t="s">
        <v>203</v>
      </c>
      <c r="T152" s="59" t="s">
        <v>204</v>
      </c>
      <c r="U152" s="148" t="s">
        <v>203</v>
      </c>
      <c r="V152" s="60" t="s">
        <v>204</v>
      </c>
      <c r="W152" s="61" t="s">
        <v>204</v>
      </c>
    </row>
    <row r="153" spans="1:23" ht="17.25" customHeight="1">
      <c r="A153" s="227"/>
      <c r="B153" s="62"/>
      <c r="C153" s="63"/>
      <c r="D153" s="64" t="s">
        <v>204</v>
      </c>
      <c r="E153" s="62"/>
      <c r="F153" s="65"/>
      <c r="G153" s="150"/>
      <c r="H153" s="66"/>
      <c r="I153" s="150"/>
      <c r="J153" s="67"/>
      <c r="K153" s="68"/>
      <c r="L153" s="53"/>
      <c r="M153" s="227"/>
      <c r="N153" s="69"/>
      <c r="O153" s="70"/>
      <c r="P153" s="64" t="s">
        <v>204</v>
      </c>
      <c r="Q153" s="78"/>
      <c r="R153" s="71"/>
      <c r="S153" s="149"/>
      <c r="T153" s="72"/>
      <c r="U153" s="149"/>
      <c r="V153" s="73"/>
      <c r="W153" s="74"/>
    </row>
    <row r="154" spans="1:23" ht="11.25" customHeight="1">
      <c r="A154" s="226">
        <v>73</v>
      </c>
      <c r="B154" s="55"/>
      <c r="C154" s="56" t="s">
        <v>204</v>
      </c>
      <c r="D154" s="57" t="s">
        <v>204</v>
      </c>
      <c r="E154" s="77" t="s">
        <v>204</v>
      </c>
      <c r="F154" s="58" t="s">
        <v>204</v>
      </c>
      <c r="G154" s="148" t="s">
        <v>203</v>
      </c>
      <c r="H154" s="59" t="s">
        <v>204</v>
      </c>
      <c r="I154" s="148" t="s">
        <v>203</v>
      </c>
      <c r="J154" s="60" t="s">
        <v>204</v>
      </c>
      <c r="K154" s="61" t="s">
        <v>204</v>
      </c>
      <c r="L154" s="53"/>
      <c r="M154" s="226">
        <v>73</v>
      </c>
      <c r="N154" s="55"/>
      <c r="O154" s="56" t="s">
        <v>204</v>
      </c>
      <c r="P154" s="57" t="s">
        <v>204</v>
      </c>
      <c r="Q154" s="77" t="s">
        <v>204</v>
      </c>
      <c r="R154" s="58" t="s">
        <v>204</v>
      </c>
      <c r="S154" s="148" t="s">
        <v>203</v>
      </c>
      <c r="T154" s="59" t="s">
        <v>204</v>
      </c>
      <c r="U154" s="148" t="s">
        <v>203</v>
      </c>
      <c r="V154" s="60" t="s">
        <v>204</v>
      </c>
      <c r="W154" s="61" t="s">
        <v>204</v>
      </c>
    </row>
    <row r="155" spans="1:23" ht="17.25" customHeight="1">
      <c r="A155" s="227"/>
      <c r="B155" s="62"/>
      <c r="C155" s="63"/>
      <c r="D155" s="64" t="s">
        <v>204</v>
      </c>
      <c r="E155" s="62"/>
      <c r="F155" s="65"/>
      <c r="G155" s="150"/>
      <c r="H155" s="66"/>
      <c r="I155" s="150"/>
      <c r="J155" s="67"/>
      <c r="K155" s="68"/>
      <c r="L155" s="53"/>
      <c r="M155" s="227"/>
      <c r="N155" s="69"/>
      <c r="O155" s="70"/>
      <c r="P155" s="64" t="s">
        <v>204</v>
      </c>
      <c r="Q155" s="78"/>
      <c r="R155" s="71"/>
      <c r="S155" s="149"/>
      <c r="T155" s="72"/>
      <c r="U155" s="149"/>
      <c r="V155" s="73"/>
      <c r="W155" s="74"/>
    </row>
    <row r="156" spans="1:23" ht="11.25" customHeight="1">
      <c r="A156" s="226">
        <v>74</v>
      </c>
      <c r="B156" s="55"/>
      <c r="C156" s="56" t="s">
        <v>204</v>
      </c>
      <c r="D156" s="57" t="s">
        <v>204</v>
      </c>
      <c r="E156" s="77" t="s">
        <v>204</v>
      </c>
      <c r="F156" s="58" t="s">
        <v>204</v>
      </c>
      <c r="G156" s="148" t="s">
        <v>203</v>
      </c>
      <c r="H156" s="59" t="s">
        <v>204</v>
      </c>
      <c r="I156" s="148" t="s">
        <v>203</v>
      </c>
      <c r="J156" s="60" t="s">
        <v>204</v>
      </c>
      <c r="K156" s="61" t="s">
        <v>204</v>
      </c>
      <c r="L156" s="53"/>
      <c r="M156" s="226">
        <v>74</v>
      </c>
      <c r="N156" s="55"/>
      <c r="O156" s="56" t="s">
        <v>204</v>
      </c>
      <c r="P156" s="57" t="s">
        <v>204</v>
      </c>
      <c r="Q156" s="77" t="s">
        <v>204</v>
      </c>
      <c r="R156" s="58" t="s">
        <v>204</v>
      </c>
      <c r="S156" s="148" t="s">
        <v>203</v>
      </c>
      <c r="T156" s="59" t="s">
        <v>204</v>
      </c>
      <c r="U156" s="148" t="s">
        <v>203</v>
      </c>
      <c r="V156" s="60" t="s">
        <v>204</v>
      </c>
      <c r="W156" s="61" t="s">
        <v>204</v>
      </c>
    </row>
    <row r="157" spans="1:23" ht="17.25" customHeight="1">
      <c r="A157" s="227"/>
      <c r="B157" s="62"/>
      <c r="C157" s="63"/>
      <c r="D157" s="64" t="s">
        <v>204</v>
      </c>
      <c r="E157" s="62"/>
      <c r="F157" s="65"/>
      <c r="G157" s="150"/>
      <c r="H157" s="66"/>
      <c r="I157" s="150"/>
      <c r="J157" s="67"/>
      <c r="K157" s="68"/>
      <c r="L157" s="53"/>
      <c r="M157" s="227"/>
      <c r="N157" s="69"/>
      <c r="O157" s="70"/>
      <c r="P157" s="64" t="s">
        <v>204</v>
      </c>
      <c r="Q157" s="78"/>
      <c r="R157" s="71"/>
      <c r="S157" s="149"/>
      <c r="T157" s="72"/>
      <c r="U157" s="149"/>
      <c r="V157" s="73"/>
      <c r="W157" s="74"/>
    </row>
    <row r="158" spans="1:23" ht="11.25" customHeight="1">
      <c r="A158" s="226">
        <v>75</v>
      </c>
      <c r="B158" s="55"/>
      <c r="C158" s="56" t="s">
        <v>204</v>
      </c>
      <c r="D158" s="57" t="s">
        <v>204</v>
      </c>
      <c r="E158" s="77" t="s">
        <v>204</v>
      </c>
      <c r="F158" s="58" t="s">
        <v>204</v>
      </c>
      <c r="G158" s="148" t="s">
        <v>203</v>
      </c>
      <c r="H158" s="59" t="s">
        <v>204</v>
      </c>
      <c r="I158" s="148" t="s">
        <v>203</v>
      </c>
      <c r="J158" s="60" t="s">
        <v>204</v>
      </c>
      <c r="K158" s="61" t="s">
        <v>204</v>
      </c>
      <c r="L158" s="53"/>
      <c r="M158" s="226">
        <v>75</v>
      </c>
      <c r="N158" s="55"/>
      <c r="O158" s="56" t="s">
        <v>204</v>
      </c>
      <c r="P158" s="57" t="s">
        <v>204</v>
      </c>
      <c r="Q158" s="77" t="s">
        <v>204</v>
      </c>
      <c r="R158" s="58" t="s">
        <v>204</v>
      </c>
      <c r="S158" s="148" t="s">
        <v>203</v>
      </c>
      <c r="T158" s="59" t="s">
        <v>204</v>
      </c>
      <c r="U158" s="148" t="s">
        <v>203</v>
      </c>
      <c r="V158" s="60" t="s">
        <v>204</v>
      </c>
      <c r="W158" s="61" t="s">
        <v>204</v>
      </c>
    </row>
    <row r="159" spans="1:23" ht="17.25" customHeight="1">
      <c r="A159" s="227"/>
      <c r="B159" s="62"/>
      <c r="C159" s="63"/>
      <c r="D159" s="64" t="s">
        <v>204</v>
      </c>
      <c r="E159" s="62"/>
      <c r="F159" s="65"/>
      <c r="G159" s="150"/>
      <c r="H159" s="66"/>
      <c r="I159" s="150"/>
      <c r="J159" s="67"/>
      <c r="K159" s="68"/>
      <c r="L159" s="53"/>
      <c r="M159" s="227"/>
      <c r="N159" s="69"/>
      <c r="O159" s="70"/>
      <c r="P159" s="64" t="s">
        <v>204</v>
      </c>
      <c r="Q159" s="78"/>
      <c r="R159" s="71"/>
      <c r="S159" s="149"/>
      <c r="T159" s="72"/>
      <c r="U159" s="149"/>
      <c r="V159" s="73"/>
      <c r="W159" s="74"/>
    </row>
    <row r="160" spans="1:23" ht="11.25" customHeight="1">
      <c r="A160" s="226">
        <v>76</v>
      </c>
      <c r="B160" s="55"/>
      <c r="C160" s="56" t="s">
        <v>204</v>
      </c>
      <c r="D160" s="57" t="s">
        <v>204</v>
      </c>
      <c r="E160" s="77" t="s">
        <v>204</v>
      </c>
      <c r="F160" s="58" t="s">
        <v>204</v>
      </c>
      <c r="G160" s="148" t="s">
        <v>203</v>
      </c>
      <c r="H160" s="59" t="s">
        <v>204</v>
      </c>
      <c r="I160" s="148" t="s">
        <v>203</v>
      </c>
      <c r="J160" s="60" t="s">
        <v>204</v>
      </c>
      <c r="K160" s="61" t="s">
        <v>204</v>
      </c>
      <c r="L160" s="53"/>
      <c r="M160" s="226">
        <v>76</v>
      </c>
      <c r="N160" s="55"/>
      <c r="O160" s="56" t="s">
        <v>204</v>
      </c>
      <c r="P160" s="57" t="s">
        <v>204</v>
      </c>
      <c r="Q160" s="77" t="s">
        <v>204</v>
      </c>
      <c r="R160" s="58" t="s">
        <v>204</v>
      </c>
      <c r="S160" s="148" t="s">
        <v>203</v>
      </c>
      <c r="T160" s="59" t="s">
        <v>204</v>
      </c>
      <c r="U160" s="148" t="s">
        <v>203</v>
      </c>
      <c r="V160" s="60" t="s">
        <v>204</v>
      </c>
      <c r="W160" s="61" t="s">
        <v>204</v>
      </c>
    </row>
    <row r="161" spans="1:23" ht="17.25" customHeight="1">
      <c r="A161" s="227"/>
      <c r="B161" s="62"/>
      <c r="C161" s="63"/>
      <c r="D161" s="64" t="s">
        <v>204</v>
      </c>
      <c r="E161" s="62"/>
      <c r="F161" s="65"/>
      <c r="G161" s="150"/>
      <c r="H161" s="66"/>
      <c r="I161" s="150"/>
      <c r="J161" s="67"/>
      <c r="K161" s="68"/>
      <c r="L161" s="53"/>
      <c r="M161" s="227"/>
      <c r="N161" s="69"/>
      <c r="O161" s="70"/>
      <c r="P161" s="64" t="s">
        <v>204</v>
      </c>
      <c r="Q161" s="78"/>
      <c r="R161" s="71"/>
      <c r="S161" s="149"/>
      <c r="T161" s="72"/>
      <c r="U161" s="149"/>
      <c r="V161" s="73"/>
      <c r="W161" s="74"/>
    </row>
    <row r="162" spans="1:23" ht="11.25" customHeight="1">
      <c r="A162" s="226">
        <v>77</v>
      </c>
      <c r="B162" s="55"/>
      <c r="C162" s="56" t="s">
        <v>204</v>
      </c>
      <c r="D162" s="57" t="s">
        <v>204</v>
      </c>
      <c r="E162" s="77" t="s">
        <v>204</v>
      </c>
      <c r="F162" s="58" t="s">
        <v>204</v>
      </c>
      <c r="G162" s="148" t="s">
        <v>203</v>
      </c>
      <c r="H162" s="59" t="s">
        <v>204</v>
      </c>
      <c r="I162" s="148" t="s">
        <v>203</v>
      </c>
      <c r="J162" s="60" t="s">
        <v>204</v>
      </c>
      <c r="K162" s="61" t="s">
        <v>204</v>
      </c>
      <c r="L162" s="53"/>
      <c r="M162" s="226">
        <v>77</v>
      </c>
      <c r="N162" s="55"/>
      <c r="O162" s="56" t="s">
        <v>204</v>
      </c>
      <c r="P162" s="57" t="s">
        <v>204</v>
      </c>
      <c r="Q162" s="77" t="s">
        <v>204</v>
      </c>
      <c r="R162" s="58" t="s">
        <v>204</v>
      </c>
      <c r="S162" s="148" t="s">
        <v>203</v>
      </c>
      <c r="T162" s="59" t="s">
        <v>204</v>
      </c>
      <c r="U162" s="148" t="s">
        <v>203</v>
      </c>
      <c r="V162" s="60" t="s">
        <v>204</v>
      </c>
      <c r="W162" s="61" t="s">
        <v>204</v>
      </c>
    </row>
    <row r="163" spans="1:23" ht="17.25" customHeight="1">
      <c r="A163" s="227"/>
      <c r="B163" s="62"/>
      <c r="C163" s="63"/>
      <c r="D163" s="64" t="s">
        <v>204</v>
      </c>
      <c r="E163" s="62"/>
      <c r="F163" s="65"/>
      <c r="G163" s="150"/>
      <c r="H163" s="66"/>
      <c r="I163" s="150"/>
      <c r="J163" s="67"/>
      <c r="K163" s="68"/>
      <c r="L163" s="53"/>
      <c r="M163" s="227"/>
      <c r="N163" s="69"/>
      <c r="O163" s="70"/>
      <c r="P163" s="64" t="s">
        <v>204</v>
      </c>
      <c r="Q163" s="78"/>
      <c r="R163" s="71"/>
      <c r="S163" s="149"/>
      <c r="T163" s="72"/>
      <c r="U163" s="149"/>
      <c r="V163" s="73"/>
      <c r="W163" s="74"/>
    </row>
    <row r="164" spans="1:23" ht="11.25" customHeight="1">
      <c r="A164" s="226">
        <v>78</v>
      </c>
      <c r="B164" s="55"/>
      <c r="C164" s="56" t="s">
        <v>204</v>
      </c>
      <c r="D164" s="57" t="s">
        <v>204</v>
      </c>
      <c r="E164" s="77" t="s">
        <v>204</v>
      </c>
      <c r="F164" s="58" t="s">
        <v>204</v>
      </c>
      <c r="G164" s="148" t="s">
        <v>203</v>
      </c>
      <c r="H164" s="59" t="s">
        <v>204</v>
      </c>
      <c r="I164" s="148" t="s">
        <v>203</v>
      </c>
      <c r="J164" s="60" t="s">
        <v>204</v>
      </c>
      <c r="K164" s="61" t="s">
        <v>204</v>
      </c>
      <c r="L164" s="53"/>
      <c r="M164" s="226">
        <v>78</v>
      </c>
      <c r="N164" s="55"/>
      <c r="O164" s="56" t="s">
        <v>204</v>
      </c>
      <c r="P164" s="57" t="s">
        <v>204</v>
      </c>
      <c r="Q164" s="77" t="s">
        <v>204</v>
      </c>
      <c r="R164" s="58" t="s">
        <v>204</v>
      </c>
      <c r="S164" s="148" t="s">
        <v>203</v>
      </c>
      <c r="T164" s="59" t="s">
        <v>204</v>
      </c>
      <c r="U164" s="148" t="s">
        <v>203</v>
      </c>
      <c r="V164" s="60" t="s">
        <v>204</v>
      </c>
      <c r="W164" s="61" t="s">
        <v>204</v>
      </c>
    </row>
    <row r="165" spans="1:23" ht="17.25" customHeight="1">
      <c r="A165" s="227"/>
      <c r="B165" s="62"/>
      <c r="C165" s="63"/>
      <c r="D165" s="64" t="s">
        <v>204</v>
      </c>
      <c r="E165" s="62"/>
      <c r="F165" s="65"/>
      <c r="G165" s="150"/>
      <c r="H165" s="66"/>
      <c r="I165" s="150"/>
      <c r="J165" s="67"/>
      <c r="K165" s="68"/>
      <c r="L165" s="53"/>
      <c r="M165" s="227"/>
      <c r="N165" s="69"/>
      <c r="O165" s="70"/>
      <c r="P165" s="64" t="s">
        <v>204</v>
      </c>
      <c r="Q165" s="78"/>
      <c r="R165" s="71"/>
      <c r="S165" s="149"/>
      <c r="T165" s="72"/>
      <c r="U165" s="149"/>
      <c r="V165" s="73"/>
      <c r="W165" s="74"/>
    </row>
    <row r="166" spans="1:23" ht="11.25" customHeight="1">
      <c r="A166" s="226">
        <v>79</v>
      </c>
      <c r="B166" s="55"/>
      <c r="C166" s="56" t="s">
        <v>204</v>
      </c>
      <c r="D166" s="57" t="s">
        <v>204</v>
      </c>
      <c r="E166" s="77" t="s">
        <v>204</v>
      </c>
      <c r="F166" s="58" t="s">
        <v>204</v>
      </c>
      <c r="G166" s="148" t="s">
        <v>203</v>
      </c>
      <c r="H166" s="59" t="s">
        <v>204</v>
      </c>
      <c r="I166" s="148" t="s">
        <v>203</v>
      </c>
      <c r="J166" s="60" t="s">
        <v>204</v>
      </c>
      <c r="K166" s="61" t="s">
        <v>204</v>
      </c>
      <c r="L166" s="53"/>
      <c r="M166" s="226">
        <v>79</v>
      </c>
      <c r="N166" s="55"/>
      <c r="O166" s="56" t="s">
        <v>204</v>
      </c>
      <c r="P166" s="57" t="s">
        <v>204</v>
      </c>
      <c r="Q166" s="77" t="s">
        <v>204</v>
      </c>
      <c r="R166" s="58" t="s">
        <v>204</v>
      </c>
      <c r="S166" s="148" t="s">
        <v>203</v>
      </c>
      <c r="T166" s="59" t="s">
        <v>204</v>
      </c>
      <c r="U166" s="148" t="s">
        <v>203</v>
      </c>
      <c r="V166" s="60" t="s">
        <v>204</v>
      </c>
      <c r="W166" s="61" t="s">
        <v>204</v>
      </c>
    </row>
    <row r="167" spans="1:23" ht="17.25" customHeight="1">
      <c r="A167" s="227"/>
      <c r="B167" s="62"/>
      <c r="C167" s="63"/>
      <c r="D167" s="64" t="s">
        <v>204</v>
      </c>
      <c r="E167" s="62"/>
      <c r="F167" s="65"/>
      <c r="G167" s="150"/>
      <c r="H167" s="66"/>
      <c r="I167" s="150"/>
      <c r="J167" s="67"/>
      <c r="K167" s="68"/>
      <c r="L167" s="53"/>
      <c r="M167" s="227"/>
      <c r="N167" s="69"/>
      <c r="O167" s="70"/>
      <c r="P167" s="64" t="s">
        <v>204</v>
      </c>
      <c r="Q167" s="78"/>
      <c r="R167" s="71"/>
      <c r="S167" s="149"/>
      <c r="T167" s="72"/>
      <c r="U167" s="149"/>
      <c r="V167" s="73"/>
      <c r="W167" s="74"/>
    </row>
    <row r="168" spans="1:23" ht="11.25" customHeight="1">
      <c r="A168" s="226">
        <v>80</v>
      </c>
      <c r="B168" s="55"/>
      <c r="C168" s="56" t="s">
        <v>204</v>
      </c>
      <c r="D168" s="57" t="s">
        <v>204</v>
      </c>
      <c r="E168" s="77" t="s">
        <v>204</v>
      </c>
      <c r="F168" s="58" t="s">
        <v>204</v>
      </c>
      <c r="G168" s="148" t="s">
        <v>203</v>
      </c>
      <c r="H168" s="59" t="s">
        <v>204</v>
      </c>
      <c r="I168" s="148" t="s">
        <v>203</v>
      </c>
      <c r="J168" s="60" t="s">
        <v>204</v>
      </c>
      <c r="K168" s="61" t="s">
        <v>204</v>
      </c>
      <c r="L168" s="53"/>
      <c r="M168" s="226">
        <v>80</v>
      </c>
      <c r="N168" s="55"/>
      <c r="O168" s="56" t="s">
        <v>204</v>
      </c>
      <c r="P168" s="57" t="s">
        <v>204</v>
      </c>
      <c r="Q168" s="77" t="s">
        <v>204</v>
      </c>
      <c r="R168" s="58" t="s">
        <v>204</v>
      </c>
      <c r="S168" s="148" t="s">
        <v>203</v>
      </c>
      <c r="T168" s="59" t="s">
        <v>204</v>
      </c>
      <c r="U168" s="148" t="s">
        <v>203</v>
      </c>
      <c r="V168" s="60" t="s">
        <v>204</v>
      </c>
      <c r="W168" s="61" t="s">
        <v>204</v>
      </c>
    </row>
    <row r="169" spans="1:23" ht="17.25" customHeight="1">
      <c r="A169" s="227"/>
      <c r="B169" s="62"/>
      <c r="C169" s="63"/>
      <c r="D169" s="64" t="s">
        <v>204</v>
      </c>
      <c r="E169" s="62"/>
      <c r="F169" s="65"/>
      <c r="G169" s="150"/>
      <c r="H169" s="66"/>
      <c r="I169" s="150"/>
      <c r="J169" s="67"/>
      <c r="K169" s="68"/>
      <c r="L169" s="53"/>
      <c r="M169" s="227"/>
      <c r="N169" s="69"/>
      <c r="O169" s="70"/>
      <c r="P169" s="64" t="s">
        <v>204</v>
      </c>
      <c r="Q169" s="78"/>
      <c r="R169" s="71"/>
      <c r="S169" s="149"/>
      <c r="T169" s="72"/>
      <c r="U169" s="149"/>
      <c r="V169" s="73"/>
      <c r="W169" s="74"/>
    </row>
    <row r="170" spans="1:23" ht="11.25" customHeight="1">
      <c r="A170" s="226">
        <v>81</v>
      </c>
      <c r="B170" s="55"/>
      <c r="C170" s="56" t="s">
        <v>204</v>
      </c>
      <c r="D170" s="57" t="s">
        <v>204</v>
      </c>
      <c r="E170" s="77" t="s">
        <v>204</v>
      </c>
      <c r="F170" s="58" t="s">
        <v>204</v>
      </c>
      <c r="G170" s="148" t="s">
        <v>203</v>
      </c>
      <c r="H170" s="59" t="s">
        <v>204</v>
      </c>
      <c r="I170" s="148" t="s">
        <v>203</v>
      </c>
      <c r="J170" s="60" t="s">
        <v>204</v>
      </c>
      <c r="K170" s="61" t="s">
        <v>204</v>
      </c>
      <c r="L170" s="53"/>
      <c r="M170" s="226">
        <v>81</v>
      </c>
      <c r="N170" s="55"/>
      <c r="O170" s="56" t="s">
        <v>204</v>
      </c>
      <c r="P170" s="57" t="s">
        <v>204</v>
      </c>
      <c r="Q170" s="77" t="s">
        <v>204</v>
      </c>
      <c r="R170" s="58" t="s">
        <v>204</v>
      </c>
      <c r="S170" s="148" t="s">
        <v>203</v>
      </c>
      <c r="T170" s="59" t="s">
        <v>204</v>
      </c>
      <c r="U170" s="148" t="s">
        <v>203</v>
      </c>
      <c r="V170" s="60" t="s">
        <v>204</v>
      </c>
      <c r="W170" s="61" t="s">
        <v>204</v>
      </c>
    </row>
    <row r="171" spans="1:23" ht="17.25" customHeight="1">
      <c r="A171" s="227"/>
      <c r="B171" s="62"/>
      <c r="C171" s="63"/>
      <c r="D171" s="64" t="s">
        <v>204</v>
      </c>
      <c r="E171" s="62"/>
      <c r="F171" s="65"/>
      <c r="G171" s="150"/>
      <c r="H171" s="66"/>
      <c r="I171" s="150"/>
      <c r="J171" s="67"/>
      <c r="K171" s="68"/>
      <c r="L171" s="53"/>
      <c r="M171" s="227"/>
      <c r="N171" s="69"/>
      <c r="O171" s="70"/>
      <c r="P171" s="64" t="s">
        <v>204</v>
      </c>
      <c r="Q171" s="78"/>
      <c r="R171" s="71"/>
      <c r="S171" s="149"/>
      <c r="T171" s="72"/>
      <c r="U171" s="149"/>
      <c r="V171" s="73"/>
      <c r="W171" s="74"/>
    </row>
    <row r="172" spans="1:23" ht="11.25" customHeight="1">
      <c r="A172" s="226">
        <v>82</v>
      </c>
      <c r="B172" s="55"/>
      <c r="C172" s="56" t="s">
        <v>204</v>
      </c>
      <c r="D172" s="57" t="s">
        <v>204</v>
      </c>
      <c r="E172" s="77" t="s">
        <v>204</v>
      </c>
      <c r="F172" s="58" t="s">
        <v>204</v>
      </c>
      <c r="G172" s="148" t="s">
        <v>203</v>
      </c>
      <c r="H172" s="59" t="s">
        <v>204</v>
      </c>
      <c r="I172" s="148" t="s">
        <v>203</v>
      </c>
      <c r="J172" s="60" t="s">
        <v>204</v>
      </c>
      <c r="K172" s="61" t="s">
        <v>204</v>
      </c>
      <c r="L172" s="53"/>
      <c r="M172" s="226">
        <v>82</v>
      </c>
      <c r="N172" s="55"/>
      <c r="O172" s="56" t="s">
        <v>204</v>
      </c>
      <c r="P172" s="57" t="s">
        <v>204</v>
      </c>
      <c r="Q172" s="77" t="s">
        <v>204</v>
      </c>
      <c r="R172" s="58" t="s">
        <v>204</v>
      </c>
      <c r="S172" s="148" t="s">
        <v>203</v>
      </c>
      <c r="T172" s="59" t="s">
        <v>204</v>
      </c>
      <c r="U172" s="148" t="s">
        <v>203</v>
      </c>
      <c r="V172" s="60" t="s">
        <v>204</v>
      </c>
      <c r="W172" s="61" t="s">
        <v>204</v>
      </c>
    </row>
    <row r="173" spans="1:23" ht="17.25" customHeight="1">
      <c r="A173" s="227"/>
      <c r="B173" s="62"/>
      <c r="C173" s="63"/>
      <c r="D173" s="64" t="s">
        <v>204</v>
      </c>
      <c r="E173" s="62"/>
      <c r="F173" s="65"/>
      <c r="G173" s="150"/>
      <c r="H173" s="66"/>
      <c r="I173" s="150"/>
      <c r="J173" s="67"/>
      <c r="K173" s="68"/>
      <c r="L173" s="53"/>
      <c r="M173" s="227"/>
      <c r="N173" s="69"/>
      <c r="O173" s="70"/>
      <c r="P173" s="64" t="s">
        <v>204</v>
      </c>
      <c r="Q173" s="78"/>
      <c r="R173" s="71"/>
      <c r="S173" s="149"/>
      <c r="T173" s="72"/>
      <c r="U173" s="149"/>
      <c r="V173" s="73"/>
      <c r="W173" s="74"/>
    </row>
    <row r="174" spans="1:23" ht="11.25" customHeight="1">
      <c r="A174" s="226">
        <v>83</v>
      </c>
      <c r="B174" s="55"/>
      <c r="C174" s="56" t="s">
        <v>204</v>
      </c>
      <c r="D174" s="57" t="s">
        <v>204</v>
      </c>
      <c r="E174" s="77" t="s">
        <v>204</v>
      </c>
      <c r="F174" s="58" t="s">
        <v>204</v>
      </c>
      <c r="G174" s="148" t="s">
        <v>203</v>
      </c>
      <c r="H174" s="59" t="s">
        <v>204</v>
      </c>
      <c r="I174" s="148" t="s">
        <v>203</v>
      </c>
      <c r="J174" s="60" t="s">
        <v>204</v>
      </c>
      <c r="K174" s="61" t="s">
        <v>204</v>
      </c>
      <c r="L174" s="53"/>
      <c r="M174" s="226">
        <v>83</v>
      </c>
      <c r="N174" s="55"/>
      <c r="O174" s="56" t="s">
        <v>204</v>
      </c>
      <c r="P174" s="57" t="s">
        <v>204</v>
      </c>
      <c r="Q174" s="77" t="s">
        <v>204</v>
      </c>
      <c r="R174" s="58" t="s">
        <v>204</v>
      </c>
      <c r="S174" s="148" t="s">
        <v>203</v>
      </c>
      <c r="T174" s="59" t="s">
        <v>204</v>
      </c>
      <c r="U174" s="148" t="s">
        <v>203</v>
      </c>
      <c r="V174" s="60" t="s">
        <v>204</v>
      </c>
      <c r="W174" s="61" t="s">
        <v>204</v>
      </c>
    </row>
    <row r="175" spans="1:23" ht="17.25" customHeight="1">
      <c r="A175" s="227"/>
      <c r="B175" s="62"/>
      <c r="C175" s="63"/>
      <c r="D175" s="64" t="s">
        <v>204</v>
      </c>
      <c r="E175" s="62"/>
      <c r="F175" s="65"/>
      <c r="G175" s="150"/>
      <c r="H175" s="66"/>
      <c r="I175" s="150"/>
      <c r="J175" s="67"/>
      <c r="K175" s="68"/>
      <c r="L175" s="53"/>
      <c r="M175" s="227"/>
      <c r="N175" s="69"/>
      <c r="O175" s="70"/>
      <c r="P175" s="64" t="s">
        <v>204</v>
      </c>
      <c r="Q175" s="78"/>
      <c r="R175" s="71"/>
      <c r="S175" s="149"/>
      <c r="T175" s="72"/>
      <c r="U175" s="149"/>
      <c r="V175" s="73"/>
      <c r="W175" s="74"/>
    </row>
    <row r="176" spans="1:23" ht="11.25" customHeight="1">
      <c r="A176" s="226">
        <v>84</v>
      </c>
      <c r="B176" s="55"/>
      <c r="C176" s="56" t="s">
        <v>204</v>
      </c>
      <c r="D176" s="57" t="s">
        <v>204</v>
      </c>
      <c r="E176" s="77" t="s">
        <v>204</v>
      </c>
      <c r="F176" s="58" t="s">
        <v>204</v>
      </c>
      <c r="G176" s="148" t="s">
        <v>203</v>
      </c>
      <c r="H176" s="59" t="s">
        <v>204</v>
      </c>
      <c r="I176" s="148" t="s">
        <v>203</v>
      </c>
      <c r="J176" s="60" t="s">
        <v>204</v>
      </c>
      <c r="K176" s="61" t="s">
        <v>204</v>
      </c>
      <c r="L176" s="53"/>
      <c r="M176" s="226">
        <v>84</v>
      </c>
      <c r="N176" s="55"/>
      <c r="O176" s="56" t="s">
        <v>204</v>
      </c>
      <c r="P176" s="57" t="s">
        <v>204</v>
      </c>
      <c r="Q176" s="77" t="s">
        <v>204</v>
      </c>
      <c r="R176" s="58" t="s">
        <v>204</v>
      </c>
      <c r="S176" s="148" t="s">
        <v>203</v>
      </c>
      <c r="T176" s="59" t="s">
        <v>204</v>
      </c>
      <c r="U176" s="148" t="s">
        <v>203</v>
      </c>
      <c r="V176" s="60" t="s">
        <v>204</v>
      </c>
      <c r="W176" s="61" t="s">
        <v>204</v>
      </c>
    </row>
    <row r="177" spans="1:23" ht="17.25" customHeight="1">
      <c r="A177" s="227"/>
      <c r="B177" s="62"/>
      <c r="C177" s="63"/>
      <c r="D177" s="64" t="s">
        <v>204</v>
      </c>
      <c r="E177" s="62"/>
      <c r="F177" s="65"/>
      <c r="G177" s="150"/>
      <c r="H177" s="66"/>
      <c r="I177" s="150"/>
      <c r="J177" s="67"/>
      <c r="K177" s="68"/>
      <c r="L177" s="53"/>
      <c r="M177" s="227"/>
      <c r="N177" s="69"/>
      <c r="O177" s="70"/>
      <c r="P177" s="64" t="s">
        <v>204</v>
      </c>
      <c r="Q177" s="78"/>
      <c r="R177" s="71"/>
      <c r="S177" s="149"/>
      <c r="T177" s="72"/>
      <c r="U177" s="149"/>
      <c r="V177" s="73"/>
      <c r="W177" s="74"/>
    </row>
    <row r="178" spans="1:23" ht="11.25" customHeight="1">
      <c r="A178" s="226">
        <v>85</v>
      </c>
      <c r="B178" s="55"/>
      <c r="C178" s="56" t="s">
        <v>204</v>
      </c>
      <c r="D178" s="57" t="s">
        <v>204</v>
      </c>
      <c r="E178" s="77" t="s">
        <v>204</v>
      </c>
      <c r="F178" s="58" t="s">
        <v>204</v>
      </c>
      <c r="G178" s="148" t="s">
        <v>203</v>
      </c>
      <c r="H178" s="59" t="s">
        <v>204</v>
      </c>
      <c r="I178" s="148" t="s">
        <v>203</v>
      </c>
      <c r="J178" s="60" t="s">
        <v>204</v>
      </c>
      <c r="K178" s="61" t="s">
        <v>204</v>
      </c>
      <c r="L178" s="53"/>
      <c r="M178" s="226">
        <v>85</v>
      </c>
      <c r="N178" s="55"/>
      <c r="O178" s="56" t="s">
        <v>204</v>
      </c>
      <c r="P178" s="57" t="s">
        <v>204</v>
      </c>
      <c r="Q178" s="77" t="s">
        <v>204</v>
      </c>
      <c r="R178" s="58" t="s">
        <v>204</v>
      </c>
      <c r="S178" s="148" t="s">
        <v>203</v>
      </c>
      <c r="T178" s="59" t="s">
        <v>204</v>
      </c>
      <c r="U178" s="148" t="s">
        <v>203</v>
      </c>
      <c r="V178" s="60" t="s">
        <v>204</v>
      </c>
      <c r="W178" s="61" t="s">
        <v>204</v>
      </c>
    </row>
    <row r="179" spans="1:23" ht="17.25" customHeight="1">
      <c r="A179" s="227"/>
      <c r="B179" s="62"/>
      <c r="C179" s="63"/>
      <c r="D179" s="64" t="s">
        <v>204</v>
      </c>
      <c r="E179" s="62"/>
      <c r="F179" s="65"/>
      <c r="G179" s="150"/>
      <c r="H179" s="66"/>
      <c r="I179" s="150"/>
      <c r="J179" s="67"/>
      <c r="K179" s="68"/>
      <c r="L179" s="53"/>
      <c r="M179" s="227"/>
      <c r="N179" s="69"/>
      <c r="O179" s="70"/>
      <c r="P179" s="64" t="s">
        <v>204</v>
      </c>
      <c r="Q179" s="78"/>
      <c r="R179" s="71"/>
      <c r="S179" s="149"/>
      <c r="T179" s="72"/>
      <c r="U179" s="149"/>
      <c r="V179" s="73"/>
      <c r="W179" s="74"/>
    </row>
    <row r="180" spans="1:23" ht="11.25" customHeight="1">
      <c r="A180" s="226">
        <v>86</v>
      </c>
      <c r="B180" s="55"/>
      <c r="C180" s="56" t="s">
        <v>204</v>
      </c>
      <c r="D180" s="57" t="s">
        <v>204</v>
      </c>
      <c r="E180" s="77" t="s">
        <v>204</v>
      </c>
      <c r="F180" s="58" t="s">
        <v>204</v>
      </c>
      <c r="G180" s="148" t="s">
        <v>203</v>
      </c>
      <c r="H180" s="59" t="s">
        <v>204</v>
      </c>
      <c r="I180" s="148" t="s">
        <v>203</v>
      </c>
      <c r="J180" s="60" t="s">
        <v>204</v>
      </c>
      <c r="K180" s="61" t="s">
        <v>204</v>
      </c>
      <c r="L180" s="53"/>
      <c r="M180" s="226">
        <v>86</v>
      </c>
      <c r="N180" s="55"/>
      <c r="O180" s="56" t="s">
        <v>204</v>
      </c>
      <c r="P180" s="57" t="s">
        <v>204</v>
      </c>
      <c r="Q180" s="77" t="s">
        <v>204</v>
      </c>
      <c r="R180" s="58" t="s">
        <v>204</v>
      </c>
      <c r="S180" s="148" t="s">
        <v>203</v>
      </c>
      <c r="T180" s="59" t="s">
        <v>204</v>
      </c>
      <c r="U180" s="148" t="s">
        <v>203</v>
      </c>
      <c r="V180" s="60" t="s">
        <v>204</v>
      </c>
      <c r="W180" s="61" t="s">
        <v>204</v>
      </c>
    </row>
    <row r="181" spans="1:23" ht="17.25" customHeight="1">
      <c r="A181" s="227"/>
      <c r="B181" s="62"/>
      <c r="C181" s="63"/>
      <c r="D181" s="64" t="s">
        <v>204</v>
      </c>
      <c r="E181" s="62"/>
      <c r="F181" s="65"/>
      <c r="G181" s="150"/>
      <c r="H181" s="66"/>
      <c r="I181" s="150"/>
      <c r="J181" s="67"/>
      <c r="K181" s="68"/>
      <c r="L181" s="53"/>
      <c r="M181" s="227"/>
      <c r="N181" s="69"/>
      <c r="O181" s="70"/>
      <c r="P181" s="64" t="s">
        <v>204</v>
      </c>
      <c r="Q181" s="78"/>
      <c r="R181" s="71"/>
      <c r="S181" s="149"/>
      <c r="T181" s="72"/>
      <c r="U181" s="149"/>
      <c r="V181" s="73"/>
      <c r="W181" s="74"/>
    </row>
    <row r="182" spans="1:23" ht="11.25" customHeight="1">
      <c r="A182" s="226">
        <v>87</v>
      </c>
      <c r="B182" s="55"/>
      <c r="C182" s="56" t="s">
        <v>204</v>
      </c>
      <c r="D182" s="57" t="s">
        <v>204</v>
      </c>
      <c r="E182" s="77" t="s">
        <v>204</v>
      </c>
      <c r="F182" s="58" t="s">
        <v>204</v>
      </c>
      <c r="G182" s="148" t="s">
        <v>203</v>
      </c>
      <c r="H182" s="59" t="s">
        <v>204</v>
      </c>
      <c r="I182" s="148" t="s">
        <v>203</v>
      </c>
      <c r="J182" s="60" t="s">
        <v>204</v>
      </c>
      <c r="K182" s="61" t="s">
        <v>204</v>
      </c>
      <c r="L182" s="53"/>
      <c r="M182" s="226">
        <v>87</v>
      </c>
      <c r="N182" s="55"/>
      <c r="O182" s="56" t="s">
        <v>204</v>
      </c>
      <c r="P182" s="57" t="s">
        <v>204</v>
      </c>
      <c r="Q182" s="77" t="s">
        <v>204</v>
      </c>
      <c r="R182" s="58" t="s">
        <v>204</v>
      </c>
      <c r="S182" s="148" t="s">
        <v>203</v>
      </c>
      <c r="T182" s="59" t="s">
        <v>204</v>
      </c>
      <c r="U182" s="148" t="s">
        <v>203</v>
      </c>
      <c r="V182" s="60" t="s">
        <v>204</v>
      </c>
      <c r="W182" s="61" t="s">
        <v>204</v>
      </c>
    </row>
    <row r="183" spans="1:23" ht="17.25" customHeight="1">
      <c r="A183" s="227"/>
      <c r="B183" s="62"/>
      <c r="C183" s="63"/>
      <c r="D183" s="64" t="s">
        <v>204</v>
      </c>
      <c r="E183" s="62"/>
      <c r="F183" s="65"/>
      <c r="G183" s="150"/>
      <c r="H183" s="66"/>
      <c r="I183" s="150"/>
      <c r="J183" s="67"/>
      <c r="K183" s="68"/>
      <c r="L183" s="53"/>
      <c r="M183" s="227"/>
      <c r="N183" s="69"/>
      <c r="O183" s="70"/>
      <c r="P183" s="64" t="s">
        <v>204</v>
      </c>
      <c r="Q183" s="78"/>
      <c r="R183" s="71"/>
      <c r="S183" s="149"/>
      <c r="T183" s="72"/>
      <c r="U183" s="149"/>
      <c r="V183" s="73"/>
      <c r="W183" s="74"/>
    </row>
    <row r="184" spans="1:23" ht="11.25" customHeight="1">
      <c r="A184" s="226">
        <v>88</v>
      </c>
      <c r="B184" s="55"/>
      <c r="C184" s="56" t="s">
        <v>204</v>
      </c>
      <c r="D184" s="57" t="s">
        <v>204</v>
      </c>
      <c r="E184" s="77" t="s">
        <v>204</v>
      </c>
      <c r="F184" s="58" t="s">
        <v>204</v>
      </c>
      <c r="G184" s="148" t="s">
        <v>203</v>
      </c>
      <c r="H184" s="59" t="s">
        <v>204</v>
      </c>
      <c r="I184" s="148" t="s">
        <v>203</v>
      </c>
      <c r="J184" s="60" t="s">
        <v>204</v>
      </c>
      <c r="K184" s="61" t="s">
        <v>204</v>
      </c>
      <c r="L184" s="53"/>
      <c r="M184" s="226">
        <v>88</v>
      </c>
      <c r="N184" s="55"/>
      <c r="O184" s="56" t="s">
        <v>204</v>
      </c>
      <c r="P184" s="57" t="s">
        <v>204</v>
      </c>
      <c r="Q184" s="77" t="s">
        <v>204</v>
      </c>
      <c r="R184" s="58" t="s">
        <v>204</v>
      </c>
      <c r="S184" s="148" t="s">
        <v>203</v>
      </c>
      <c r="T184" s="59" t="s">
        <v>204</v>
      </c>
      <c r="U184" s="148" t="s">
        <v>203</v>
      </c>
      <c r="V184" s="60" t="s">
        <v>204</v>
      </c>
      <c r="W184" s="61" t="s">
        <v>204</v>
      </c>
    </row>
    <row r="185" spans="1:23" ht="17.25" customHeight="1">
      <c r="A185" s="227"/>
      <c r="B185" s="62"/>
      <c r="C185" s="63"/>
      <c r="D185" s="64" t="s">
        <v>204</v>
      </c>
      <c r="E185" s="62"/>
      <c r="F185" s="65"/>
      <c r="G185" s="150"/>
      <c r="H185" s="66"/>
      <c r="I185" s="150"/>
      <c r="J185" s="67"/>
      <c r="K185" s="68"/>
      <c r="L185" s="53"/>
      <c r="M185" s="227"/>
      <c r="N185" s="69"/>
      <c r="O185" s="70"/>
      <c r="P185" s="64" t="s">
        <v>204</v>
      </c>
      <c r="Q185" s="78"/>
      <c r="R185" s="71"/>
      <c r="S185" s="149"/>
      <c r="T185" s="72"/>
      <c r="U185" s="149"/>
      <c r="V185" s="73"/>
      <c r="W185" s="74"/>
    </row>
    <row r="186" spans="1:23" ht="11.25" customHeight="1">
      <c r="A186" s="226">
        <v>89</v>
      </c>
      <c r="B186" s="55"/>
      <c r="C186" s="56" t="s">
        <v>204</v>
      </c>
      <c r="D186" s="57" t="s">
        <v>204</v>
      </c>
      <c r="E186" s="77" t="s">
        <v>204</v>
      </c>
      <c r="F186" s="58" t="s">
        <v>204</v>
      </c>
      <c r="G186" s="148" t="s">
        <v>203</v>
      </c>
      <c r="H186" s="59" t="s">
        <v>204</v>
      </c>
      <c r="I186" s="148" t="s">
        <v>203</v>
      </c>
      <c r="J186" s="60" t="s">
        <v>204</v>
      </c>
      <c r="K186" s="61" t="s">
        <v>204</v>
      </c>
      <c r="L186" s="53"/>
      <c r="M186" s="226">
        <v>89</v>
      </c>
      <c r="N186" s="55"/>
      <c r="O186" s="56" t="s">
        <v>204</v>
      </c>
      <c r="P186" s="57" t="s">
        <v>204</v>
      </c>
      <c r="Q186" s="77" t="s">
        <v>204</v>
      </c>
      <c r="R186" s="58" t="s">
        <v>204</v>
      </c>
      <c r="S186" s="148" t="s">
        <v>203</v>
      </c>
      <c r="T186" s="59" t="s">
        <v>204</v>
      </c>
      <c r="U186" s="148" t="s">
        <v>203</v>
      </c>
      <c r="V186" s="60" t="s">
        <v>204</v>
      </c>
      <c r="W186" s="61" t="s">
        <v>204</v>
      </c>
    </row>
    <row r="187" spans="1:23" ht="17.25" customHeight="1">
      <c r="A187" s="227"/>
      <c r="B187" s="62"/>
      <c r="C187" s="63"/>
      <c r="D187" s="64" t="s">
        <v>204</v>
      </c>
      <c r="E187" s="62"/>
      <c r="F187" s="65"/>
      <c r="G187" s="150"/>
      <c r="H187" s="66"/>
      <c r="I187" s="150"/>
      <c r="J187" s="67"/>
      <c r="K187" s="68"/>
      <c r="L187" s="53"/>
      <c r="M187" s="227"/>
      <c r="N187" s="69"/>
      <c r="O187" s="70"/>
      <c r="P187" s="64" t="s">
        <v>204</v>
      </c>
      <c r="Q187" s="78"/>
      <c r="R187" s="71"/>
      <c r="S187" s="149"/>
      <c r="T187" s="72"/>
      <c r="U187" s="149"/>
      <c r="V187" s="73"/>
      <c r="W187" s="74"/>
    </row>
    <row r="188" spans="1:23" ht="11.25" customHeight="1">
      <c r="A188" s="226">
        <v>90</v>
      </c>
      <c r="B188" s="55"/>
      <c r="C188" s="56" t="s">
        <v>204</v>
      </c>
      <c r="D188" s="57" t="s">
        <v>204</v>
      </c>
      <c r="E188" s="77" t="s">
        <v>204</v>
      </c>
      <c r="F188" s="58" t="s">
        <v>204</v>
      </c>
      <c r="G188" s="148" t="s">
        <v>203</v>
      </c>
      <c r="H188" s="59" t="s">
        <v>204</v>
      </c>
      <c r="I188" s="148" t="s">
        <v>203</v>
      </c>
      <c r="J188" s="60" t="s">
        <v>204</v>
      </c>
      <c r="K188" s="61" t="s">
        <v>204</v>
      </c>
      <c r="L188" s="53"/>
      <c r="M188" s="226">
        <v>90</v>
      </c>
      <c r="N188" s="55"/>
      <c r="O188" s="56" t="s">
        <v>204</v>
      </c>
      <c r="P188" s="57" t="s">
        <v>204</v>
      </c>
      <c r="Q188" s="77" t="s">
        <v>204</v>
      </c>
      <c r="R188" s="58" t="s">
        <v>204</v>
      </c>
      <c r="S188" s="148" t="s">
        <v>203</v>
      </c>
      <c r="T188" s="59" t="s">
        <v>204</v>
      </c>
      <c r="U188" s="148" t="s">
        <v>203</v>
      </c>
      <c r="V188" s="60" t="s">
        <v>204</v>
      </c>
      <c r="W188" s="61" t="s">
        <v>204</v>
      </c>
    </row>
    <row r="189" spans="1:23" ht="17.25" customHeight="1">
      <c r="A189" s="227"/>
      <c r="B189" s="62"/>
      <c r="C189" s="63"/>
      <c r="D189" s="64" t="s">
        <v>204</v>
      </c>
      <c r="E189" s="62"/>
      <c r="F189" s="65"/>
      <c r="G189" s="150"/>
      <c r="H189" s="66"/>
      <c r="I189" s="150"/>
      <c r="J189" s="67"/>
      <c r="K189" s="68"/>
      <c r="L189" s="53"/>
      <c r="M189" s="227"/>
      <c r="N189" s="69"/>
      <c r="O189" s="70"/>
      <c r="P189" s="64" t="s">
        <v>204</v>
      </c>
      <c r="Q189" s="78"/>
      <c r="R189" s="71"/>
      <c r="S189" s="149"/>
      <c r="T189" s="72"/>
      <c r="U189" s="149"/>
      <c r="V189" s="73"/>
      <c r="W189" s="74"/>
    </row>
    <row r="190" spans="1:23" ht="11.25" customHeight="1">
      <c r="A190" s="226">
        <v>91</v>
      </c>
      <c r="B190" s="55"/>
      <c r="C190" s="56" t="s">
        <v>204</v>
      </c>
      <c r="D190" s="57" t="s">
        <v>204</v>
      </c>
      <c r="E190" s="77" t="s">
        <v>204</v>
      </c>
      <c r="F190" s="58" t="s">
        <v>204</v>
      </c>
      <c r="G190" s="148" t="s">
        <v>203</v>
      </c>
      <c r="H190" s="59" t="s">
        <v>204</v>
      </c>
      <c r="I190" s="148" t="s">
        <v>203</v>
      </c>
      <c r="J190" s="60" t="s">
        <v>204</v>
      </c>
      <c r="K190" s="61" t="s">
        <v>204</v>
      </c>
      <c r="L190" s="53"/>
      <c r="M190" s="226">
        <v>91</v>
      </c>
      <c r="N190" s="55"/>
      <c r="O190" s="56" t="s">
        <v>204</v>
      </c>
      <c r="P190" s="57" t="s">
        <v>204</v>
      </c>
      <c r="Q190" s="77" t="s">
        <v>204</v>
      </c>
      <c r="R190" s="58" t="s">
        <v>204</v>
      </c>
      <c r="S190" s="148" t="s">
        <v>203</v>
      </c>
      <c r="T190" s="59" t="s">
        <v>204</v>
      </c>
      <c r="U190" s="148" t="s">
        <v>203</v>
      </c>
      <c r="V190" s="60" t="s">
        <v>204</v>
      </c>
      <c r="W190" s="61" t="s">
        <v>204</v>
      </c>
    </row>
    <row r="191" spans="1:23" ht="17.25" customHeight="1">
      <c r="A191" s="227"/>
      <c r="B191" s="62"/>
      <c r="C191" s="63"/>
      <c r="D191" s="64" t="s">
        <v>204</v>
      </c>
      <c r="E191" s="62"/>
      <c r="F191" s="65"/>
      <c r="G191" s="150"/>
      <c r="H191" s="66"/>
      <c r="I191" s="150"/>
      <c r="J191" s="67"/>
      <c r="K191" s="68"/>
      <c r="L191" s="53"/>
      <c r="M191" s="227"/>
      <c r="N191" s="69"/>
      <c r="O191" s="70"/>
      <c r="P191" s="64" t="s">
        <v>204</v>
      </c>
      <c r="Q191" s="78"/>
      <c r="R191" s="71"/>
      <c r="S191" s="149"/>
      <c r="T191" s="72"/>
      <c r="U191" s="149"/>
      <c r="V191" s="73"/>
      <c r="W191" s="74"/>
    </row>
    <row r="192" spans="1:23" ht="11.25" customHeight="1">
      <c r="A192" s="226">
        <v>92</v>
      </c>
      <c r="B192" s="55"/>
      <c r="C192" s="56" t="s">
        <v>204</v>
      </c>
      <c r="D192" s="57" t="s">
        <v>204</v>
      </c>
      <c r="E192" s="77" t="s">
        <v>204</v>
      </c>
      <c r="F192" s="58" t="s">
        <v>204</v>
      </c>
      <c r="G192" s="148" t="s">
        <v>203</v>
      </c>
      <c r="H192" s="59" t="s">
        <v>204</v>
      </c>
      <c r="I192" s="148" t="s">
        <v>203</v>
      </c>
      <c r="J192" s="60" t="s">
        <v>204</v>
      </c>
      <c r="K192" s="61" t="s">
        <v>204</v>
      </c>
      <c r="L192" s="53"/>
      <c r="M192" s="226">
        <v>92</v>
      </c>
      <c r="N192" s="55"/>
      <c r="O192" s="56" t="s">
        <v>204</v>
      </c>
      <c r="P192" s="57" t="s">
        <v>204</v>
      </c>
      <c r="Q192" s="77" t="s">
        <v>204</v>
      </c>
      <c r="R192" s="58" t="s">
        <v>204</v>
      </c>
      <c r="S192" s="148" t="s">
        <v>203</v>
      </c>
      <c r="T192" s="59" t="s">
        <v>204</v>
      </c>
      <c r="U192" s="148" t="s">
        <v>203</v>
      </c>
      <c r="V192" s="60" t="s">
        <v>204</v>
      </c>
      <c r="W192" s="61" t="s">
        <v>204</v>
      </c>
    </row>
    <row r="193" spans="1:23" ht="17.25" customHeight="1">
      <c r="A193" s="227"/>
      <c r="B193" s="62"/>
      <c r="C193" s="63"/>
      <c r="D193" s="64" t="s">
        <v>204</v>
      </c>
      <c r="E193" s="62"/>
      <c r="F193" s="65"/>
      <c r="G193" s="150"/>
      <c r="H193" s="66"/>
      <c r="I193" s="150"/>
      <c r="J193" s="67"/>
      <c r="K193" s="68"/>
      <c r="L193" s="53"/>
      <c r="M193" s="227"/>
      <c r="N193" s="69"/>
      <c r="O193" s="70"/>
      <c r="P193" s="64" t="s">
        <v>204</v>
      </c>
      <c r="Q193" s="78"/>
      <c r="R193" s="71"/>
      <c r="S193" s="149"/>
      <c r="T193" s="72"/>
      <c r="U193" s="149"/>
      <c r="V193" s="73"/>
      <c r="W193" s="74"/>
    </row>
    <row r="194" spans="1:23" ht="11.25" customHeight="1">
      <c r="A194" s="226">
        <v>93</v>
      </c>
      <c r="B194" s="55"/>
      <c r="C194" s="56" t="s">
        <v>204</v>
      </c>
      <c r="D194" s="57" t="s">
        <v>204</v>
      </c>
      <c r="E194" s="77" t="s">
        <v>204</v>
      </c>
      <c r="F194" s="58" t="s">
        <v>204</v>
      </c>
      <c r="G194" s="148" t="s">
        <v>203</v>
      </c>
      <c r="H194" s="59" t="s">
        <v>204</v>
      </c>
      <c r="I194" s="148" t="s">
        <v>203</v>
      </c>
      <c r="J194" s="60" t="s">
        <v>204</v>
      </c>
      <c r="K194" s="61" t="s">
        <v>204</v>
      </c>
      <c r="L194" s="53"/>
      <c r="M194" s="226">
        <v>93</v>
      </c>
      <c r="N194" s="55"/>
      <c r="O194" s="56" t="s">
        <v>204</v>
      </c>
      <c r="P194" s="57" t="s">
        <v>204</v>
      </c>
      <c r="Q194" s="77" t="s">
        <v>204</v>
      </c>
      <c r="R194" s="58" t="s">
        <v>204</v>
      </c>
      <c r="S194" s="148" t="s">
        <v>203</v>
      </c>
      <c r="T194" s="59" t="s">
        <v>204</v>
      </c>
      <c r="U194" s="148" t="s">
        <v>203</v>
      </c>
      <c r="V194" s="60" t="s">
        <v>204</v>
      </c>
      <c r="W194" s="61" t="s">
        <v>204</v>
      </c>
    </row>
    <row r="195" spans="1:23" ht="17.25" customHeight="1">
      <c r="A195" s="227"/>
      <c r="B195" s="62"/>
      <c r="C195" s="63"/>
      <c r="D195" s="64" t="s">
        <v>204</v>
      </c>
      <c r="E195" s="62"/>
      <c r="F195" s="65"/>
      <c r="G195" s="150"/>
      <c r="H195" s="66"/>
      <c r="I195" s="150"/>
      <c r="J195" s="67"/>
      <c r="K195" s="68"/>
      <c r="L195" s="53"/>
      <c r="M195" s="227"/>
      <c r="N195" s="69"/>
      <c r="O195" s="70"/>
      <c r="P195" s="64" t="s">
        <v>204</v>
      </c>
      <c r="Q195" s="78"/>
      <c r="R195" s="71"/>
      <c r="S195" s="149"/>
      <c r="T195" s="72"/>
      <c r="U195" s="149"/>
      <c r="V195" s="73"/>
      <c r="W195" s="74"/>
    </row>
    <row r="196" spans="1:23" ht="11.25" customHeight="1">
      <c r="A196" s="226">
        <v>94</v>
      </c>
      <c r="B196" s="55"/>
      <c r="C196" s="56" t="s">
        <v>204</v>
      </c>
      <c r="D196" s="57" t="s">
        <v>204</v>
      </c>
      <c r="E196" s="77" t="s">
        <v>204</v>
      </c>
      <c r="F196" s="58" t="s">
        <v>204</v>
      </c>
      <c r="G196" s="148" t="s">
        <v>203</v>
      </c>
      <c r="H196" s="59" t="s">
        <v>204</v>
      </c>
      <c r="I196" s="148" t="s">
        <v>203</v>
      </c>
      <c r="J196" s="60" t="s">
        <v>204</v>
      </c>
      <c r="K196" s="61" t="s">
        <v>204</v>
      </c>
      <c r="L196" s="53"/>
      <c r="M196" s="226">
        <v>94</v>
      </c>
      <c r="N196" s="55"/>
      <c r="O196" s="56" t="s">
        <v>204</v>
      </c>
      <c r="P196" s="57" t="s">
        <v>204</v>
      </c>
      <c r="Q196" s="77" t="s">
        <v>204</v>
      </c>
      <c r="R196" s="58" t="s">
        <v>204</v>
      </c>
      <c r="S196" s="148" t="s">
        <v>203</v>
      </c>
      <c r="T196" s="59" t="s">
        <v>204</v>
      </c>
      <c r="U196" s="148" t="s">
        <v>203</v>
      </c>
      <c r="V196" s="60" t="s">
        <v>204</v>
      </c>
      <c r="W196" s="61" t="s">
        <v>204</v>
      </c>
    </row>
    <row r="197" spans="1:23" ht="17.25" customHeight="1">
      <c r="A197" s="227"/>
      <c r="B197" s="62"/>
      <c r="C197" s="63"/>
      <c r="D197" s="64" t="s">
        <v>204</v>
      </c>
      <c r="E197" s="62"/>
      <c r="F197" s="65"/>
      <c r="G197" s="150"/>
      <c r="H197" s="66"/>
      <c r="I197" s="150"/>
      <c r="J197" s="67"/>
      <c r="K197" s="68"/>
      <c r="L197" s="53"/>
      <c r="M197" s="227"/>
      <c r="N197" s="69"/>
      <c r="O197" s="70"/>
      <c r="P197" s="64" t="s">
        <v>204</v>
      </c>
      <c r="Q197" s="78"/>
      <c r="R197" s="71"/>
      <c r="S197" s="149"/>
      <c r="T197" s="72"/>
      <c r="U197" s="149"/>
      <c r="V197" s="73"/>
      <c r="W197" s="74"/>
    </row>
    <row r="198" spans="1:23" ht="11.25" customHeight="1">
      <c r="A198" s="226">
        <v>95</v>
      </c>
      <c r="B198" s="55"/>
      <c r="C198" s="56" t="s">
        <v>204</v>
      </c>
      <c r="D198" s="57" t="s">
        <v>204</v>
      </c>
      <c r="E198" s="77" t="s">
        <v>204</v>
      </c>
      <c r="F198" s="58" t="s">
        <v>204</v>
      </c>
      <c r="G198" s="148" t="s">
        <v>203</v>
      </c>
      <c r="H198" s="59" t="s">
        <v>204</v>
      </c>
      <c r="I198" s="148" t="s">
        <v>203</v>
      </c>
      <c r="J198" s="60" t="s">
        <v>204</v>
      </c>
      <c r="K198" s="61" t="s">
        <v>204</v>
      </c>
      <c r="L198" s="53"/>
      <c r="M198" s="226">
        <v>95</v>
      </c>
      <c r="N198" s="55"/>
      <c r="O198" s="56" t="s">
        <v>204</v>
      </c>
      <c r="P198" s="57" t="s">
        <v>204</v>
      </c>
      <c r="Q198" s="77" t="s">
        <v>204</v>
      </c>
      <c r="R198" s="58" t="s">
        <v>204</v>
      </c>
      <c r="S198" s="148" t="s">
        <v>203</v>
      </c>
      <c r="T198" s="59" t="s">
        <v>204</v>
      </c>
      <c r="U198" s="148" t="s">
        <v>203</v>
      </c>
      <c r="V198" s="60" t="s">
        <v>204</v>
      </c>
      <c r="W198" s="61" t="s">
        <v>204</v>
      </c>
    </row>
    <row r="199" spans="1:23" ht="17.25" customHeight="1">
      <c r="A199" s="227"/>
      <c r="B199" s="62"/>
      <c r="C199" s="63"/>
      <c r="D199" s="64" t="s">
        <v>204</v>
      </c>
      <c r="E199" s="62"/>
      <c r="F199" s="65"/>
      <c r="G199" s="150"/>
      <c r="H199" s="66"/>
      <c r="I199" s="150"/>
      <c r="J199" s="67"/>
      <c r="K199" s="68"/>
      <c r="L199" s="53"/>
      <c r="M199" s="227"/>
      <c r="N199" s="69"/>
      <c r="O199" s="70"/>
      <c r="P199" s="64" t="s">
        <v>204</v>
      </c>
      <c r="Q199" s="78"/>
      <c r="R199" s="71"/>
      <c r="S199" s="149"/>
      <c r="T199" s="72"/>
      <c r="U199" s="149"/>
      <c r="V199" s="73"/>
      <c r="W199" s="74"/>
    </row>
    <row r="200" spans="1:23" ht="11.25" customHeight="1">
      <c r="A200" s="226">
        <v>96</v>
      </c>
      <c r="B200" s="55"/>
      <c r="C200" s="56" t="s">
        <v>204</v>
      </c>
      <c r="D200" s="57" t="s">
        <v>204</v>
      </c>
      <c r="E200" s="77" t="s">
        <v>204</v>
      </c>
      <c r="F200" s="58" t="s">
        <v>204</v>
      </c>
      <c r="G200" s="148" t="s">
        <v>203</v>
      </c>
      <c r="H200" s="59" t="s">
        <v>204</v>
      </c>
      <c r="I200" s="148" t="s">
        <v>203</v>
      </c>
      <c r="J200" s="60" t="s">
        <v>204</v>
      </c>
      <c r="K200" s="61" t="s">
        <v>204</v>
      </c>
      <c r="L200" s="53"/>
      <c r="M200" s="226">
        <v>96</v>
      </c>
      <c r="N200" s="55"/>
      <c r="O200" s="56" t="s">
        <v>204</v>
      </c>
      <c r="P200" s="57" t="s">
        <v>204</v>
      </c>
      <c r="Q200" s="77" t="s">
        <v>204</v>
      </c>
      <c r="R200" s="58" t="s">
        <v>204</v>
      </c>
      <c r="S200" s="148" t="s">
        <v>203</v>
      </c>
      <c r="T200" s="59" t="s">
        <v>204</v>
      </c>
      <c r="U200" s="148" t="s">
        <v>203</v>
      </c>
      <c r="V200" s="60" t="s">
        <v>204</v>
      </c>
      <c r="W200" s="61" t="s">
        <v>204</v>
      </c>
    </row>
    <row r="201" spans="1:23" ht="17.25" customHeight="1">
      <c r="A201" s="227"/>
      <c r="B201" s="62"/>
      <c r="C201" s="63"/>
      <c r="D201" s="64" t="s">
        <v>204</v>
      </c>
      <c r="E201" s="62"/>
      <c r="F201" s="65"/>
      <c r="G201" s="150"/>
      <c r="H201" s="66"/>
      <c r="I201" s="150"/>
      <c r="J201" s="67"/>
      <c r="K201" s="68"/>
      <c r="L201" s="53"/>
      <c r="M201" s="227"/>
      <c r="N201" s="69"/>
      <c r="O201" s="70"/>
      <c r="P201" s="64" t="s">
        <v>204</v>
      </c>
      <c r="Q201" s="78"/>
      <c r="R201" s="71"/>
      <c r="S201" s="149"/>
      <c r="T201" s="72"/>
      <c r="U201" s="149"/>
      <c r="V201" s="73"/>
      <c r="W201" s="74"/>
    </row>
    <row r="202" spans="1:23" ht="11.25" customHeight="1">
      <c r="A202" s="226">
        <v>97</v>
      </c>
      <c r="B202" s="55"/>
      <c r="C202" s="56" t="s">
        <v>204</v>
      </c>
      <c r="D202" s="57" t="s">
        <v>204</v>
      </c>
      <c r="E202" s="77" t="s">
        <v>204</v>
      </c>
      <c r="F202" s="58" t="s">
        <v>204</v>
      </c>
      <c r="G202" s="148" t="s">
        <v>203</v>
      </c>
      <c r="H202" s="59" t="s">
        <v>204</v>
      </c>
      <c r="I202" s="148" t="s">
        <v>203</v>
      </c>
      <c r="J202" s="60" t="s">
        <v>204</v>
      </c>
      <c r="K202" s="61" t="s">
        <v>204</v>
      </c>
      <c r="L202" s="53"/>
      <c r="M202" s="226">
        <v>97</v>
      </c>
      <c r="N202" s="55"/>
      <c r="O202" s="56" t="s">
        <v>204</v>
      </c>
      <c r="P202" s="57" t="s">
        <v>204</v>
      </c>
      <c r="Q202" s="77" t="s">
        <v>204</v>
      </c>
      <c r="R202" s="58" t="s">
        <v>204</v>
      </c>
      <c r="S202" s="148" t="s">
        <v>203</v>
      </c>
      <c r="T202" s="59" t="s">
        <v>204</v>
      </c>
      <c r="U202" s="148" t="s">
        <v>203</v>
      </c>
      <c r="V202" s="60" t="s">
        <v>204</v>
      </c>
      <c r="W202" s="61" t="s">
        <v>204</v>
      </c>
    </row>
    <row r="203" spans="1:23" ht="17.25" customHeight="1">
      <c r="A203" s="227"/>
      <c r="B203" s="62"/>
      <c r="C203" s="63"/>
      <c r="D203" s="64" t="s">
        <v>204</v>
      </c>
      <c r="E203" s="62"/>
      <c r="F203" s="65"/>
      <c r="G203" s="150"/>
      <c r="H203" s="66"/>
      <c r="I203" s="150"/>
      <c r="J203" s="67"/>
      <c r="K203" s="68"/>
      <c r="L203" s="53"/>
      <c r="M203" s="227"/>
      <c r="N203" s="69"/>
      <c r="O203" s="70"/>
      <c r="P203" s="64" t="s">
        <v>204</v>
      </c>
      <c r="Q203" s="78"/>
      <c r="R203" s="71"/>
      <c r="S203" s="149"/>
      <c r="T203" s="72"/>
      <c r="U203" s="149"/>
      <c r="V203" s="73"/>
      <c r="W203" s="74"/>
    </row>
    <row r="204" spans="1:23" ht="11.25" customHeight="1">
      <c r="A204" s="226">
        <v>98</v>
      </c>
      <c r="B204" s="55"/>
      <c r="C204" s="56" t="s">
        <v>204</v>
      </c>
      <c r="D204" s="57" t="s">
        <v>204</v>
      </c>
      <c r="E204" s="77" t="s">
        <v>204</v>
      </c>
      <c r="F204" s="58" t="s">
        <v>204</v>
      </c>
      <c r="G204" s="148" t="s">
        <v>203</v>
      </c>
      <c r="H204" s="59" t="s">
        <v>204</v>
      </c>
      <c r="I204" s="148" t="s">
        <v>203</v>
      </c>
      <c r="J204" s="60" t="s">
        <v>204</v>
      </c>
      <c r="K204" s="61" t="s">
        <v>204</v>
      </c>
      <c r="L204" s="53"/>
      <c r="M204" s="226">
        <v>98</v>
      </c>
      <c r="N204" s="55"/>
      <c r="O204" s="56" t="s">
        <v>204</v>
      </c>
      <c r="P204" s="57" t="s">
        <v>204</v>
      </c>
      <c r="Q204" s="77" t="s">
        <v>204</v>
      </c>
      <c r="R204" s="58" t="s">
        <v>204</v>
      </c>
      <c r="S204" s="148" t="s">
        <v>203</v>
      </c>
      <c r="T204" s="59" t="s">
        <v>204</v>
      </c>
      <c r="U204" s="148" t="s">
        <v>203</v>
      </c>
      <c r="V204" s="60" t="s">
        <v>204</v>
      </c>
      <c r="W204" s="61" t="s">
        <v>204</v>
      </c>
    </row>
    <row r="205" spans="1:23" ht="17.25" customHeight="1">
      <c r="A205" s="227"/>
      <c r="B205" s="62"/>
      <c r="C205" s="63"/>
      <c r="D205" s="64" t="s">
        <v>204</v>
      </c>
      <c r="E205" s="62"/>
      <c r="F205" s="65"/>
      <c r="G205" s="150"/>
      <c r="H205" s="66"/>
      <c r="I205" s="150"/>
      <c r="J205" s="67"/>
      <c r="K205" s="68"/>
      <c r="L205" s="53"/>
      <c r="M205" s="227"/>
      <c r="N205" s="69"/>
      <c r="O205" s="70"/>
      <c r="P205" s="64" t="s">
        <v>204</v>
      </c>
      <c r="Q205" s="78"/>
      <c r="R205" s="71"/>
      <c r="S205" s="149"/>
      <c r="T205" s="72"/>
      <c r="U205" s="149"/>
      <c r="V205" s="73"/>
      <c r="W205" s="74"/>
    </row>
    <row r="206" spans="1:23" ht="11.25" customHeight="1">
      <c r="A206" s="226">
        <v>99</v>
      </c>
      <c r="B206" s="55"/>
      <c r="C206" s="56" t="s">
        <v>204</v>
      </c>
      <c r="D206" s="57" t="s">
        <v>204</v>
      </c>
      <c r="E206" s="77" t="s">
        <v>204</v>
      </c>
      <c r="F206" s="58" t="s">
        <v>204</v>
      </c>
      <c r="G206" s="148" t="s">
        <v>203</v>
      </c>
      <c r="H206" s="59" t="s">
        <v>204</v>
      </c>
      <c r="I206" s="148" t="s">
        <v>203</v>
      </c>
      <c r="J206" s="60" t="s">
        <v>204</v>
      </c>
      <c r="K206" s="61" t="s">
        <v>204</v>
      </c>
      <c r="L206" s="53"/>
      <c r="M206" s="226">
        <v>99</v>
      </c>
      <c r="N206" s="55"/>
      <c r="O206" s="56" t="s">
        <v>204</v>
      </c>
      <c r="P206" s="57" t="s">
        <v>204</v>
      </c>
      <c r="Q206" s="77" t="s">
        <v>204</v>
      </c>
      <c r="R206" s="58" t="s">
        <v>204</v>
      </c>
      <c r="S206" s="148" t="s">
        <v>203</v>
      </c>
      <c r="T206" s="59" t="s">
        <v>204</v>
      </c>
      <c r="U206" s="148" t="s">
        <v>203</v>
      </c>
      <c r="V206" s="60" t="s">
        <v>204</v>
      </c>
      <c r="W206" s="61" t="s">
        <v>204</v>
      </c>
    </row>
    <row r="207" spans="1:23" ht="17.25" customHeight="1">
      <c r="A207" s="227"/>
      <c r="B207" s="62"/>
      <c r="C207" s="63"/>
      <c r="D207" s="64" t="s">
        <v>204</v>
      </c>
      <c r="E207" s="62"/>
      <c r="F207" s="65"/>
      <c r="G207" s="150"/>
      <c r="H207" s="66"/>
      <c r="I207" s="150"/>
      <c r="J207" s="67"/>
      <c r="K207" s="68"/>
      <c r="L207" s="53"/>
      <c r="M207" s="227"/>
      <c r="N207" s="69"/>
      <c r="O207" s="70"/>
      <c r="P207" s="64" t="s">
        <v>204</v>
      </c>
      <c r="Q207" s="78"/>
      <c r="R207" s="71"/>
      <c r="S207" s="149"/>
      <c r="T207" s="72"/>
      <c r="U207" s="149"/>
      <c r="V207" s="73"/>
      <c r="W207" s="74"/>
    </row>
    <row r="208" spans="1:23" ht="11.25" customHeight="1">
      <c r="A208" s="226">
        <v>100</v>
      </c>
      <c r="B208" s="55"/>
      <c r="C208" s="56" t="s">
        <v>204</v>
      </c>
      <c r="D208" s="57" t="s">
        <v>204</v>
      </c>
      <c r="E208" s="77" t="s">
        <v>204</v>
      </c>
      <c r="F208" s="58" t="s">
        <v>204</v>
      </c>
      <c r="G208" s="148" t="s">
        <v>203</v>
      </c>
      <c r="H208" s="59" t="s">
        <v>204</v>
      </c>
      <c r="I208" s="148" t="s">
        <v>203</v>
      </c>
      <c r="J208" s="60" t="s">
        <v>204</v>
      </c>
      <c r="K208" s="61" t="s">
        <v>204</v>
      </c>
      <c r="L208" s="53"/>
      <c r="M208" s="226">
        <v>100</v>
      </c>
      <c r="N208" s="55"/>
      <c r="O208" s="56" t="s">
        <v>204</v>
      </c>
      <c r="P208" s="57" t="s">
        <v>204</v>
      </c>
      <c r="Q208" s="77" t="s">
        <v>204</v>
      </c>
      <c r="R208" s="58" t="s">
        <v>204</v>
      </c>
      <c r="S208" s="148" t="s">
        <v>203</v>
      </c>
      <c r="T208" s="59" t="s">
        <v>204</v>
      </c>
      <c r="U208" s="148" t="s">
        <v>203</v>
      </c>
      <c r="V208" s="60" t="s">
        <v>204</v>
      </c>
      <c r="W208" s="61" t="s">
        <v>204</v>
      </c>
    </row>
    <row r="209" spans="1:23" ht="17.25" customHeight="1">
      <c r="A209" s="227"/>
      <c r="B209" s="62"/>
      <c r="C209" s="63"/>
      <c r="D209" s="64" t="s">
        <v>204</v>
      </c>
      <c r="E209" s="62"/>
      <c r="F209" s="65"/>
      <c r="G209" s="150"/>
      <c r="H209" s="66"/>
      <c r="I209" s="150"/>
      <c r="J209" s="67"/>
      <c r="K209" s="68"/>
      <c r="L209" s="53"/>
      <c r="M209" s="227"/>
      <c r="N209" s="69"/>
      <c r="O209" s="70"/>
      <c r="P209" s="64" t="s">
        <v>204</v>
      </c>
      <c r="Q209" s="78"/>
      <c r="R209" s="71"/>
      <c r="S209" s="149"/>
      <c r="T209" s="72"/>
      <c r="U209" s="149"/>
      <c r="V209" s="73"/>
      <c r="W209" s="74"/>
    </row>
    <row r="210" spans="1:23" ht="11.25" customHeight="1">
      <c r="A210" s="226">
        <v>101</v>
      </c>
      <c r="B210" s="55"/>
      <c r="C210" s="56" t="s">
        <v>204</v>
      </c>
      <c r="D210" s="57" t="s">
        <v>204</v>
      </c>
      <c r="E210" s="77" t="s">
        <v>204</v>
      </c>
      <c r="F210" s="58" t="s">
        <v>204</v>
      </c>
      <c r="G210" s="148" t="s">
        <v>203</v>
      </c>
      <c r="H210" s="59" t="s">
        <v>204</v>
      </c>
      <c r="I210" s="148" t="s">
        <v>203</v>
      </c>
      <c r="J210" s="60" t="s">
        <v>204</v>
      </c>
      <c r="K210" s="61" t="s">
        <v>204</v>
      </c>
      <c r="L210" s="53"/>
      <c r="M210" s="226">
        <v>101</v>
      </c>
      <c r="N210" s="55"/>
      <c r="O210" s="56" t="s">
        <v>204</v>
      </c>
      <c r="P210" s="57" t="s">
        <v>204</v>
      </c>
      <c r="Q210" s="77" t="s">
        <v>204</v>
      </c>
      <c r="R210" s="58" t="s">
        <v>204</v>
      </c>
      <c r="S210" s="148" t="s">
        <v>203</v>
      </c>
      <c r="T210" s="59" t="s">
        <v>204</v>
      </c>
      <c r="U210" s="148" t="s">
        <v>203</v>
      </c>
      <c r="V210" s="60" t="s">
        <v>204</v>
      </c>
      <c r="W210" s="61" t="s">
        <v>204</v>
      </c>
    </row>
    <row r="211" spans="1:23" ht="17.25" customHeight="1">
      <c r="A211" s="227"/>
      <c r="B211" s="62"/>
      <c r="C211" s="63"/>
      <c r="D211" s="64" t="s">
        <v>204</v>
      </c>
      <c r="E211" s="62"/>
      <c r="F211" s="65"/>
      <c r="G211" s="150"/>
      <c r="H211" s="66"/>
      <c r="I211" s="150"/>
      <c r="J211" s="67"/>
      <c r="K211" s="68"/>
      <c r="L211" s="53"/>
      <c r="M211" s="227"/>
      <c r="N211" s="69"/>
      <c r="O211" s="70"/>
      <c r="P211" s="64" t="s">
        <v>204</v>
      </c>
      <c r="Q211" s="78"/>
      <c r="R211" s="71"/>
      <c r="S211" s="149"/>
      <c r="T211" s="72"/>
      <c r="U211" s="149"/>
      <c r="V211" s="73"/>
      <c r="W211" s="74"/>
    </row>
    <row r="212" spans="1:23" ht="11.25" customHeight="1">
      <c r="A212" s="226">
        <v>102</v>
      </c>
      <c r="B212" s="55"/>
      <c r="C212" s="56" t="s">
        <v>204</v>
      </c>
      <c r="D212" s="57" t="s">
        <v>204</v>
      </c>
      <c r="E212" s="77" t="s">
        <v>204</v>
      </c>
      <c r="F212" s="58" t="s">
        <v>204</v>
      </c>
      <c r="G212" s="148" t="s">
        <v>203</v>
      </c>
      <c r="H212" s="59" t="s">
        <v>204</v>
      </c>
      <c r="I212" s="148" t="s">
        <v>203</v>
      </c>
      <c r="J212" s="60" t="s">
        <v>204</v>
      </c>
      <c r="K212" s="61" t="s">
        <v>204</v>
      </c>
      <c r="L212" s="53"/>
      <c r="M212" s="226">
        <v>102</v>
      </c>
      <c r="N212" s="55"/>
      <c r="O212" s="56" t="s">
        <v>204</v>
      </c>
      <c r="P212" s="57" t="s">
        <v>204</v>
      </c>
      <c r="Q212" s="77" t="s">
        <v>204</v>
      </c>
      <c r="R212" s="58" t="s">
        <v>204</v>
      </c>
      <c r="S212" s="148" t="s">
        <v>203</v>
      </c>
      <c r="T212" s="59" t="s">
        <v>204</v>
      </c>
      <c r="U212" s="148" t="s">
        <v>203</v>
      </c>
      <c r="V212" s="60" t="s">
        <v>204</v>
      </c>
      <c r="W212" s="61" t="s">
        <v>204</v>
      </c>
    </row>
    <row r="213" spans="1:23" ht="17.25" customHeight="1">
      <c r="A213" s="227"/>
      <c r="B213" s="62"/>
      <c r="C213" s="63"/>
      <c r="D213" s="64" t="s">
        <v>204</v>
      </c>
      <c r="E213" s="62"/>
      <c r="F213" s="65"/>
      <c r="G213" s="150"/>
      <c r="H213" s="66"/>
      <c r="I213" s="150"/>
      <c r="J213" s="67"/>
      <c r="K213" s="68"/>
      <c r="L213" s="53"/>
      <c r="M213" s="227"/>
      <c r="N213" s="69"/>
      <c r="O213" s="70"/>
      <c r="P213" s="64" t="s">
        <v>204</v>
      </c>
      <c r="Q213" s="78"/>
      <c r="R213" s="71"/>
      <c r="S213" s="149"/>
      <c r="T213" s="72"/>
      <c r="U213" s="149"/>
      <c r="V213" s="73"/>
      <c r="W213" s="74"/>
    </row>
    <row r="214" spans="1:23" ht="11.25" customHeight="1">
      <c r="A214" s="226">
        <v>103</v>
      </c>
      <c r="B214" s="55"/>
      <c r="C214" s="56" t="s">
        <v>204</v>
      </c>
      <c r="D214" s="57" t="s">
        <v>204</v>
      </c>
      <c r="E214" s="77" t="s">
        <v>204</v>
      </c>
      <c r="F214" s="58" t="s">
        <v>204</v>
      </c>
      <c r="G214" s="148" t="s">
        <v>203</v>
      </c>
      <c r="H214" s="59" t="s">
        <v>204</v>
      </c>
      <c r="I214" s="148" t="s">
        <v>203</v>
      </c>
      <c r="J214" s="60" t="s">
        <v>204</v>
      </c>
      <c r="K214" s="61" t="s">
        <v>204</v>
      </c>
      <c r="L214" s="53"/>
      <c r="M214" s="226">
        <v>103</v>
      </c>
      <c r="N214" s="55"/>
      <c r="O214" s="56" t="s">
        <v>204</v>
      </c>
      <c r="P214" s="57" t="s">
        <v>204</v>
      </c>
      <c r="Q214" s="77" t="s">
        <v>204</v>
      </c>
      <c r="R214" s="58" t="s">
        <v>204</v>
      </c>
      <c r="S214" s="148" t="s">
        <v>203</v>
      </c>
      <c r="T214" s="59" t="s">
        <v>204</v>
      </c>
      <c r="U214" s="148" t="s">
        <v>203</v>
      </c>
      <c r="V214" s="60" t="s">
        <v>204</v>
      </c>
      <c r="W214" s="61" t="s">
        <v>204</v>
      </c>
    </row>
    <row r="215" spans="1:23" ht="17.25" customHeight="1">
      <c r="A215" s="227"/>
      <c r="B215" s="62"/>
      <c r="C215" s="63"/>
      <c r="D215" s="64" t="s">
        <v>204</v>
      </c>
      <c r="E215" s="62"/>
      <c r="F215" s="65"/>
      <c r="G215" s="150"/>
      <c r="H215" s="66"/>
      <c r="I215" s="150"/>
      <c r="J215" s="67"/>
      <c r="K215" s="68"/>
      <c r="L215" s="53"/>
      <c r="M215" s="227"/>
      <c r="N215" s="69"/>
      <c r="O215" s="70"/>
      <c r="P215" s="64" t="s">
        <v>204</v>
      </c>
      <c r="Q215" s="78"/>
      <c r="R215" s="71"/>
      <c r="S215" s="149"/>
      <c r="T215" s="72"/>
      <c r="U215" s="149"/>
      <c r="V215" s="73"/>
      <c r="W215" s="74"/>
    </row>
    <row r="216" spans="1:23" ht="11.25" customHeight="1">
      <c r="A216" s="226">
        <v>104</v>
      </c>
      <c r="B216" s="55"/>
      <c r="C216" s="56" t="s">
        <v>204</v>
      </c>
      <c r="D216" s="57" t="s">
        <v>204</v>
      </c>
      <c r="E216" s="77" t="s">
        <v>204</v>
      </c>
      <c r="F216" s="58" t="s">
        <v>204</v>
      </c>
      <c r="G216" s="148" t="s">
        <v>203</v>
      </c>
      <c r="H216" s="59" t="s">
        <v>204</v>
      </c>
      <c r="I216" s="148" t="s">
        <v>203</v>
      </c>
      <c r="J216" s="60" t="s">
        <v>204</v>
      </c>
      <c r="K216" s="61" t="s">
        <v>204</v>
      </c>
      <c r="L216" s="53"/>
      <c r="M216" s="226">
        <v>104</v>
      </c>
      <c r="N216" s="55"/>
      <c r="O216" s="56" t="s">
        <v>204</v>
      </c>
      <c r="P216" s="57" t="s">
        <v>204</v>
      </c>
      <c r="Q216" s="77" t="s">
        <v>204</v>
      </c>
      <c r="R216" s="58" t="s">
        <v>204</v>
      </c>
      <c r="S216" s="148" t="s">
        <v>203</v>
      </c>
      <c r="T216" s="59" t="s">
        <v>204</v>
      </c>
      <c r="U216" s="148" t="s">
        <v>203</v>
      </c>
      <c r="V216" s="60" t="s">
        <v>204</v>
      </c>
      <c r="W216" s="61" t="s">
        <v>204</v>
      </c>
    </row>
    <row r="217" spans="1:23" ht="17.25" customHeight="1">
      <c r="A217" s="227"/>
      <c r="B217" s="62"/>
      <c r="C217" s="63"/>
      <c r="D217" s="64" t="s">
        <v>204</v>
      </c>
      <c r="E217" s="62"/>
      <c r="F217" s="65"/>
      <c r="G217" s="150"/>
      <c r="H217" s="66"/>
      <c r="I217" s="150"/>
      <c r="J217" s="67"/>
      <c r="K217" s="68"/>
      <c r="L217" s="53"/>
      <c r="M217" s="227"/>
      <c r="N217" s="69"/>
      <c r="O217" s="70"/>
      <c r="P217" s="64" t="s">
        <v>204</v>
      </c>
      <c r="Q217" s="78"/>
      <c r="R217" s="71"/>
      <c r="S217" s="149"/>
      <c r="T217" s="72"/>
      <c r="U217" s="149"/>
      <c r="V217" s="73"/>
      <c r="W217" s="74"/>
    </row>
    <row r="218" spans="1:23" ht="11.25" customHeight="1">
      <c r="A218" s="226">
        <v>105</v>
      </c>
      <c r="B218" s="55"/>
      <c r="C218" s="56" t="s">
        <v>204</v>
      </c>
      <c r="D218" s="57" t="s">
        <v>204</v>
      </c>
      <c r="E218" s="77" t="s">
        <v>204</v>
      </c>
      <c r="F218" s="58" t="s">
        <v>204</v>
      </c>
      <c r="G218" s="148" t="s">
        <v>203</v>
      </c>
      <c r="H218" s="59" t="s">
        <v>204</v>
      </c>
      <c r="I218" s="148" t="s">
        <v>203</v>
      </c>
      <c r="J218" s="60" t="s">
        <v>204</v>
      </c>
      <c r="K218" s="61" t="s">
        <v>204</v>
      </c>
      <c r="L218" s="53"/>
      <c r="M218" s="226">
        <v>105</v>
      </c>
      <c r="N218" s="55"/>
      <c r="O218" s="56" t="s">
        <v>204</v>
      </c>
      <c r="P218" s="57" t="s">
        <v>204</v>
      </c>
      <c r="Q218" s="77" t="s">
        <v>204</v>
      </c>
      <c r="R218" s="58" t="s">
        <v>204</v>
      </c>
      <c r="S218" s="148" t="s">
        <v>203</v>
      </c>
      <c r="T218" s="59" t="s">
        <v>204</v>
      </c>
      <c r="U218" s="148" t="s">
        <v>203</v>
      </c>
      <c r="V218" s="60" t="s">
        <v>204</v>
      </c>
      <c r="W218" s="61" t="s">
        <v>204</v>
      </c>
    </row>
    <row r="219" spans="1:23" ht="17.25" customHeight="1">
      <c r="A219" s="227"/>
      <c r="B219" s="62"/>
      <c r="C219" s="63"/>
      <c r="D219" s="64" t="s">
        <v>204</v>
      </c>
      <c r="E219" s="62"/>
      <c r="F219" s="65"/>
      <c r="G219" s="150"/>
      <c r="H219" s="66"/>
      <c r="I219" s="150"/>
      <c r="J219" s="67"/>
      <c r="K219" s="68"/>
      <c r="L219" s="53"/>
      <c r="M219" s="227"/>
      <c r="N219" s="69"/>
      <c r="O219" s="70"/>
      <c r="P219" s="64" t="s">
        <v>204</v>
      </c>
      <c r="Q219" s="78"/>
      <c r="R219" s="71"/>
      <c r="S219" s="149"/>
      <c r="T219" s="72"/>
      <c r="U219" s="149"/>
      <c r="V219" s="73"/>
      <c r="W219" s="74"/>
    </row>
  </sheetData>
  <sheetProtection sheet="1" objects="1" scenarios="1"/>
  <mergeCells count="247">
    <mergeCell ref="A214:A215"/>
    <mergeCell ref="M212:M213"/>
    <mergeCell ref="A212:A213"/>
    <mergeCell ref="M214:M215"/>
    <mergeCell ref="A218:A219"/>
    <mergeCell ref="M216:M217"/>
    <mergeCell ref="A216:A217"/>
    <mergeCell ref="M218:M219"/>
    <mergeCell ref="A202:A203"/>
    <mergeCell ref="M200:M201"/>
    <mergeCell ref="A200:A201"/>
    <mergeCell ref="M202:M203"/>
    <mergeCell ref="A206:A207"/>
    <mergeCell ref="M204:M205"/>
    <mergeCell ref="A204:A205"/>
    <mergeCell ref="M206:M207"/>
    <mergeCell ref="A210:A211"/>
    <mergeCell ref="M208:M209"/>
    <mergeCell ref="A208:A209"/>
    <mergeCell ref="M210:M211"/>
    <mergeCell ref="A190:A191"/>
    <mergeCell ref="M188:M189"/>
    <mergeCell ref="A188:A189"/>
    <mergeCell ref="M190:M191"/>
    <mergeCell ref="A194:A195"/>
    <mergeCell ref="M192:M193"/>
    <mergeCell ref="A192:A193"/>
    <mergeCell ref="M194:M195"/>
    <mergeCell ref="A198:A199"/>
    <mergeCell ref="M196:M197"/>
    <mergeCell ref="A196:A197"/>
    <mergeCell ref="M198:M199"/>
    <mergeCell ref="A178:A179"/>
    <mergeCell ref="M176:M177"/>
    <mergeCell ref="A176:A177"/>
    <mergeCell ref="M178:M179"/>
    <mergeCell ref="A182:A183"/>
    <mergeCell ref="M180:M181"/>
    <mergeCell ref="A180:A181"/>
    <mergeCell ref="M182:M183"/>
    <mergeCell ref="A186:A187"/>
    <mergeCell ref="M184:M185"/>
    <mergeCell ref="A184:A185"/>
    <mergeCell ref="M186:M187"/>
    <mergeCell ref="A166:A167"/>
    <mergeCell ref="M164:M165"/>
    <mergeCell ref="A164:A165"/>
    <mergeCell ref="M166:M167"/>
    <mergeCell ref="A170:A171"/>
    <mergeCell ref="M168:M169"/>
    <mergeCell ref="A168:A169"/>
    <mergeCell ref="M170:M171"/>
    <mergeCell ref="A174:A175"/>
    <mergeCell ref="M172:M173"/>
    <mergeCell ref="A172:A173"/>
    <mergeCell ref="M174:M175"/>
    <mergeCell ref="A154:A155"/>
    <mergeCell ref="M152:M153"/>
    <mergeCell ref="A152:A153"/>
    <mergeCell ref="M154:M155"/>
    <mergeCell ref="A158:A159"/>
    <mergeCell ref="M156:M157"/>
    <mergeCell ref="A156:A157"/>
    <mergeCell ref="M158:M159"/>
    <mergeCell ref="A162:A163"/>
    <mergeCell ref="M160:M161"/>
    <mergeCell ref="A160:A161"/>
    <mergeCell ref="M162:M163"/>
    <mergeCell ref="A144:A145"/>
    <mergeCell ref="M142:M143"/>
    <mergeCell ref="A142:A143"/>
    <mergeCell ref="M144:M145"/>
    <mergeCell ref="M146:M147"/>
    <mergeCell ref="A146:A147"/>
    <mergeCell ref="A150:A151"/>
    <mergeCell ref="M148:M149"/>
    <mergeCell ref="A148:A149"/>
    <mergeCell ref="M150:M151"/>
    <mergeCell ref="A132:A133"/>
    <mergeCell ref="M130:M131"/>
    <mergeCell ref="A130:A131"/>
    <mergeCell ref="M132:M133"/>
    <mergeCell ref="A136:A137"/>
    <mergeCell ref="M134:M135"/>
    <mergeCell ref="A134:A135"/>
    <mergeCell ref="M136:M137"/>
    <mergeCell ref="A140:A141"/>
    <mergeCell ref="M138:M139"/>
    <mergeCell ref="A138:A139"/>
    <mergeCell ref="M140:M141"/>
    <mergeCell ref="A120:A121"/>
    <mergeCell ref="M118:M119"/>
    <mergeCell ref="A118:A119"/>
    <mergeCell ref="M120:M121"/>
    <mergeCell ref="A124:A125"/>
    <mergeCell ref="M122:M123"/>
    <mergeCell ref="A122:A123"/>
    <mergeCell ref="M124:M125"/>
    <mergeCell ref="A128:A129"/>
    <mergeCell ref="M126:M127"/>
    <mergeCell ref="A126:A127"/>
    <mergeCell ref="M128:M129"/>
    <mergeCell ref="A108:A109"/>
    <mergeCell ref="M106:M107"/>
    <mergeCell ref="A106:A107"/>
    <mergeCell ref="M108:M109"/>
    <mergeCell ref="A112:A113"/>
    <mergeCell ref="M110:M111"/>
    <mergeCell ref="A110:A111"/>
    <mergeCell ref="M112:M113"/>
    <mergeCell ref="A116:A117"/>
    <mergeCell ref="M114:M115"/>
    <mergeCell ref="A114:A115"/>
    <mergeCell ref="M116:M117"/>
    <mergeCell ref="A96:A97"/>
    <mergeCell ref="M94:M95"/>
    <mergeCell ref="A94:A95"/>
    <mergeCell ref="M96:M97"/>
    <mergeCell ref="A100:A101"/>
    <mergeCell ref="M98:M99"/>
    <mergeCell ref="A98:A99"/>
    <mergeCell ref="M100:M101"/>
    <mergeCell ref="A104:A105"/>
    <mergeCell ref="M102:M103"/>
    <mergeCell ref="A102:A103"/>
    <mergeCell ref="M104:M105"/>
    <mergeCell ref="A84:A85"/>
    <mergeCell ref="M82:M83"/>
    <mergeCell ref="A82:A83"/>
    <mergeCell ref="M84:M85"/>
    <mergeCell ref="A88:A89"/>
    <mergeCell ref="M86:M87"/>
    <mergeCell ref="A86:A87"/>
    <mergeCell ref="M88:M89"/>
    <mergeCell ref="A92:A93"/>
    <mergeCell ref="M90:M91"/>
    <mergeCell ref="A90:A91"/>
    <mergeCell ref="M92:M93"/>
    <mergeCell ref="A74:A75"/>
    <mergeCell ref="M72:M73"/>
    <mergeCell ref="A72:A73"/>
    <mergeCell ref="M74:M75"/>
    <mergeCell ref="M76:M77"/>
    <mergeCell ref="A76:A77"/>
    <mergeCell ref="A80:A81"/>
    <mergeCell ref="M78:M79"/>
    <mergeCell ref="A78:A79"/>
    <mergeCell ref="M80:M81"/>
    <mergeCell ref="A62:A63"/>
    <mergeCell ref="M60:M61"/>
    <mergeCell ref="A60:A61"/>
    <mergeCell ref="M62:M63"/>
    <mergeCell ref="A66:A67"/>
    <mergeCell ref="M64:M65"/>
    <mergeCell ref="A64:A65"/>
    <mergeCell ref="M66:M67"/>
    <mergeCell ref="A70:A71"/>
    <mergeCell ref="M68:M69"/>
    <mergeCell ref="A68:A69"/>
    <mergeCell ref="M70:M71"/>
    <mergeCell ref="A50:A51"/>
    <mergeCell ref="M48:M49"/>
    <mergeCell ref="A48:A49"/>
    <mergeCell ref="M50:M51"/>
    <mergeCell ref="A54:A55"/>
    <mergeCell ref="M52:M53"/>
    <mergeCell ref="A52:A53"/>
    <mergeCell ref="M54:M55"/>
    <mergeCell ref="A58:A59"/>
    <mergeCell ref="M56:M57"/>
    <mergeCell ref="A56:A57"/>
    <mergeCell ref="M58:M59"/>
    <mergeCell ref="A38:A39"/>
    <mergeCell ref="M36:M37"/>
    <mergeCell ref="A36:A37"/>
    <mergeCell ref="M38:M39"/>
    <mergeCell ref="A42:A43"/>
    <mergeCell ref="M40:M41"/>
    <mergeCell ref="A40:A41"/>
    <mergeCell ref="M42:M43"/>
    <mergeCell ref="A46:A47"/>
    <mergeCell ref="M44:M45"/>
    <mergeCell ref="A44:A45"/>
    <mergeCell ref="M46:M47"/>
    <mergeCell ref="A26:A27"/>
    <mergeCell ref="M24:M25"/>
    <mergeCell ref="A24:A25"/>
    <mergeCell ref="M26:M27"/>
    <mergeCell ref="A30:A31"/>
    <mergeCell ref="M28:M29"/>
    <mergeCell ref="A28:A29"/>
    <mergeCell ref="M30:M31"/>
    <mergeCell ref="A34:A35"/>
    <mergeCell ref="M32:M33"/>
    <mergeCell ref="A32:A33"/>
    <mergeCell ref="M34:M35"/>
    <mergeCell ref="A14:A15"/>
    <mergeCell ref="M12:M13"/>
    <mergeCell ref="A12:A13"/>
    <mergeCell ref="M14:M15"/>
    <mergeCell ref="A18:A19"/>
    <mergeCell ref="M16:M17"/>
    <mergeCell ref="A16:A17"/>
    <mergeCell ref="M18:M19"/>
    <mergeCell ref="A22:A23"/>
    <mergeCell ref="M20:M21"/>
    <mergeCell ref="A20:A21"/>
    <mergeCell ref="M22:M23"/>
    <mergeCell ref="A5:B6"/>
    <mergeCell ref="C5:D5"/>
    <mergeCell ref="E5:F6"/>
    <mergeCell ref="G5:H5"/>
    <mergeCell ref="J5:P5"/>
    <mergeCell ref="R5:W5"/>
    <mergeCell ref="C6:D6"/>
    <mergeCell ref="H6:P6"/>
    <mergeCell ref="R6:W6"/>
    <mergeCell ref="A10:A11"/>
    <mergeCell ref="M8:M9"/>
    <mergeCell ref="N8:N9"/>
    <mergeCell ref="O8:O9"/>
    <mergeCell ref="Q8:Q9"/>
    <mergeCell ref="R8:V9"/>
    <mergeCell ref="W8:W9"/>
    <mergeCell ref="A8:A9"/>
    <mergeCell ref="B8:B9"/>
    <mergeCell ref="C8:C9"/>
    <mergeCell ref="E8:E9"/>
    <mergeCell ref="F8:J9"/>
    <mergeCell ref="K8:K9"/>
    <mergeCell ref="M10:M11"/>
    <mergeCell ref="R3:W3"/>
    <mergeCell ref="A4:B4"/>
    <mergeCell ref="C4:D4"/>
    <mergeCell ref="E4:F4"/>
    <mergeCell ref="G4:N4"/>
    <mergeCell ref="R4:W4"/>
    <mergeCell ref="A2:B2"/>
    <mergeCell ref="C2:D2"/>
    <mergeCell ref="E2:F2"/>
    <mergeCell ref="H2:N2"/>
    <mergeCell ref="R2:W2"/>
    <mergeCell ref="A3:B3"/>
    <mergeCell ref="C3:D3"/>
    <mergeCell ref="E3:F3"/>
    <mergeCell ref="G3:N3"/>
    <mergeCell ref="P3:Q3"/>
  </mergeCells>
  <phoneticPr fontId="9"/>
  <conditionalFormatting sqref="E2:G2">
    <cfRule type="cellIs" dxfId="31" priority="1" stopIfTrue="1" operator="lessThan">
      <formula>1</formula>
    </cfRule>
  </conditionalFormatting>
  <conditionalFormatting sqref="G3 O3 E3:F4">
    <cfRule type="cellIs" dxfId="30" priority="2" stopIfTrue="1" operator="equal">
      <formula>0</formula>
    </cfRule>
  </conditionalFormatting>
  <dataValidations count="3">
    <dataValidation imeMode="hiragana" allowBlank="1" showInputMessage="1" showErrorMessage="1" sqref="D79 D149 D151 D153 D155 D157 D159 D161 D163 D165 D167 D169 D171 D173 D175 D177 D179 D181 D183 D185 D187 D189 D191 D193 D195 D197 D199 D201 D203 D205 D207 D209 D211 D213 D215 D217 P149 P151 P153 P155 P157 P159 P161 P163 P165 P167 P169 P171 P173 P175 P177 P179 P181 P183 P185 P187 P189 P191 P193 P195 P197 P199 P201 P203 P205 P207 P209 P211 P213 P215 P217 D147 D145 D143 D141 D139 D137 D135 D133 D131 D129 D127 D125 D123 D121 D119 D117 D115 D113 D111 D109 D107 D105 D103 D101 D99 D97 D95 D93 D91 D89 D87 D85 D83 D81 P77 P41 D77 D75 D73 D71 D69 D67 D65 D63 D11 D61 D59 D53 P147 P219 D49 D47 D45 D43 D41 D39 D37 D35 D33 D31 D29 D27 D25 D23 D21 D19 D17 D15 D13 D55 P11 D219 P13 P15 P17 P19 P21 P23 P25 P27 P29 C4:D6 P31 P33 P35 P37 P39 P43 P45 P47 P49 P51 P53 P55 P57 P59 P61 P63 P65 P67 P69 P71 P73 P75 P79 P81 P83 P85 P87 P89 P91 P93 P95 P97 P99 P101 P103 P105 P107 P109 P111 P113 P115 P117 P119 P121 P123 P125 P127 P129 P131 P133 P135 P137 P139 P141 P143 P145 D57 D51" xr:uid="{F5D045B9-668F-49CB-9CFE-ABC813EDA97A}"/>
    <dataValidation imeMode="fullKatakana" allowBlank="1" showInputMessage="1" showErrorMessage="1" sqref="D10 P40 D12 D14 D16 D18 D20 D22 D24 D26 D28 D30 D32 D34 D36 D38 D40 D42 D44 D46 D48 P150 P218 D56 D58 D60 D54 D62 D64 D66 D68 D70 D72 D74 D76 P76 P74 P72 P70 P68 P66 P64 P62 P60 P58 P56 P54 P52 P50 P48 P46 P44 P42 P38 P36 P34 P32 P30 P148 P28 P26 P24 P22 P20 P18 P16 P14 P12 D218 P10 D146 D144 D142 D140 D138 D136 D134 D132 D130 D128 D126 D124 D122 D120 D118 D116 D114 D112 D110 D108 D106 D104 D102 D100 D98 D96 D94 D92 D90 D88 D86 D84 D82 D80 D78 P146 P144 P142 P140 P138 P136 P134 P132 P130 P128 P126 P124 P122 P120 P118 P116 P114 P112 P110 P108 P106 P104 P102 P100 P98 P96 P94 P92 P90 P88 P86 P84 P82 P80 P78 D216 D214 D212 D210 D208 D206 D204 D202 D200 D198 D196 D194 D192 D190 D188 D186 D184 D182 D180 D178 D176 D174 D172 D170 D168 D166 D164 D162 D160 D158 D156 D154 D152 D150 D148 P216 P214 P212 P210 P208 P206 P204 P202 P200 P198 P196 P194 P192 P190 P188 P186 P184 P182 P180 P178 P176 P174 P172 P170 P168 P166 P164 P162 P160 P158 P156 P154 P152 D52 D50" xr:uid="{3E423FD1-1315-4EF0-B470-908A0CDFBF7F}"/>
    <dataValidation imeMode="off" allowBlank="1" showInputMessage="1" showErrorMessage="1" sqref="B26 B14 B80:B149 N80:N149 V10:W79 B150:B219 F80:F149 N150:N219 R80:R149 B56:B79 B54 B52 B50 B48 B46 B44 B42 B38 B36 B34 B32 B30 B28 B16 B18 B20 B22 B24 B10:B12 R150:R219 N56:N79 N54 N52 N50 N48 N46 N44 N42 N40 N10:N38 F150:F219 F10:F79 J80:K149 H80:H149 J150:K219 H150:H219 T10:T79 R10:R79 V80:W149 T80:T149 V150:W219 T150:T219 J10:K79 H10:H79 B40" xr:uid="{65BFB132-3FC5-445A-BA6A-C1615A9F4010}"/>
  </dataValidations>
  <printOptions horizontalCentered="1" verticalCentered="1"/>
  <pageMargins left="0.39370078740157483" right="0.39370078740157483" top="0.39370078740157483" bottom="0.19685039370078741" header="0.51181102362204722" footer="0.51181102362204722"/>
  <pageSetup paperSize="9" scale="63" orientation="portrait" horizontalDpi="300" verticalDpi="300"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D1000"/>
  <sheetViews>
    <sheetView topLeftCell="C1" zoomScaleNormal="100" workbookViewId="0">
      <selection activeCell="C3" sqref="C3"/>
    </sheetView>
  </sheetViews>
  <sheetFormatPr defaultColWidth="14.42578125" defaultRowHeight="15" customHeight="1"/>
  <cols>
    <col min="1" max="2" width="9" hidden="1" customWidth="1"/>
    <col min="3" max="3" width="5.140625" customWidth="1"/>
    <col min="4" max="4" width="4.7109375" customWidth="1"/>
    <col min="5" max="5" width="10.85546875" customWidth="1"/>
    <col min="6" max="6" width="4.140625" customWidth="1"/>
    <col min="7" max="7" width="13.5703125" customWidth="1"/>
    <col min="8" max="9" width="5.5703125" hidden="1" customWidth="1"/>
    <col min="10" max="12" width="4.5703125" customWidth="1"/>
    <col min="13" max="13" width="13.5703125" customWidth="1"/>
    <col min="14" max="15" width="5.5703125" hidden="1" customWidth="1"/>
    <col min="16" max="18" width="4.5703125" customWidth="1"/>
    <col min="19" max="19" width="5.5703125" customWidth="1"/>
    <col min="20" max="30" width="8.85546875" hidden="1" customWidth="1"/>
  </cols>
  <sheetData>
    <row r="1" spans="1:30" ht="18" customHeight="1">
      <c r="A1" s="1" t="s">
        <v>103</v>
      </c>
      <c r="C1" s="262" t="str">
        <f ca="1">"第"&amp;DBCS(YEAR(TODAY())-1949)&amp;"回 市川市民体育大会 申込一覧表（中学校）"</f>
        <v>第７６回 市川市民体育大会 申込一覧表（中学校）</v>
      </c>
      <c r="D1" s="263"/>
      <c r="E1" s="263"/>
      <c r="F1" s="263"/>
      <c r="G1" s="263"/>
      <c r="H1" s="263"/>
      <c r="I1" s="263"/>
      <c r="J1" s="263"/>
      <c r="K1" s="263"/>
      <c r="L1" s="263"/>
      <c r="M1" s="263"/>
      <c r="N1" s="263"/>
      <c r="O1" s="263"/>
      <c r="P1" s="263"/>
      <c r="Q1" s="263"/>
      <c r="R1" s="263"/>
      <c r="S1" s="263"/>
      <c r="X1" s="1" t="s">
        <v>106</v>
      </c>
      <c r="Y1" s="1" t="s">
        <v>107</v>
      </c>
      <c r="Z1" s="1" t="s">
        <v>108</v>
      </c>
      <c r="AA1" s="1" t="s">
        <v>109</v>
      </c>
      <c r="AB1" s="1" t="s">
        <v>110</v>
      </c>
      <c r="AC1" s="1" t="s">
        <v>111</v>
      </c>
    </row>
    <row r="2" spans="1:30" ht="13.5" customHeight="1">
      <c r="A2" s="33"/>
      <c r="B2" s="33"/>
      <c r="C2" s="79" t="s">
        <v>103</v>
      </c>
      <c r="D2" s="80" t="s">
        <v>88</v>
      </c>
      <c r="E2" s="81" t="s">
        <v>112</v>
      </c>
      <c r="F2" s="82" t="s">
        <v>93</v>
      </c>
      <c r="G2" s="83" t="s">
        <v>113</v>
      </c>
      <c r="H2" s="80" t="s">
        <v>12</v>
      </c>
      <c r="I2" s="80" t="s">
        <v>13</v>
      </c>
      <c r="J2" s="81" t="s">
        <v>114</v>
      </c>
      <c r="K2" s="84" t="s">
        <v>115</v>
      </c>
      <c r="L2" s="85" t="s">
        <v>116</v>
      </c>
      <c r="M2" s="83" t="s">
        <v>117</v>
      </c>
      <c r="N2" s="80" t="s">
        <v>12</v>
      </c>
      <c r="O2" s="80" t="s">
        <v>13</v>
      </c>
      <c r="P2" s="81" t="s">
        <v>114</v>
      </c>
      <c r="Q2" s="84" t="s">
        <v>115</v>
      </c>
      <c r="R2" s="85" t="s">
        <v>116</v>
      </c>
      <c r="S2" s="86" t="s">
        <v>118</v>
      </c>
      <c r="T2" s="33" t="s">
        <v>114</v>
      </c>
      <c r="U2" s="33" t="s">
        <v>119</v>
      </c>
      <c r="V2" s="33" t="s">
        <v>120</v>
      </c>
      <c r="W2" s="33" t="s">
        <v>121</v>
      </c>
      <c r="X2" s="33"/>
      <c r="Y2" s="33"/>
      <c r="Z2" s="33"/>
      <c r="AA2" s="33"/>
      <c r="AB2" s="33"/>
      <c r="AC2" s="33"/>
      <c r="AD2" s="33"/>
    </row>
    <row r="3" spans="1:30" ht="9.75" customHeight="1">
      <c r="A3" s="33" t="s">
        <v>104</v>
      </c>
      <c r="B3" s="33">
        <v>1</v>
      </c>
      <c r="C3" s="151"/>
      <c r="D3" s="154"/>
      <c r="E3" s="158" t="str">
        <f t="shared" ref="E3:E62" ca="1" si="0">IF(ISERROR(VLOOKUP($D3,INDIRECT("中学"&amp;$C3&amp;"選手データ!A:Z"),MATCH("姓",INDIRECT("中学"&amp;$C3&amp;"選手データ!1:1"),0),0)),"",VLOOKUP($D3,INDIRECT("中学"&amp;$C3&amp;"選手データ!A:Z"),MATCH("姓",INDIRECT("中学"&amp;$C3&amp;"選手データ!1:1"),0),0)&amp;"　"&amp;VLOOKUP($D3,INDIRECT("中学"&amp;$C3&amp;"選手データ!A:Z"),MATCH("名",INDIRECT("中学"&amp;$C3&amp;"選手データ!1:1"),0),0))</f>
        <v/>
      </c>
      <c r="F3" s="190" t="str">
        <f t="shared" ref="F3:F62" ca="1" si="1">IF(ISERROR(VLOOKUP($D3,INDIRECT("中学"&amp;$C3&amp;"選手データ!A:Z"),MATCH(F$2,INDIRECT("中学"&amp;$C3&amp;"選手データ!1:1"),0),0)),"",VLOOKUP($D3,INDIRECT("中学"&amp;$C3&amp;"選手データ!A:Z"),MATCH(F$2,INDIRECT("中学"&amp;$C3&amp;"選手データ!1:1"),0),0))</f>
        <v/>
      </c>
      <c r="G3" s="157"/>
      <c r="H3" s="154" t="str">
        <f>IF(G3="","",VLOOKUP(G3,競技csv!$F:$O,MATCH(H$2,競技csv!$1:$1,0)-MATCH("競技名",競技csv!$1:$1,0)+1,0))</f>
        <v/>
      </c>
      <c r="I3" s="154" t="str">
        <f>IF(G3="","",VLOOKUP(G3,競技csv!$F:$O,MATCH(I$2,競技csv!$1:$1,0)-MATCH("競技名",競技csv!$1:$1,0)+1,0))</f>
        <v/>
      </c>
      <c r="J3" s="158"/>
      <c r="K3" s="159"/>
      <c r="L3" s="160"/>
      <c r="M3" s="157"/>
      <c r="N3" s="154" t="str">
        <f>IF(M3="","",VLOOKUP(M3,競技csv!$F:$O,MATCH(N$2,競技csv!$1:$1,0)-MATCH("競技名",競技csv!$1:$1,0)+1,0))</f>
        <v/>
      </c>
      <c r="O3" s="154" t="str">
        <f>IF(M3="","",VLOOKUP(M3,競技csv!$F:$O,MATCH(O$2,競技csv!$1:$1,0)-MATCH("競技名",競技csv!$1:$1,0)+1,0))</f>
        <v/>
      </c>
      <c r="P3" s="158"/>
      <c r="Q3" s="159"/>
      <c r="R3" s="160"/>
      <c r="S3" s="161"/>
      <c r="T3" s="33" t="str">
        <f t="shared" ref="T3:T62" si="2">IF($S3="","",IF(VLOOKUP($C3&amp;$S3,$P$65:$S$70,MATCH(T$2,$P$64:$S$64,0),0)=0,"",VLOOKUP($C3&amp;$S3,$P$65:$S$70,MATCH(T$2,$P$64:$S$64,0),0)))</f>
        <v/>
      </c>
      <c r="U3" s="34" t="str">
        <f t="shared" ref="U3:V3" si="3">IF($S3="","",VLOOKUP($C3&amp;$S3,$P$65:$S$70,MATCH(U$2,$P$64:$S$64,0),0))</f>
        <v/>
      </c>
      <c r="V3" s="34" t="str">
        <f t="shared" si="3"/>
        <v/>
      </c>
      <c r="W3" s="33" t="str">
        <f t="shared" ref="W3:W62" si="4">IF(S3="","",C3&amp;S3)</f>
        <v/>
      </c>
      <c r="X3" s="33">
        <f t="shared" ref="X3:AC3" si="5">IF($W3=X$1,X2+1,X2)</f>
        <v>0</v>
      </c>
      <c r="Y3" s="33">
        <f t="shared" si="5"/>
        <v>0</v>
      </c>
      <c r="Z3" s="33">
        <f t="shared" si="5"/>
        <v>0</v>
      </c>
      <c r="AA3" s="33">
        <f t="shared" si="5"/>
        <v>0</v>
      </c>
      <c r="AB3" s="33">
        <f t="shared" si="5"/>
        <v>0</v>
      </c>
      <c r="AC3" s="33">
        <f t="shared" si="5"/>
        <v>0</v>
      </c>
      <c r="AD3" s="33" t="str">
        <f t="array" aca="1" ref="AD3" ca="1">IF(W3="","",INDIRECT(ADDRESS(ROW(),MATCH(W3,$1:$1,0))))</f>
        <v/>
      </c>
    </row>
    <row r="4" spans="1:30" ht="9.75" customHeight="1">
      <c r="A4" s="33" t="s">
        <v>105</v>
      </c>
      <c r="B4" s="33">
        <v>2</v>
      </c>
      <c r="C4" s="151"/>
      <c r="D4" s="155"/>
      <c r="E4" s="162" t="str">
        <f t="shared" ca="1" si="0"/>
        <v/>
      </c>
      <c r="F4" s="191" t="str">
        <f t="shared" ca="1" si="1"/>
        <v/>
      </c>
      <c r="G4" s="157"/>
      <c r="H4" s="155" t="str">
        <f>IF(G4="","",VLOOKUP(G4,競技csv!$F:$O,MATCH(H$2,競技csv!$1:$1,0)-MATCH("競技名",競技csv!$1:$1,0)+1,0))</f>
        <v/>
      </c>
      <c r="I4" s="155" t="str">
        <f>IF(G4="","",VLOOKUP(G4,競技csv!$F:$O,MATCH(I$2,競技csv!$1:$1,0)-MATCH("競技名",競技csv!$1:$1,0)+1,0))</f>
        <v/>
      </c>
      <c r="J4" s="162"/>
      <c r="K4" s="163"/>
      <c r="L4" s="164"/>
      <c r="M4" s="165"/>
      <c r="N4" s="155" t="str">
        <f>IF(M4="","",VLOOKUP(M4,競技csv!$F:$O,MATCH(N$2,競技csv!$1:$1,0)-MATCH("競技名",競技csv!$1:$1,0)+1,0))</f>
        <v/>
      </c>
      <c r="O4" s="155" t="str">
        <f>IF(M4="","",VLOOKUP(M4,競技csv!$F:$O,MATCH(O$2,競技csv!$1:$1,0)-MATCH("競技名",競技csv!$1:$1,0)+1,0))</f>
        <v/>
      </c>
      <c r="P4" s="162"/>
      <c r="Q4" s="163"/>
      <c r="R4" s="164"/>
      <c r="S4" s="161"/>
      <c r="T4" s="33" t="str">
        <f t="shared" si="2"/>
        <v/>
      </c>
      <c r="U4" s="34" t="str">
        <f t="shared" ref="U4:V4" si="6">IF($S4="","",VLOOKUP($C4&amp;$S4,$P$65:$S$70,MATCH(U$2,$P$64:$S$64,0),0))</f>
        <v/>
      </c>
      <c r="V4" s="34" t="str">
        <f t="shared" si="6"/>
        <v/>
      </c>
      <c r="W4" s="33" t="str">
        <f t="shared" si="4"/>
        <v/>
      </c>
      <c r="X4" s="33">
        <f t="shared" ref="X4:AC4" si="7">IF($W4=X$1,X3+1,X3)</f>
        <v>0</v>
      </c>
      <c r="Y4" s="33">
        <f t="shared" si="7"/>
        <v>0</v>
      </c>
      <c r="Z4" s="33">
        <f t="shared" si="7"/>
        <v>0</v>
      </c>
      <c r="AA4" s="33">
        <f t="shared" si="7"/>
        <v>0</v>
      </c>
      <c r="AB4" s="33">
        <f t="shared" si="7"/>
        <v>0</v>
      </c>
      <c r="AC4" s="33">
        <f t="shared" si="7"/>
        <v>0</v>
      </c>
      <c r="AD4" s="33" t="str">
        <f t="array" aca="1" ref="AD4" ca="1">IF(W4="","",INDIRECT(ADDRESS(ROW(),MATCH(W4,$1:$1,0))))</f>
        <v/>
      </c>
    </row>
    <row r="5" spans="1:30" ht="9.75" customHeight="1">
      <c r="A5" s="33" t="s">
        <v>118</v>
      </c>
      <c r="B5" s="33"/>
      <c r="C5" s="151"/>
      <c r="D5" s="155"/>
      <c r="E5" s="162" t="str">
        <f t="shared" ca="1" si="0"/>
        <v/>
      </c>
      <c r="F5" s="191" t="str">
        <f t="shared" ca="1" si="1"/>
        <v/>
      </c>
      <c r="G5" s="157"/>
      <c r="H5" s="155" t="str">
        <f>IF(G5="","",VLOOKUP(G5,競技csv!$F:$O,MATCH(H$2,競技csv!$1:$1,0)-MATCH("競技名",競技csv!$1:$1,0)+1,0))</f>
        <v/>
      </c>
      <c r="I5" s="155" t="str">
        <f>IF(G5="","",VLOOKUP(G5,競技csv!$F:$O,MATCH(I$2,競技csv!$1:$1,0)-MATCH("競技名",競技csv!$1:$1,0)+1,0))</f>
        <v/>
      </c>
      <c r="J5" s="162"/>
      <c r="K5" s="163"/>
      <c r="L5" s="164"/>
      <c r="M5" s="165"/>
      <c r="N5" s="155" t="str">
        <f>IF(M5="","",VLOOKUP(M5,競技csv!$F:$O,MATCH(N$2,競技csv!$1:$1,0)-MATCH("競技名",競技csv!$1:$1,0)+1,0))</f>
        <v/>
      </c>
      <c r="O5" s="155" t="str">
        <f>IF(M5="","",VLOOKUP(M5,競技csv!$F:$O,MATCH(O$2,競技csv!$1:$1,0)-MATCH("競技名",競技csv!$1:$1,0)+1,0))</f>
        <v/>
      </c>
      <c r="P5" s="162"/>
      <c r="Q5" s="163"/>
      <c r="R5" s="164"/>
      <c r="S5" s="161"/>
      <c r="T5" s="33" t="str">
        <f t="shared" si="2"/>
        <v/>
      </c>
      <c r="U5" s="34" t="str">
        <f t="shared" ref="U5:V5" si="8">IF($S5="","",VLOOKUP($C5&amp;$S5,$P$65:$S$70,MATCH(U$2,$P$64:$S$64,0),0))</f>
        <v/>
      </c>
      <c r="V5" s="34" t="str">
        <f t="shared" si="8"/>
        <v/>
      </c>
      <c r="W5" s="33" t="str">
        <f t="shared" si="4"/>
        <v/>
      </c>
      <c r="X5" s="33">
        <f t="shared" ref="X5:AC5" si="9">IF($W5=X$1,X4+1,X4)</f>
        <v>0</v>
      </c>
      <c r="Y5" s="33">
        <f t="shared" si="9"/>
        <v>0</v>
      </c>
      <c r="Z5" s="33">
        <f t="shared" si="9"/>
        <v>0</v>
      </c>
      <c r="AA5" s="33">
        <f t="shared" si="9"/>
        <v>0</v>
      </c>
      <c r="AB5" s="33">
        <f t="shared" si="9"/>
        <v>0</v>
      </c>
      <c r="AC5" s="33">
        <f t="shared" si="9"/>
        <v>0</v>
      </c>
      <c r="AD5" s="33" t="str">
        <f t="array" aca="1" ref="AD5" ca="1">IF(W5="","",INDIRECT(ADDRESS(ROW(),MATCH(W5,$1:$1,0))))</f>
        <v/>
      </c>
    </row>
    <row r="6" spans="1:30" ht="9.75" customHeight="1">
      <c r="A6" s="33"/>
      <c r="B6" s="33"/>
      <c r="C6" s="151"/>
      <c r="D6" s="155"/>
      <c r="E6" s="162" t="str">
        <f t="shared" ca="1" si="0"/>
        <v/>
      </c>
      <c r="F6" s="191" t="str">
        <f t="shared" ca="1" si="1"/>
        <v/>
      </c>
      <c r="G6" s="157"/>
      <c r="H6" s="155" t="str">
        <f>IF(G6="","",VLOOKUP(G6,競技csv!$F:$O,MATCH(H$2,競技csv!$1:$1,0)-MATCH("競技名",競技csv!$1:$1,0)+1,0))</f>
        <v/>
      </c>
      <c r="I6" s="155" t="str">
        <f>IF(G6="","",VLOOKUP(G6,競技csv!$F:$O,MATCH(I$2,競技csv!$1:$1,0)-MATCH("競技名",競技csv!$1:$1,0)+1,0))</f>
        <v/>
      </c>
      <c r="J6" s="162"/>
      <c r="K6" s="163"/>
      <c r="L6" s="164"/>
      <c r="M6" s="165"/>
      <c r="N6" s="155" t="str">
        <f>IF(M6="","",VLOOKUP(M6,競技csv!$F:$O,MATCH(N$2,競技csv!$1:$1,0)-MATCH("競技名",競技csv!$1:$1,0)+1,0))</f>
        <v/>
      </c>
      <c r="O6" s="155" t="str">
        <f>IF(M6="","",VLOOKUP(M6,競技csv!$F:$O,MATCH(O$2,競技csv!$1:$1,0)-MATCH("競技名",競技csv!$1:$1,0)+1,0))</f>
        <v/>
      </c>
      <c r="P6" s="162"/>
      <c r="Q6" s="163"/>
      <c r="R6" s="164"/>
      <c r="S6" s="161"/>
      <c r="T6" s="33" t="str">
        <f t="shared" si="2"/>
        <v/>
      </c>
      <c r="U6" s="34" t="str">
        <f t="shared" ref="U6:V6" si="10">IF($S6="","",VLOOKUP($C6&amp;$S6,$P$65:$S$70,MATCH(U$2,$P$64:$S$64,0),0))</f>
        <v/>
      </c>
      <c r="V6" s="34" t="str">
        <f t="shared" si="10"/>
        <v/>
      </c>
      <c r="W6" s="33" t="str">
        <f t="shared" si="4"/>
        <v/>
      </c>
      <c r="X6" s="33">
        <f t="shared" ref="X6:AC6" si="11">IF($W6=X$1,X5+1,X5)</f>
        <v>0</v>
      </c>
      <c r="Y6" s="33">
        <f t="shared" si="11"/>
        <v>0</v>
      </c>
      <c r="Z6" s="33">
        <f t="shared" si="11"/>
        <v>0</v>
      </c>
      <c r="AA6" s="33">
        <f t="shared" si="11"/>
        <v>0</v>
      </c>
      <c r="AB6" s="33">
        <f t="shared" si="11"/>
        <v>0</v>
      </c>
      <c r="AC6" s="33">
        <f t="shared" si="11"/>
        <v>0</v>
      </c>
      <c r="AD6" s="33" t="str">
        <f t="array" aca="1" ref="AD6" ca="1">IF(W6="","",INDIRECT(ADDRESS(ROW(),MATCH(W6,$1:$1,0))))</f>
        <v/>
      </c>
    </row>
    <row r="7" spans="1:30" ht="9.75" customHeight="1">
      <c r="A7" s="33" t="s">
        <v>122</v>
      </c>
      <c r="B7" s="33">
        <v>0</v>
      </c>
      <c r="C7" s="152"/>
      <c r="D7" s="155"/>
      <c r="E7" s="162" t="str">
        <f t="shared" ca="1" si="0"/>
        <v/>
      </c>
      <c r="F7" s="191" t="str">
        <f t="shared" ca="1" si="1"/>
        <v/>
      </c>
      <c r="G7" s="165"/>
      <c r="H7" s="155" t="str">
        <f>IF(G7="","",VLOOKUP(G7,競技csv!$F:$O,MATCH(H$2,競技csv!$1:$1,0)-MATCH("競技名",競技csv!$1:$1,0)+1,0))</f>
        <v/>
      </c>
      <c r="I7" s="155" t="str">
        <f>IF(G7="","",VLOOKUP(G7,競技csv!$F:$O,MATCH(I$2,競技csv!$1:$1,0)-MATCH("競技名",競技csv!$1:$1,0)+1,0))</f>
        <v/>
      </c>
      <c r="J7" s="162"/>
      <c r="K7" s="163"/>
      <c r="L7" s="164"/>
      <c r="M7" s="165"/>
      <c r="N7" s="155" t="str">
        <f>IF(M7="","",VLOOKUP(M7,競技csv!$F:$O,MATCH(N$2,競技csv!$1:$1,0)-MATCH("競技名",競技csv!$1:$1,0)+1,0))</f>
        <v/>
      </c>
      <c r="O7" s="155" t="str">
        <f>IF(M7="","",VLOOKUP(M7,競技csv!$F:$O,MATCH(O$2,競技csv!$1:$1,0)-MATCH("競技名",競技csv!$1:$1,0)+1,0))</f>
        <v/>
      </c>
      <c r="P7" s="162"/>
      <c r="Q7" s="163"/>
      <c r="R7" s="164"/>
      <c r="S7" s="166"/>
      <c r="T7" s="33" t="str">
        <f t="shared" si="2"/>
        <v/>
      </c>
      <c r="U7" s="34" t="str">
        <f t="shared" ref="U7:V7" si="12">IF($S7="","",VLOOKUP($C7&amp;$S7,$P$65:$S$70,MATCH(U$2,$P$64:$S$64,0),0))</f>
        <v/>
      </c>
      <c r="V7" s="34" t="str">
        <f t="shared" si="12"/>
        <v/>
      </c>
      <c r="W7" s="33" t="str">
        <f t="shared" si="4"/>
        <v/>
      </c>
      <c r="X7" s="33">
        <f t="shared" ref="X7:AC7" si="13">IF($W7=X$1,X6+1,X6)</f>
        <v>0</v>
      </c>
      <c r="Y7" s="33">
        <f t="shared" si="13"/>
        <v>0</v>
      </c>
      <c r="Z7" s="33">
        <f t="shared" si="13"/>
        <v>0</v>
      </c>
      <c r="AA7" s="33">
        <f t="shared" si="13"/>
        <v>0</v>
      </c>
      <c r="AB7" s="33">
        <f t="shared" si="13"/>
        <v>0</v>
      </c>
      <c r="AC7" s="33">
        <f t="shared" si="13"/>
        <v>0</v>
      </c>
      <c r="AD7" s="33" t="str">
        <f t="array" aca="1" ref="AD7" ca="1">IF(W7="","",INDIRECT(ADDRESS(ROW(),MATCH(W7,$1:$1,0))))</f>
        <v/>
      </c>
    </row>
    <row r="8" spans="1:30" ht="9.75" customHeight="1">
      <c r="A8" s="33" t="s">
        <v>123</v>
      </c>
      <c r="B8" s="33">
        <v>100</v>
      </c>
      <c r="C8" s="152"/>
      <c r="D8" s="155"/>
      <c r="E8" s="162" t="str">
        <f t="shared" ca="1" si="0"/>
        <v/>
      </c>
      <c r="F8" s="191" t="str">
        <f t="shared" ca="1" si="1"/>
        <v/>
      </c>
      <c r="G8" s="165"/>
      <c r="H8" s="155" t="str">
        <f>IF(G8="","",VLOOKUP(G8,競技csv!$F:$O,MATCH(H$2,競技csv!$1:$1,0)-MATCH("競技名",競技csv!$1:$1,0)+1,0))</f>
        <v/>
      </c>
      <c r="I8" s="155" t="str">
        <f>IF(G8="","",VLOOKUP(G8,競技csv!$F:$O,MATCH(I$2,競技csv!$1:$1,0)-MATCH("競技名",競技csv!$1:$1,0)+1,0))</f>
        <v/>
      </c>
      <c r="J8" s="162"/>
      <c r="K8" s="163"/>
      <c r="L8" s="164"/>
      <c r="M8" s="165"/>
      <c r="N8" s="155" t="str">
        <f>IF(M8="","",VLOOKUP(M8,競技csv!$F:$O,MATCH(N$2,競技csv!$1:$1,0)-MATCH("競技名",競技csv!$1:$1,0)+1,0))</f>
        <v/>
      </c>
      <c r="O8" s="155" t="str">
        <f>IF(M8="","",VLOOKUP(M8,競技csv!$F:$O,MATCH(O$2,競技csv!$1:$1,0)-MATCH("競技名",競技csv!$1:$1,0)+1,0))</f>
        <v/>
      </c>
      <c r="P8" s="162"/>
      <c r="Q8" s="163"/>
      <c r="R8" s="164"/>
      <c r="S8" s="166"/>
      <c r="T8" s="33" t="str">
        <f t="shared" si="2"/>
        <v/>
      </c>
      <c r="U8" s="34" t="str">
        <f t="shared" ref="U8:V8" si="14">IF($S8="","",VLOOKUP($C8&amp;$S8,$P$65:$S$70,MATCH(U$2,$P$64:$S$64,0),0))</f>
        <v/>
      </c>
      <c r="V8" s="34" t="str">
        <f t="shared" si="14"/>
        <v/>
      </c>
      <c r="W8" s="33" t="str">
        <f t="shared" si="4"/>
        <v/>
      </c>
      <c r="X8" s="33">
        <f t="shared" ref="X8:AC8" si="15">IF($W8=X$1,X7+1,X7)</f>
        <v>0</v>
      </c>
      <c r="Y8" s="33">
        <f t="shared" si="15"/>
        <v>0</v>
      </c>
      <c r="Z8" s="33">
        <f t="shared" si="15"/>
        <v>0</v>
      </c>
      <c r="AA8" s="33">
        <f t="shared" si="15"/>
        <v>0</v>
      </c>
      <c r="AB8" s="33">
        <f t="shared" si="15"/>
        <v>0</v>
      </c>
      <c r="AC8" s="33">
        <f t="shared" si="15"/>
        <v>0</v>
      </c>
      <c r="AD8" s="33" t="str">
        <f t="array" aca="1" ref="AD8" ca="1">IF(W8="","",INDIRECT(ADDRESS(ROW(),MATCH(W8,$1:$1,0))))</f>
        <v/>
      </c>
    </row>
    <row r="9" spans="1:30" ht="9.75" customHeight="1">
      <c r="A9" s="33" t="s">
        <v>124</v>
      </c>
      <c r="B9" s="33">
        <v>200</v>
      </c>
      <c r="C9" s="152"/>
      <c r="D9" s="155"/>
      <c r="E9" s="162" t="str">
        <f t="shared" ca="1" si="0"/>
        <v/>
      </c>
      <c r="F9" s="191" t="str">
        <f t="shared" ca="1" si="1"/>
        <v/>
      </c>
      <c r="G9" s="165"/>
      <c r="H9" s="155" t="str">
        <f>IF(G9="","",VLOOKUP(G9,競技csv!$F:$O,MATCH(H$2,競技csv!$1:$1,0)-MATCH("競技名",競技csv!$1:$1,0)+1,0))</f>
        <v/>
      </c>
      <c r="I9" s="155" t="str">
        <f>IF(G9="","",VLOOKUP(G9,競技csv!$F:$O,MATCH(I$2,競技csv!$1:$1,0)-MATCH("競技名",競技csv!$1:$1,0)+1,0))</f>
        <v/>
      </c>
      <c r="J9" s="162"/>
      <c r="K9" s="163"/>
      <c r="L9" s="164"/>
      <c r="M9" s="165"/>
      <c r="N9" s="155" t="str">
        <f>IF(M9="","",VLOOKUP(M9,競技csv!$F:$O,MATCH(N$2,競技csv!$1:$1,0)-MATCH("競技名",競技csv!$1:$1,0)+1,0))</f>
        <v/>
      </c>
      <c r="O9" s="155" t="str">
        <f>IF(M9="","",VLOOKUP(M9,競技csv!$F:$O,MATCH(O$2,競技csv!$1:$1,0)-MATCH("競技名",競技csv!$1:$1,0)+1,0))</f>
        <v/>
      </c>
      <c r="P9" s="162"/>
      <c r="Q9" s="163"/>
      <c r="R9" s="164"/>
      <c r="S9" s="166"/>
      <c r="T9" s="33" t="str">
        <f t="shared" si="2"/>
        <v/>
      </c>
      <c r="U9" s="34" t="str">
        <f t="shared" ref="U9:V9" si="16">IF($S9="","",VLOOKUP($C9&amp;$S9,$P$65:$S$70,MATCH(U$2,$P$64:$S$64,0),0))</f>
        <v/>
      </c>
      <c r="V9" s="34" t="str">
        <f t="shared" si="16"/>
        <v/>
      </c>
      <c r="W9" s="33" t="str">
        <f t="shared" si="4"/>
        <v/>
      </c>
      <c r="X9" s="33">
        <f t="shared" ref="X9:AC9" si="17">IF($W9=X$1,X8+1,X8)</f>
        <v>0</v>
      </c>
      <c r="Y9" s="33">
        <f t="shared" si="17"/>
        <v>0</v>
      </c>
      <c r="Z9" s="33">
        <f t="shared" si="17"/>
        <v>0</v>
      </c>
      <c r="AA9" s="33">
        <f t="shared" si="17"/>
        <v>0</v>
      </c>
      <c r="AB9" s="33">
        <f t="shared" si="17"/>
        <v>0</v>
      </c>
      <c r="AC9" s="33">
        <f t="shared" si="17"/>
        <v>0</v>
      </c>
      <c r="AD9" s="33" t="str">
        <f t="array" aca="1" ref="AD9" ca="1">IF(W9="","",INDIRECT(ADDRESS(ROW(),MATCH(W9,$1:$1,0))))</f>
        <v/>
      </c>
    </row>
    <row r="10" spans="1:30" ht="9.75" customHeight="1">
      <c r="A10" s="33"/>
      <c r="B10" s="33"/>
      <c r="C10" s="152"/>
      <c r="D10" s="155"/>
      <c r="E10" s="162" t="str">
        <f t="shared" ca="1" si="0"/>
        <v/>
      </c>
      <c r="F10" s="191" t="str">
        <f t="shared" ca="1" si="1"/>
        <v/>
      </c>
      <c r="G10" s="165"/>
      <c r="H10" s="155" t="str">
        <f>IF(G10="","",VLOOKUP(G10,競技csv!$F:$O,MATCH(H$2,競技csv!$1:$1,0)-MATCH("競技名",競技csv!$1:$1,0)+1,0))</f>
        <v/>
      </c>
      <c r="I10" s="155" t="str">
        <f>IF(G10="","",VLOOKUP(G10,競技csv!$F:$O,MATCH(I$2,競技csv!$1:$1,0)-MATCH("競技名",競技csv!$1:$1,0)+1,0))</f>
        <v/>
      </c>
      <c r="J10" s="162"/>
      <c r="K10" s="163"/>
      <c r="L10" s="164"/>
      <c r="M10" s="165"/>
      <c r="N10" s="155" t="str">
        <f>IF(M10="","",VLOOKUP(M10,競技csv!$F:$O,MATCH(N$2,競技csv!$1:$1,0)-MATCH("競技名",競技csv!$1:$1,0)+1,0))</f>
        <v/>
      </c>
      <c r="O10" s="155" t="str">
        <f>IF(M10="","",VLOOKUP(M10,競技csv!$F:$O,MATCH(O$2,競技csv!$1:$1,0)-MATCH("競技名",競技csv!$1:$1,0)+1,0))</f>
        <v/>
      </c>
      <c r="P10" s="162"/>
      <c r="Q10" s="163"/>
      <c r="R10" s="164"/>
      <c r="S10" s="166"/>
      <c r="T10" s="33" t="str">
        <f t="shared" si="2"/>
        <v/>
      </c>
      <c r="U10" s="34" t="str">
        <f t="shared" ref="U10:V10" si="18">IF($S10="","",VLOOKUP($C10&amp;$S10,$P$65:$S$70,MATCH(U$2,$P$64:$S$64,0),0))</f>
        <v/>
      </c>
      <c r="V10" s="34" t="str">
        <f t="shared" si="18"/>
        <v/>
      </c>
      <c r="W10" s="33" t="str">
        <f t="shared" si="4"/>
        <v/>
      </c>
      <c r="X10" s="33">
        <f t="shared" ref="X10:AC10" si="19">IF($W10=X$1,X9+1,X9)</f>
        <v>0</v>
      </c>
      <c r="Y10" s="33">
        <f t="shared" si="19"/>
        <v>0</v>
      </c>
      <c r="Z10" s="33">
        <f t="shared" si="19"/>
        <v>0</v>
      </c>
      <c r="AA10" s="33">
        <f t="shared" si="19"/>
        <v>0</v>
      </c>
      <c r="AB10" s="33">
        <f t="shared" si="19"/>
        <v>0</v>
      </c>
      <c r="AC10" s="33">
        <f t="shared" si="19"/>
        <v>0</v>
      </c>
      <c r="AD10" s="33" t="str">
        <f t="array" aca="1" ref="AD10" ca="1">IF(W10="","",INDIRECT(ADDRESS(ROW(),MATCH(W10,$1:$1,0))))</f>
        <v/>
      </c>
    </row>
    <row r="11" spans="1:30" ht="9.75" customHeight="1">
      <c r="A11" s="33"/>
      <c r="B11" s="33"/>
      <c r="C11" s="152"/>
      <c r="D11" s="155"/>
      <c r="E11" s="162" t="str">
        <f t="shared" ca="1" si="0"/>
        <v/>
      </c>
      <c r="F11" s="191" t="str">
        <f t="shared" ca="1" si="1"/>
        <v/>
      </c>
      <c r="G11" s="165"/>
      <c r="H11" s="155" t="str">
        <f>IF(G11="","",VLOOKUP(G11,競技csv!$F:$O,MATCH(H$2,競技csv!$1:$1,0)-MATCH("競技名",競技csv!$1:$1,0)+1,0))</f>
        <v/>
      </c>
      <c r="I11" s="155" t="str">
        <f>IF(G11="","",VLOOKUP(G11,競技csv!$F:$O,MATCH(I$2,競技csv!$1:$1,0)-MATCH("競技名",競技csv!$1:$1,0)+1,0))</f>
        <v/>
      </c>
      <c r="J11" s="162"/>
      <c r="K11" s="163"/>
      <c r="L11" s="164"/>
      <c r="M11" s="165"/>
      <c r="N11" s="155" t="str">
        <f>IF(M11="","",VLOOKUP(M11,競技csv!$F:$O,MATCH(N$2,競技csv!$1:$1,0)-MATCH("競技名",競技csv!$1:$1,0)+1,0))</f>
        <v/>
      </c>
      <c r="O11" s="155" t="str">
        <f>IF(M11="","",VLOOKUP(M11,競技csv!$F:$O,MATCH(O$2,競技csv!$1:$1,0)-MATCH("競技名",競技csv!$1:$1,0)+1,0))</f>
        <v/>
      </c>
      <c r="P11" s="162"/>
      <c r="Q11" s="163"/>
      <c r="R11" s="164"/>
      <c r="S11" s="166"/>
      <c r="T11" s="33" t="str">
        <f t="shared" si="2"/>
        <v/>
      </c>
      <c r="U11" s="34" t="str">
        <f t="shared" ref="U11:V11" si="20">IF($S11="","",VLOOKUP($C11&amp;$S11,$P$65:$S$70,MATCH(U$2,$P$64:$S$64,0),0))</f>
        <v/>
      </c>
      <c r="V11" s="34" t="str">
        <f t="shared" si="20"/>
        <v/>
      </c>
      <c r="W11" s="33" t="str">
        <f t="shared" si="4"/>
        <v/>
      </c>
      <c r="X11" s="33">
        <f t="shared" ref="X11:AC11" si="21">IF($W11=X$1,X10+1,X10)</f>
        <v>0</v>
      </c>
      <c r="Y11" s="33">
        <f t="shared" si="21"/>
        <v>0</v>
      </c>
      <c r="Z11" s="33">
        <f t="shared" si="21"/>
        <v>0</v>
      </c>
      <c r="AA11" s="33">
        <f t="shared" si="21"/>
        <v>0</v>
      </c>
      <c r="AB11" s="33">
        <f t="shared" si="21"/>
        <v>0</v>
      </c>
      <c r="AC11" s="33">
        <f t="shared" si="21"/>
        <v>0</v>
      </c>
      <c r="AD11" s="33" t="str">
        <f t="array" aca="1" ref="AD11" ca="1">IF(W11="","",INDIRECT(ADDRESS(ROW(),MATCH(W11,$1:$1,0))))</f>
        <v/>
      </c>
    </row>
    <row r="12" spans="1:30" ht="9.75" customHeight="1">
      <c r="A12" s="33"/>
      <c r="B12" s="33"/>
      <c r="C12" s="152"/>
      <c r="D12" s="155"/>
      <c r="E12" s="162" t="str">
        <f t="shared" ca="1" si="0"/>
        <v/>
      </c>
      <c r="F12" s="191" t="str">
        <f t="shared" ca="1" si="1"/>
        <v/>
      </c>
      <c r="G12" s="165"/>
      <c r="H12" s="155" t="str">
        <f>IF(G12="","",VLOOKUP(G12,競技csv!$F:$O,MATCH(H$2,競技csv!$1:$1,0)-MATCH("競技名",競技csv!$1:$1,0)+1,0))</f>
        <v/>
      </c>
      <c r="I12" s="155" t="str">
        <f>IF(G12="","",VLOOKUP(G12,競技csv!$F:$O,MATCH(I$2,競技csv!$1:$1,0)-MATCH("競技名",競技csv!$1:$1,0)+1,0))</f>
        <v/>
      </c>
      <c r="J12" s="162"/>
      <c r="K12" s="163"/>
      <c r="L12" s="164"/>
      <c r="M12" s="165"/>
      <c r="N12" s="155" t="str">
        <f>IF(M12="","",VLOOKUP(M12,競技csv!$F:$O,MATCH(N$2,競技csv!$1:$1,0)-MATCH("競技名",競技csv!$1:$1,0)+1,0))</f>
        <v/>
      </c>
      <c r="O12" s="155" t="str">
        <f>IF(M12="","",VLOOKUP(M12,競技csv!$F:$O,MATCH(O$2,競技csv!$1:$1,0)-MATCH("競技名",競技csv!$1:$1,0)+1,0))</f>
        <v/>
      </c>
      <c r="P12" s="162"/>
      <c r="Q12" s="163"/>
      <c r="R12" s="164"/>
      <c r="S12" s="166"/>
      <c r="T12" s="33" t="str">
        <f t="shared" si="2"/>
        <v/>
      </c>
      <c r="U12" s="34" t="str">
        <f t="shared" ref="U12:V12" si="22">IF($S12="","",VLOOKUP($C12&amp;$S12,$P$65:$S$70,MATCH(U$2,$P$64:$S$64,0),0))</f>
        <v/>
      </c>
      <c r="V12" s="34" t="str">
        <f t="shared" si="22"/>
        <v/>
      </c>
      <c r="W12" s="33" t="str">
        <f t="shared" si="4"/>
        <v/>
      </c>
      <c r="X12" s="33">
        <f t="shared" ref="X12:AC12" si="23">IF($W12=X$1,X11+1,X11)</f>
        <v>0</v>
      </c>
      <c r="Y12" s="33">
        <f t="shared" si="23"/>
        <v>0</v>
      </c>
      <c r="Z12" s="33">
        <f t="shared" si="23"/>
        <v>0</v>
      </c>
      <c r="AA12" s="33">
        <f t="shared" si="23"/>
        <v>0</v>
      </c>
      <c r="AB12" s="33">
        <f t="shared" si="23"/>
        <v>0</v>
      </c>
      <c r="AC12" s="33">
        <f t="shared" si="23"/>
        <v>0</v>
      </c>
      <c r="AD12" s="33" t="str">
        <f t="array" aca="1" ref="AD12" ca="1">IF(W12="","",INDIRECT(ADDRESS(ROW(),MATCH(W12,$1:$1,0))))</f>
        <v/>
      </c>
    </row>
    <row r="13" spans="1:30" ht="9.75" customHeight="1">
      <c r="A13" s="33"/>
      <c r="B13" s="33"/>
      <c r="C13" s="152"/>
      <c r="D13" s="155"/>
      <c r="E13" s="162" t="str">
        <f t="shared" ca="1" si="0"/>
        <v/>
      </c>
      <c r="F13" s="191" t="str">
        <f t="shared" ca="1" si="1"/>
        <v/>
      </c>
      <c r="G13" s="165"/>
      <c r="H13" s="155" t="str">
        <f>IF(G13="","",VLOOKUP(G13,競技csv!$F:$O,MATCH(H$2,競技csv!$1:$1,0)-MATCH("競技名",競技csv!$1:$1,0)+1,0))</f>
        <v/>
      </c>
      <c r="I13" s="155" t="str">
        <f>IF(G13="","",VLOOKUP(G13,競技csv!$F:$O,MATCH(I$2,競技csv!$1:$1,0)-MATCH("競技名",競技csv!$1:$1,0)+1,0))</f>
        <v/>
      </c>
      <c r="J13" s="162"/>
      <c r="K13" s="163"/>
      <c r="L13" s="164"/>
      <c r="M13" s="165"/>
      <c r="N13" s="155" t="str">
        <f>IF(M13="","",VLOOKUP(M13,競技csv!$F:$O,MATCH(N$2,競技csv!$1:$1,0)-MATCH("競技名",競技csv!$1:$1,0)+1,0))</f>
        <v/>
      </c>
      <c r="O13" s="155" t="str">
        <f>IF(M13="","",VLOOKUP(M13,競技csv!$F:$O,MATCH(O$2,競技csv!$1:$1,0)-MATCH("競技名",競技csv!$1:$1,0)+1,0))</f>
        <v/>
      </c>
      <c r="P13" s="162"/>
      <c r="Q13" s="163"/>
      <c r="R13" s="164"/>
      <c r="S13" s="166"/>
      <c r="T13" s="33" t="str">
        <f t="shared" si="2"/>
        <v/>
      </c>
      <c r="U13" s="34" t="str">
        <f t="shared" ref="U13:V13" si="24">IF($S13="","",VLOOKUP($C13&amp;$S13,$P$65:$S$70,MATCH(U$2,$P$64:$S$64,0),0))</f>
        <v/>
      </c>
      <c r="V13" s="34" t="str">
        <f t="shared" si="24"/>
        <v/>
      </c>
      <c r="W13" s="33" t="str">
        <f t="shared" si="4"/>
        <v/>
      </c>
      <c r="X13" s="33">
        <f t="shared" ref="X13:AC13" si="25">IF($W13=X$1,X12+1,X12)</f>
        <v>0</v>
      </c>
      <c r="Y13" s="33">
        <f t="shared" si="25"/>
        <v>0</v>
      </c>
      <c r="Z13" s="33">
        <f t="shared" si="25"/>
        <v>0</v>
      </c>
      <c r="AA13" s="33">
        <f t="shared" si="25"/>
        <v>0</v>
      </c>
      <c r="AB13" s="33">
        <f t="shared" si="25"/>
        <v>0</v>
      </c>
      <c r="AC13" s="33">
        <f t="shared" si="25"/>
        <v>0</v>
      </c>
      <c r="AD13" s="33" t="str">
        <f t="array" aca="1" ref="AD13" ca="1">IF(W13="","",INDIRECT(ADDRESS(ROW(),MATCH(W13,$1:$1,0))))</f>
        <v/>
      </c>
    </row>
    <row r="14" spans="1:30" ht="9.75" customHeight="1">
      <c r="A14" s="33"/>
      <c r="B14" s="33"/>
      <c r="C14" s="152"/>
      <c r="D14" s="155"/>
      <c r="E14" s="162" t="str">
        <f t="shared" ca="1" si="0"/>
        <v/>
      </c>
      <c r="F14" s="191" t="str">
        <f t="shared" ca="1" si="1"/>
        <v/>
      </c>
      <c r="G14" s="165"/>
      <c r="H14" s="155" t="str">
        <f>IF(G14="","",VLOOKUP(G14,競技csv!$F:$O,MATCH(H$2,競技csv!$1:$1,0)-MATCH("競技名",競技csv!$1:$1,0)+1,0))</f>
        <v/>
      </c>
      <c r="I14" s="155" t="str">
        <f>IF(G14="","",VLOOKUP(G14,競技csv!$F:$O,MATCH(I$2,競技csv!$1:$1,0)-MATCH("競技名",競技csv!$1:$1,0)+1,0))</f>
        <v/>
      </c>
      <c r="J14" s="162"/>
      <c r="K14" s="163"/>
      <c r="L14" s="164"/>
      <c r="M14" s="165"/>
      <c r="N14" s="155" t="str">
        <f>IF(M14="","",VLOOKUP(M14,競技csv!$F:$O,MATCH(N$2,競技csv!$1:$1,0)-MATCH("競技名",競技csv!$1:$1,0)+1,0))</f>
        <v/>
      </c>
      <c r="O14" s="155" t="str">
        <f>IF(M14="","",VLOOKUP(M14,競技csv!$F:$O,MATCH(O$2,競技csv!$1:$1,0)-MATCH("競技名",競技csv!$1:$1,0)+1,0))</f>
        <v/>
      </c>
      <c r="P14" s="162"/>
      <c r="Q14" s="163"/>
      <c r="R14" s="164"/>
      <c r="S14" s="166"/>
      <c r="T14" s="33" t="str">
        <f t="shared" si="2"/>
        <v/>
      </c>
      <c r="U14" s="34" t="str">
        <f t="shared" ref="U14:V14" si="26">IF($S14="","",VLOOKUP($C14&amp;$S14,$P$65:$S$70,MATCH(U$2,$P$64:$S$64,0),0))</f>
        <v/>
      </c>
      <c r="V14" s="34" t="str">
        <f t="shared" si="26"/>
        <v/>
      </c>
      <c r="W14" s="33" t="str">
        <f t="shared" si="4"/>
        <v/>
      </c>
      <c r="X14" s="33">
        <f t="shared" ref="X14:AC14" si="27">IF($W14=X$1,X13+1,X13)</f>
        <v>0</v>
      </c>
      <c r="Y14" s="33">
        <f t="shared" si="27"/>
        <v>0</v>
      </c>
      <c r="Z14" s="33">
        <f t="shared" si="27"/>
        <v>0</v>
      </c>
      <c r="AA14" s="33">
        <f t="shared" si="27"/>
        <v>0</v>
      </c>
      <c r="AB14" s="33">
        <f t="shared" si="27"/>
        <v>0</v>
      </c>
      <c r="AC14" s="33">
        <f t="shared" si="27"/>
        <v>0</v>
      </c>
      <c r="AD14" s="33" t="str">
        <f t="array" aca="1" ref="AD14" ca="1">IF(W14="","",INDIRECT(ADDRESS(ROW(),MATCH(W14,$1:$1,0))))</f>
        <v/>
      </c>
    </row>
    <row r="15" spans="1:30" ht="9.75" customHeight="1">
      <c r="A15" s="33"/>
      <c r="B15" s="33"/>
      <c r="C15" s="152"/>
      <c r="D15" s="155"/>
      <c r="E15" s="162" t="str">
        <f t="shared" ca="1" si="0"/>
        <v/>
      </c>
      <c r="F15" s="191" t="str">
        <f t="shared" ca="1" si="1"/>
        <v/>
      </c>
      <c r="G15" s="165"/>
      <c r="H15" s="155" t="str">
        <f>IF(G15="","",VLOOKUP(G15,競技csv!$F:$O,MATCH(H$2,競技csv!$1:$1,0)-MATCH("競技名",競技csv!$1:$1,0)+1,0))</f>
        <v/>
      </c>
      <c r="I15" s="155" t="str">
        <f>IF(G15="","",VLOOKUP(G15,競技csv!$F:$O,MATCH(I$2,競技csv!$1:$1,0)-MATCH("競技名",競技csv!$1:$1,0)+1,0))</f>
        <v/>
      </c>
      <c r="J15" s="162"/>
      <c r="K15" s="163"/>
      <c r="L15" s="164"/>
      <c r="M15" s="165"/>
      <c r="N15" s="155" t="str">
        <f>IF(M15="","",VLOOKUP(M15,競技csv!$F:$O,MATCH(N$2,競技csv!$1:$1,0)-MATCH("競技名",競技csv!$1:$1,0)+1,0))</f>
        <v/>
      </c>
      <c r="O15" s="155" t="str">
        <f>IF(M15="","",VLOOKUP(M15,競技csv!$F:$O,MATCH(O$2,競技csv!$1:$1,0)-MATCH("競技名",競技csv!$1:$1,0)+1,0))</f>
        <v/>
      </c>
      <c r="P15" s="162"/>
      <c r="Q15" s="163"/>
      <c r="R15" s="164"/>
      <c r="S15" s="166"/>
      <c r="T15" s="33" t="str">
        <f t="shared" si="2"/>
        <v/>
      </c>
      <c r="U15" s="34" t="str">
        <f t="shared" ref="U15:V15" si="28">IF($S15="","",VLOOKUP($C15&amp;$S15,$P$65:$S$70,MATCH(U$2,$P$64:$S$64,0),0))</f>
        <v/>
      </c>
      <c r="V15" s="34" t="str">
        <f t="shared" si="28"/>
        <v/>
      </c>
      <c r="W15" s="33" t="str">
        <f t="shared" si="4"/>
        <v/>
      </c>
      <c r="X15" s="33">
        <f t="shared" ref="X15:AC15" si="29">IF($W15=X$1,X14+1,X14)</f>
        <v>0</v>
      </c>
      <c r="Y15" s="33">
        <f t="shared" si="29"/>
        <v>0</v>
      </c>
      <c r="Z15" s="33">
        <f t="shared" si="29"/>
        <v>0</v>
      </c>
      <c r="AA15" s="33">
        <f t="shared" si="29"/>
        <v>0</v>
      </c>
      <c r="AB15" s="33">
        <f t="shared" si="29"/>
        <v>0</v>
      </c>
      <c r="AC15" s="33">
        <f t="shared" si="29"/>
        <v>0</v>
      </c>
      <c r="AD15" s="33" t="str">
        <f t="array" aca="1" ref="AD15" ca="1">IF(W15="","",INDIRECT(ADDRESS(ROW(),MATCH(W15,$1:$1,0))))</f>
        <v/>
      </c>
    </row>
    <row r="16" spans="1:30" ht="9.75" customHeight="1">
      <c r="A16" s="33"/>
      <c r="B16" s="33"/>
      <c r="C16" s="152"/>
      <c r="D16" s="155"/>
      <c r="E16" s="162" t="str">
        <f t="shared" ca="1" si="0"/>
        <v/>
      </c>
      <c r="F16" s="191" t="str">
        <f t="shared" ca="1" si="1"/>
        <v/>
      </c>
      <c r="G16" s="165"/>
      <c r="H16" s="155" t="str">
        <f>IF(G16="","",VLOOKUP(G16,競技csv!$F:$O,MATCH(H$2,競技csv!$1:$1,0)-MATCH("競技名",競技csv!$1:$1,0)+1,0))</f>
        <v/>
      </c>
      <c r="I16" s="155" t="str">
        <f>IF(G16="","",VLOOKUP(G16,競技csv!$F:$O,MATCH(I$2,競技csv!$1:$1,0)-MATCH("競技名",競技csv!$1:$1,0)+1,0))</f>
        <v/>
      </c>
      <c r="J16" s="162"/>
      <c r="K16" s="163"/>
      <c r="L16" s="164"/>
      <c r="M16" s="165"/>
      <c r="N16" s="155" t="str">
        <f>IF(M16="","",VLOOKUP(M16,競技csv!$F:$O,MATCH(N$2,競技csv!$1:$1,0)-MATCH("競技名",競技csv!$1:$1,0)+1,0))</f>
        <v/>
      </c>
      <c r="O16" s="155" t="str">
        <f>IF(M16="","",VLOOKUP(M16,競技csv!$F:$O,MATCH(O$2,競技csv!$1:$1,0)-MATCH("競技名",競技csv!$1:$1,0)+1,0))</f>
        <v/>
      </c>
      <c r="P16" s="162"/>
      <c r="Q16" s="163"/>
      <c r="R16" s="164"/>
      <c r="S16" s="166"/>
      <c r="T16" s="33" t="str">
        <f t="shared" si="2"/>
        <v/>
      </c>
      <c r="U16" s="34" t="str">
        <f t="shared" ref="U16:V16" si="30">IF($S16="","",VLOOKUP($C16&amp;$S16,$P$65:$S$70,MATCH(U$2,$P$64:$S$64,0),0))</f>
        <v/>
      </c>
      <c r="V16" s="34" t="str">
        <f t="shared" si="30"/>
        <v/>
      </c>
      <c r="W16" s="33" t="str">
        <f t="shared" si="4"/>
        <v/>
      </c>
      <c r="X16" s="33">
        <f t="shared" ref="X16:AC16" si="31">IF($W16=X$1,X15+1,X15)</f>
        <v>0</v>
      </c>
      <c r="Y16" s="33">
        <f t="shared" si="31"/>
        <v>0</v>
      </c>
      <c r="Z16" s="33">
        <f t="shared" si="31"/>
        <v>0</v>
      </c>
      <c r="AA16" s="33">
        <f t="shared" si="31"/>
        <v>0</v>
      </c>
      <c r="AB16" s="33">
        <f t="shared" si="31"/>
        <v>0</v>
      </c>
      <c r="AC16" s="33">
        <f t="shared" si="31"/>
        <v>0</v>
      </c>
      <c r="AD16" s="33" t="str">
        <f t="array" aca="1" ref="AD16" ca="1">IF(W16="","",INDIRECT(ADDRESS(ROW(),MATCH(W16,$1:$1,0))))</f>
        <v/>
      </c>
    </row>
    <row r="17" spans="1:30" ht="9.75" customHeight="1">
      <c r="A17" s="33"/>
      <c r="B17" s="33"/>
      <c r="C17" s="152"/>
      <c r="D17" s="155"/>
      <c r="E17" s="162" t="str">
        <f t="shared" ca="1" si="0"/>
        <v/>
      </c>
      <c r="F17" s="191" t="str">
        <f t="shared" ca="1" si="1"/>
        <v/>
      </c>
      <c r="G17" s="165"/>
      <c r="H17" s="155" t="str">
        <f>IF(G17="","",VLOOKUP(G17,競技csv!$F:$O,MATCH(H$2,競技csv!$1:$1,0)-MATCH("競技名",競技csv!$1:$1,0)+1,0))</f>
        <v/>
      </c>
      <c r="I17" s="155" t="str">
        <f>IF(G17="","",VLOOKUP(G17,競技csv!$F:$O,MATCH(I$2,競技csv!$1:$1,0)-MATCH("競技名",競技csv!$1:$1,0)+1,0))</f>
        <v/>
      </c>
      <c r="J17" s="162"/>
      <c r="K17" s="163"/>
      <c r="L17" s="164"/>
      <c r="M17" s="165"/>
      <c r="N17" s="155" t="str">
        <f>IF(M17="","",VLOOKUP(M17,競技csv!$F:$O,MATCH(N$2,競技csv!$1:$1,0)-MATCH("競技名",競技csv!$1:$1,0)+1,0))</f>
        <v/>
      </c>
      <c r="O17" s="155" t="str">
        <f>IF(M17="","",VLOOKUP(M17,競技csv!$F:$O,MATCH(O$2,競技csv!$1:$1,0)-MATCH("競技名",競技csv!$1:$1,0)+1,0))</f>
        <v/>
      </c>
      <c r="P17" s="162"/>
      <c r="Q17" s="163"/>
      <c r="R17" s="164"/>
      <c r="S17" s="166"/>
      <c r="T17" s="33" t="str">
        <f t="shared" si="2"/>
        <v/>
      </c>
      <c r="U17" s="34" t="str">
        <f t="shared" ref="U17:V17" si="32">IF($S17="","",VLOOKUP($C17&amp;$S17,$P$65:$S$70,MATCH(U$2,$P$64:$S$64,0),0))</f>
        <v/>
      </c>
      <c r="V17" s="34" t="str">
        <f t="shared" si="32"/>
        <v/>
      </c>
      <c r="W17" s="33" t="str">
        <f t="shared" si="4"/>
        <v/>
      </c>
      <c r="X17" s="33">
        <f t="shared" ref="X17:AC17" si="33">IF($W17=X$1,X16+1,X16)</f>
        <v>0</v>
      </c>
      <c r="Y17" s="33">
        <f t="shared" si="33"/>
        <v>0</v>
      </c>
      <c r="Z17" s="33">
        <f t="shared" si="33"/>
        <v>0</v>
      </c>
      <c r="AA17" s="33">
        <f t="shared" si="33"/>
        <v>0</v>
      </c>
      <c r="AB17" s="33">
        <f t="shared" si="33"/>
        <v>0</v>
      </c>
      <c r="AC17" s="33">
        <f t="shared" si="33"/>
        <v>0</v>
      </c>
      <c r="AD17" s="33" t="str">
        <f t="array" aca="1" ref="AD17" ca="1">IF(W17="","",INDIRECT(ADDRESS(ROW(),MATCH(W17,$1:$1,0))))</f>
        <v/>
      </c>
    </row>
    <row r="18" spans="1:30" ht="9.75" customHeight="1">
      <c r="A18" s="33"/>
      <c r="B18" s="33"/>
      <c r="C18" s="152"/>
      <c r="D18" s="155"/>
      <c r="E18" s="162" t="str">
        <f t="shared" ca="1" si="0"/>
        <v/>
      </c>
      <c r="F18" s="191" t="str">
        <f t="shared" ca="1" si="1"/>
        <v/>
      </c>
      <c r="G18" s="165"/>
      <c r="H18" s="155" t="str">
        <f>IF(G18="","",VLOOKUP(G18,競技csv!$F:$O,MATCH(H$2,競技csv!$1:$1,0)-MATCH("競技名",競技csv!$1:$1,0)+1,0))</f>
        <v/>
      </c>
      <c r="I18" s="155" t="str">
        <f>IF(G18="","",VLOOKUP(G18,競技csv!$F:$O,MATCH(I$2,競技csv!$1:$1,0)-MATCH("競技名",競技csv!$1:$1,0)+1,0))</f>
        <v/>
      </c>
      <c r="J18" s="162"/>
      <c r="K18" s="163"/>
      <c r="L18" s="164"/>
      <c r="M18" s="165"/>
      <c r="N18" s="155" t="str">
        <f>IF(M18="","",VLOOKUP(M18,競技csv!$F:$O,MATCH(N$2,競技csv!$1:$1,0)-MATCH("競技名",競技csv!$1:$1,0)+1,0))</f>
        <v/>
      </c>
      <c r="O18" s="155" t="str">
        <f>IF(M18="","",VLOOKUP(M18,競技csv!$F:$O,MATCH(O$2,競技csv!$1:$1,0)-MATCH("競技名",競技csv!$1:$1,0)+1,0))</f>
        <v/>
      </c>
      <c r="P18" s="162"/>
      <c r="Q18" s="163"/>
      <c r="R18" s="164"/>
      <c r="S18" s="166"/>
      <c r="T18" s="33" t="str">
        <f t="shared" si="2"/>
        <v/>
      </c>
      <c r="U18" s="34" t="str">
        <f t="shared" ref="U18:V18" si="34">IF($S18="","",VLOOKUP($C18&amp;$S18,$P$65:$S$70,MATCH(U$2,$P$64:$S$64,0),0))</f>
        <v/>
      </c>
      <c r="V18" s="34" t="str">
        <f t="shared" si="34"/>
        <v/>
      </c>
      <c r="W18" s="33" t="str">
        <f t="shared" si="4"/>
        <v/>
      </c>
      <c r="X18" s="33">
        <f t="shared" ref="X18:AC18" si="35">IF($W18=X$1,X17+1,X17)</f>
        <v>0</v>
      </c>
      <c r="Y18" s="33">
        <f t="shared" si="35"/>
        <v>0</v>
      </c>
      <c r="Z18" s="33">
        <f t="shared" si="35"/>
        <v>0</v>
      </c>
      <c r="AA18" s="33">
        <f t="shared" si="35"/>
        <v>0</v>
      </c>
      <c r="AB18" s="33">
        <f t="shared" si="35"/>
        <v>0</v>
      </c>
      <c r="AC18" s="33">
        <f t="shared" si="35"/>
        <v>0</v>
      </c>
      <c r="AD18" s="33" t="str">
        <f t="array" aca="1" ref="AD18" ca="1">IF(W18="","",INDIRECT(ADDRESS(ROW(),MATCH(W18,$1:$1,0))))</f>
        <v/>
      </c>
    </row>
    <row r="19" spans="1:30" ht="9.75" customHeight="1">
      <c r="A19" s="33"/>
      <c r="B19" s="33"/>
      <c r="C19" s="152"/>
      <c r="D19" s="155"/>
      <c r="E19" s="162" t="str">
        <f t="shared" ca="1" si="0"/>
        <v/>
      </c>
      <c r="F19" s="191" t="str">
        <f t="shared" ca="1" si="1"/>
        <v/>
      </c>
      <c r="G19" s="165"/>
      <c r="H19" s="155" t="str">
        <f>IF(G19="","",VLOOKUP(G19,競技csv!$F:$O,MATCH(H$2,競技csv!$1:$1,0)-MATCH("競技名",競技csv!$1:$1,0)+1,0))</f>
        <v/>
      </c>
      <c r="I19" s="155" t="str">
        <f>IF(G19="","",VLOOKUP(G19,競技csv!$F:$O,MATCH(I$2,競技csv!$1:$1,0)-MATCH("競技名",競技csv!$1:$1,0)+1,0))</f>
        <v/>
      </c>
      <c r="J19" s="162"/>
      <c r="K19" s="163"/>
      <c r="L19" s="164"/>
      <c r="M19" s="165"/>
      <c r="N19" s="155" t="str">
        <f>IF(M19="","",VLOOKUP(M19,競技csv!$F:$O,MATCH(N$2,競技csv!$1:$1,0)-MATCH("競技名",競技csv!$1:$1,0)+1,0))</f>
        <v/>
      </c>
      <c r="O19" s="155" t="str">
        <f>IF(M19="","",VLOOKUP(M19,競技csv!$F:$O,MATCH(O$2,競技csv!$1:$1,0)-MATCH("競技名",競技csv!$1:$1,0)+1,0))</f>
        <v/>
      </c>
      <c r="P19" s="162"/>
      <c r="Q19" s="163"/>
      <c r="R19" s="164"/>
      <c r="S19" s="166"/>
      <c r="T19" s="33" t="str">
        <f t="shared" si="2"/>
        <v/>
      </c>
      <c r="U19" s="34" t="str">
        <f t="shared" ref="U19:V19" si="36">IF($S19="","",VLOOKUP($C19&amp;$S19,$P$65:$S$70,MATCH(U$2,$P$64:$S$64,0),0))</f>
        <v/>
      </c>
      <c r="V19" s="34" t="str">
        <f t="shared" si="36"/>
        <v/>
      </c>
      <c r="W19" s="33" t="str">
        <f t="shared" si="4"/>
        <v/>
      </c>
      <c r="X19" s="33">
        <f t="shared" ref="X19:AC19" si="37">IF($W19=X$1,X18+1,X18)</f>
        <v>0</v>
      </c>
      <c r="Y19" s="33">
        <f t="shared" si="37"/>
        <v>0</v>
      </c>
      <c r="Z19" s="33">
        <f t="shared" si="37"/>
        <v>0</v>
      </c>
      <c r="AA19" s="33">
        <f t="shared" si="37"/>
        <v>0</v>
      </c>
      <c r="AB19" s="33">
        <f t="shared" si="37"/>
        <v>0</v>
      </c>
      <c r="AC19" s="33">
        <f t="shared" si="37"/>
        <v>0</v>
      </c>
      <c r="AD19" s="33" t="str">
        <f t="array" aca="1" ref="AD19" ca="1">IF(W19="","",INDIRECT(ADDRESS(ROW(),MATCH(W19,$1:$1,0))))</f>
        <v/>
      </c>
    </row>
    <row r="20" spans="1:30" ht="9.75" customHeight="1">
      <c r="A20" s="33"/>
      <c r="B20" s="33"/>
      <c r="C20" s="152"/>
      <c r="D20" s="155"/>
      <c r="E20" s="162" t="str">
        <f t="shared" ca="1" si="0"/>
        <v/>
      </c>
      <c r="F20" s="191" t="str">
        <f t="shared" ca="1" si="1"/>
        <v/>
      </c>
      <c r="G20" s="165"/>
      <c r="H20" s="155" t="str">
        <f>IF(G20="","",VLOOKUP(G20,競技csv!$F:$O,MATCH(H$2,競技csv!$1:$1,0)-MATCH("競技名",競技csv!$1:$1,0)+1,0))</f>
        <v/>
      </c>
      <c r="I20" s="155" t="str">
        <f>IF(G20="","",VLOOKUP(G20,競技csv!$F:$O,MATCH(I$2,競技csv!$1:$1,0)-MATCH("競技名",競技csv!$1:$1,0)+1,0))</f>
        <v/>
      </c>
      <c r="J20" s="162"/>
      <c r="K20" s="163"/>
      <c r="L20" s="164"/>
      <c r="M20" s="165"/>
      <c r="N20" s="155" t="str">
        <f>IF(M20="","",VLOOKUP(M20,競技csv!$F:$O,MATCH(N$2,競技csv!$1:$1,0)-MATCH("競技名",競技csv!$1:$1,0)+1,0))</f>
        <v/>
      </c>
      <c r="O20" s="155" t="str">
        <f>IF(M20="","",VLOOKUP(M20,競技csv!$F:$O,MATCH(O$2,競技csv!$1:$1,0)-MATCH("競技名",競技csv!$1:$1,0)+1,0))</f>
        <v/>
      </c>
      <c r="P20" s="162"/>
      <c r="Q20" s="163"/>
      <c r="R20" s="164"/>
      <c r="S20" s="166"/>
      <c r="T20" s="33" t="str">
        <f t="shared" si="2"/>
        <v/>
      </c>
      <c r="U20" s="34" t="str">
        <f t="shared" ref="U20:V20" si="38">IF($S20="","",VLOOKUP($C20&amp;$S20,$P$65:$S$70,MATCH(U$2,$P$64:$S$64,0),0))</f>
        <v/>
      </c>
      <c r="V20" s="34" t="str">
        <f t="shared" si="38"/>
        <v/>
      </c>
      <c r="W20" s="33" t="str">
        <f t="shared" si="4"/>
        <v/>
      </c>
      <c r="X20" s="33">
        <f t="shared" ref="X20:AC20" si="39">IF($W20=X$1,X19+1,X19)</f>
        <v>0</v>
      </c>
      <c r="Y20" s="33">
        <f t="shared" si="39"/>
        <v>0</v>
      </c>
      <c r="Z20" s="33">
        <f t="shared" si="39"/>
        <v>0</v>
      </c>
      <c r="AA20" s="33">
        <f t="shared" si="39"/>
        <v>0</v>
      </c>
      <c r="AB20" s="33">
        <f t="shared" si="39"/>
        <v>0</v>
      </c>
      <c r="AC20" s="33">
        <f t="shared" si="39"/>
        <v>0</v>
      </c>
      <c r="AD20" s="33" t="str">
        <f t="array" aca="1" ref="AD20" ca="1">IF(W20="","",INDIRECT(ADDRESS(ROW(),MATCH(W20,$1:$1,0))))</f>
        <v/>
      </c>
    </row>
    <row r="21" spans="1:30" ht="9.75" customHeight="1">
      <c r="A21" s="33"/>
      <c r="B21" s="33"/>
      <c r="C21" s="152"/>
      <c r="D21" s="155"/>
      <c r="E21" s="162" t="str">
        <f t="shared" ca="1" si="0"/>
        <v/>
      </c>
      <c r="F21" s="191" t="str">
        <f t="shared" ca="1" si="1"/>
        <v/>
      </c>
      <c r="G21" s="165"/>
      <c r="H21" s="155" t="str">
        <f>IF(G21="","",VLOOKUP(G21,競技csv!$F:$O,MATCH(H$2,競技csv!$1:$1,0)-MATCH("競技名",競技csv!$1:$1,0)+1,0))</f>
        <v/>
      </c>
      <c r="I21" s="155" t="str">
        <f>IF(G21="","",VLOOKUP(G21,競技csv!$F:$O,MATCH(I$2,競技csv!$1:$1,0)-MATCH("競技名",競技csv!$1:$1,0)+1,0))</f>
        <v/>
      </c>
      <c r="J21" s="162"/>
      <c r="K21" s="163"/>
      <c r="L21" s="164"/>
      <c r="M21" s="165"/>
      <c r="N21" s="155" t="str">
        <f>IF(M21="","",VLOOKUP(M21,競技csv!$F:$O,MATCH(N$2,競技csv!$1:$1,0)-MATCH("競技名",競技csv!$1:$1,0)+1,0))</f>
        <v/>
      </c>
      <c r="O21" s="155" t="str">
        <f>IF(M21="","",VLOOKUP(M21,競技csv!$F:$O,MATCH(O$2,競技csv!$1:$1,0)-MATCH("競技名",競技csv!$1:$1,0)+1,0))</f>
        <v/>
      </c>
      <c r="P21" s="162"/>
      <c r="Q21" s="163"/>
      <c r="R21" s="164"/>
      <c r="S21" s="166"/>
      <c r="T21" s="33" t="str">
        <f t="shared" si="2"/>
        <v/>
      </c>
      <c r="U21" s="34" t="str">
        <f t="shared" ref="U21:V21" si="40">IF($S21="","",VLOOKUP($C21&amp;$S21,$P$65:$S$70,MATCH(U$2,$P$64:$S$64,0),0))</f>
        <v/>
      </c>
      <c r="V21" s="34" t="str">
        <f t="shared" si="40"/>
        <v/>
      </c>
      <c r="W21" s="33" t="str">
        <f t="shared" si="4"/>
        <v/>
      </c>
      <c r="X21" s="33">
        <f t="shared" ref="X21:AC21" si="41">IF($W21=X$1,X20+1,X20)</f>
        <v>0</v>
      </c>
      <c r="Y21" s="33">
        <f t="shared" si="41"/>
        <v>0</v>
      </c>
      <c r="Z21" s="33">
        <f t="shared" si="41"/>
        <v>0</v>
      </c>
      <c r="AA21" s="33">
        <f t="shared" si="41"/>
        <v>0</v>
      </c>
      <c r="AB21" s="33">
        <f t="shared" si="41"/>
        <v>0</v>
      </c>
      <c r="AC21" s="33">
        <f t="shared" si="41"/>
        <v>0</v>
      </c>
      <c r="AD21" s="33" t="str">
        <f t="array" aca="1" ref="AD21" ca="1">IF(W21="","",INDIRECT(ADDRESS(ROW(),MATCH(W21,$1:$1,0))))</f>
        <v/>
      </c>
    </row>
    <row r="22" spans="1:30" ht="9.75" customHeight="1">
      <c r="A22" s="33"/>
      <c r="B22" s="33"/>
      <c r="C22" s="152"/>
      <c r="D22" s="155"/>
      <c r="E22" s="162" t="str">
        <f t="shared" ca="1" si="0"/>
        <v/>
      </c>
      <c r="F22" s="191" t="str">
        <f t="shared" ca="1" si="1"/>
        <v/>
      </c>
      <c r="G22" s="165"/>
      <c r="H22" s="155" t="str">
        <f>IF(G22="","",VLOOKUP(G22,競技csv!$F:$O,MATCH(H$2,競技csv!$1:$1,0)-MATCH("競技名",競技csv!$1:$1,0)+1,0))</f>
        <v/>
      </c>
      <c r="I22" s="155" t="str">
        <f>IF(G22="","",VLOOKUP(G22,競技csv!$F:$O,MATCH(I$2,競技csv!$1:$1,0)-MATCH("競技名",競技csv!$1:$1,0)+1,0))</f>
        <v/>
      </c>
      <c r="J22" s="162"/>
      <c r="K22" s="163"/>
      <c r="L22" s="164"/>
      <c r="M22" s="165"/>
      <c r="N22" s="155" t="str">
        <f>IF(M22="","",VLOOKUP(M22,競技csv!$F:$O,MATCH(N$2,競技csv!$1:$1,0)-MATCH("競技名",競技csv!$1:$1,0)+1,0))</f>
        <v/>
      </c>
      <c r="O22" s="155" t="str">
        <f>IF(M22="","",VLOOKUP(M22,競技csv!$F:$O,MATCH(O$2,競技csv!$1:$1,0)-MATCH("競技名",競技csv!$1:$1,0)+1,0))</f>
        <v/>
      </c>
      <c r="P22" s="162"/>
      <c r="Q22" s="163"/>
      <c r="R22" s="164"/>
      <c r="S22" s="166"/>
      <c r="T22" s="33" t="str">
        <f t="shared" si="2"/>
        <v/>
      </c>
      <c r="U22" s="34" t="str">
        <f t="shared" ref="U22:V22" si="42">IF($S22="","",VLOOKUP($C22&amp;$S22,$P$65:$S$70,MATCH(U$2,$P$64:$S$64,0),0))</f>
        <v/>
      </c>
      <c r="V22" s="34" t="str">
        <f t="shared" si="42"/>
        <v/>
      </c>
      <c r="W22" s="33" t="str">
        <f t="shared" si="4"/>
        <v/>
      </c>
      <c r="X22" s="33">
        <f t="shared" ref="X22:AC22" si="43">IF($W22=X$1,X21+1,X21)</f>
        <v>0</v>
      </c>
      <c r="Y22" s="33">
        <f t="shared" si="43"/>
        <v>0</v>
      </c>
      <c r="Z22" s="33">
        <f t="shared" si="43"/>
        <v>0</v>
      </c>
      <c r="AA22" s="33">
        <f t="shared" si="43"/>
        <v>0</v>
      </c>
      <c r="AB22" s="33">
        <f t="shared" si="43"/>
        <v>0</v>
      </c>
      <c r="AC22" s="33">
        <f t="shared" si="43"/>
        <v>0</v>
      </c>
      <c r="AD22" s="33" t="str">
        <f t="array" aca="1" ref="AD22" ca="1">IF(W22="","",INDIRECT(ADDRESS(ROW(),MATCH(W22,$1:$1,0))))</f>
        <v/>
      </c>
    </row>
    <row r="23" spans="1:30" ht="9.75" customHeight="1">
      <c r="A23" s="33"/>
      <c r="B23" s="33"/>
      <c r="C23" s="152"/>
      <c r="D23" s="155"/>
      <c r="E23" s="162" t="str">
        <f t="shared" ca="1" si="0"/>
        <v/>
      </c>
      <c r="F23" s="191" t="str">
        <f t="shared" ca="1" si="1"/>
        <v/>
      </c>
      <c r="G23" s="165"/>
      <c r="H23" s="155" t="str">
        <f>IF(G23="","",VLOOKUP(G23,競技csv!$F:$O,MATCH(H$2,競技csv!$1:$1,0)-MATCH("競技名",競技csv!$1:$1,0)+1,0))</f>
        <v/>
      </c>
      <c r="I23" s="155" t="str">
        <f>IF(G23="","",VLOOKUP(G23,競技csv!$F:$O,MATCH(I$2,競技csv!$1:$1,0)-MATCH("競技名",競技csv!$1:$1,0)+1,0))</f>
        <v/>
      </c>
      <c r="J23" s="162"/>
      <c r="K23" s="163"/>
      <c r="L23" s="164"/>
      <c r="M23" s="165"/>
      <c r="N23" s="155" t="str">
        <f>IF(M23="","",VLOOKUP(M23,競技csv!$F:$O,MATCH(N$2,競技csv!$1:$1,0)-MATCH("競技名",競技csv!$1:$1,0)+1,0))</f>
        <v/>
      </c>
      <c r="O23" s="155" t="str">
        <f>IF(M23="","",VLOOKUP(M23,競技csv!$F:$O,MATCH(O$2,競技csv!$1:$1,0)-MATCH("競技名",競技csv!$1:$1,0)+1,0))</f>
        <v/>
      </c>
      <c r="P23" s="162"/>
      <c r="Q23" s="163"/>
      <c r="R23" s="164"/>
      <c r="S23" s="166"/>
      <c r="T23" s="33" t="str">
        <f t="shared" si="2"/>
        <v/>
      </c>
      <c r="U23" s="34" t="str">
        <f t="shared" ref="U23:V23" si="44">IF($S23="","",VLOOKUP($C23&amp;$S23,$P$65:$S$70,MATCH(U$2,$P$64:$S$64,0),0))</f>
        <v/>
      </c>
      <c r="V23" s="34" t="str">
        <f t="shared" si="44"/>
        <v/>
      </c>
      <c r="W23" s="33" t="str">
        <f t="shared" si="4"/>
        <v/>
      </c>
      <c r="X23" s="33">
        <f t="shared" ref="X23:AC23" si="45">IF($W23=X$1,X22+1,X22)</f>
        <v>0</v>
      </c>
      <c r="Y23" s="33">
        <f t="shared" si="45"/>
        <v>0</v>
      </c>
      <c r="Z23" s="33">
        <f t="shared" si="45"/>
        <v>0</v>
      </c>
      <c r="AA23" s="33">
        <f t="shared" si="45"/>
        <v>0</v>
      </c>
      <c r="AB23" s="33">
        <f t="shared" si="45"/>
        <v>0</v>
      </c>
      <c r="AC23" s="33">
        <f t="shared" si="45"/>
        <v>0</v>
      </c>
      <c r="AD23" s="33" t="str">
        <f t="array" aca="1" ref="AD23" ca="1">IF(W23="","",INDIRECT(ADDRESS(ROW(),MATCH(W23,$1:$1,0))))</f>
        <v/>
      </c>
    </row>
    <row r="24" spans="1:30" ht="9.75" customHeight="1">
      <c r="A24" s="33"/>
      <c r="B24" s="33"/>
      <c r="C24" s="152"/>
      <c r="D24" s="155"/>
      <c r="E24" s="162" t="str">
        <f t="shared" ca="1" si="0"/>
        <v/>
      </c>
      <c r="F24" s="191" t="str">
        <f t="shared" ca="1" si="1"/>
        <v/>
      </c>
      <c r="G24" s="165"/>
      <c r="H24" s="155" t="str">
        <f>IF(G24="","",VLOOKUP(G24,競技csv!$F:$O,MATCH(H$2,競技csv!$1:$1,0)-MATCH("競技名",競技csv!$1:$1,0)+1,0))</f>
        <v/>
      </c>
      <c r="I24" s="155" t="str">
        <f>IF(G24="","",VLOOKUP(G24,競技csv!$F:$O,MATCH(I$2,競技csv!$1:$1,0)-MATCH("競技名",競技csv!$1:$1,0)+1,0))</f>
        <v/>
      </c>
      <c r="J24" s="162"/>
      <c r="K24" s="163"/>
      <c r="L24" s="164"/>
      <c r="M24" s="165"/>
      <c r="N24" s="155" t="str">
        <f>IF(M24="","",VLOOKUP(M24,競技csv!$F:$O,MATCH(N$2,競技csv!$1:$1,0)-MATCH("競技名",競技csv!$1:$1,0)+1,0))</f>
        <v/>
      </c>
      <c r="O24" s="155" t="str">
        <f>IF(M24="","",VLOOKUP(M24,競技csv!$F:$O,MATCH(O$2,競技csv!$1:$1,0)-MATCH("競技名",競技csv!$1:$1,0)+1,0))</f>
        <v/>
      </c>
      <c r="P24" s="162"/>
      <c r="Q24" s="163"/>
      <c r="R24" s="164"/>
      <c r="S24" s="166"/>
      <c r="T24" s="33" t="str">
        <f t="shared" si="2"/>
        <v/>
      </c>
      <c r="U24" s="34" t="str">
        <f t="shared" ref="U24:V24" si="46">IF($S24="","",VLOOKUP($C24&amp;$S24,$P$65:$S$70,MATCH(U$2,$P$64:$S$64,0),0))</f>
        <v/>
      </c>
      <c r="V24" s="34" t="str">
        <f t="shared" si="46"/>
        <v/>
      </c>
      <c r="W24" s="33" t="str">
        <f t="shared" si="4"/>
        <v/>
      </c>
      <c r="X24" s="33">
        <f t="shared" ref="X24:AC24" si="47">IF($W24=X$1,X23+1,X23)</f>
        <v>0</v>
      </c>
      <c r="Y24" s="33">
        <f t="shared" si="47"/>
        <v>0</v>
      </c>
      <c r="Z24" s="33">
        <f t="shared" si="47"/>
        <v>0</v>
      </c>
      <c r="AA24" s="33">
        <f t="shared" si="47"/>
        <v>0</v>
      </c>
      <c r="AB24" s="33">
        <f t="shared" si="47"/>
        <v>0</v>
      </c>
      <c r="AC24" s="33">
        <f t="shared" si="47"/>
        <v>0</v>
      </c>
      <c r="AD24" s="33" t="str">
        <f t="array" aca="1" ref="AD24" ca="1">IF(W24="","",INDIRECT(ADDRESS(ROW(),MATCH(W24,$1:$1,0))))</f>
        <v/>
      </c>
    </row>
    <row r="25" spans="1:30" ht="9.75" customHeight="1">
      <c r="A25" s="33"/>
      <c r="B25" s="33"/>
      <c r="C25" s="152"/>
      <c r="D25" s="155"/>
      <c r="E25" s="162" t="str">
        <f t="shared" ca="1" si="0"/>
        <v/>
      </c>
      <c r="F25" s="191" t="str">
        <f t="shared" ca="1" si="1"/>
        <v/>
      </c>
      <c r="G25" s="165"/>
      <c r="H25" s="155" t="str">
        <f>IF(G25="","",VLOOKUP(G25,競技csv!$F:$O,MATCH(H$2,競技csv!$1:$1,0)-MATCH("競技名",競技csv!$1:$1,0)+1,0))</f>
        <v/>
      </c>
      <c r="I25" s="155" t="str">
        <f>IF(G25="","",VLOOKUP(G25,競技csv!$F:$O,MATCH(I$2,競技csv!$1:$1,0)-MATCH("競技名",競技csv!$1:$1,0)+1,0))</f>
        <v/>
      </c>
      <c r="J25" s="162"/>
      <c r="K25" s="163"/>
      <c r="L25" s="164"/>
      <c r="M25" s="165"/>
      <c r="N25" s="155" t="str">
        <f>IF(M25="","",VLOOKUP(M25,競技csv!$F:$O,MATCH(N$2,競技csv!$1:$1,0)-MATCH("競技名",競技csv!$1:$1,0)+1,0))</f>
        <v/>
      </c>
      <c r="O25" s="155" t="str">
        <f>IF(M25="","",VLOOKUP(M25,競技csv!$F:$O,MATCH(O$2,競技csv!$1:$1,0)-MATCH("競技名",競技csv!$1:$1,0)+1,0))</f>
        <v/>
      </c>
      <c r="P25" s="162"/>
      <c r="Q25" s="163"/>
      <c r="R25" s="164"/>
      <c r="S25" s="166"/>
      <c r="T25" s="33" t="str">
        <f t="shared" si="2"/>
        <v/>
      </c>
      <c r="U25" s="34" t="str">
        <f t="shared" ref="U25:V25" si="48">IF($S25="","",VLOOKUP($C25&amp;$S25,$P$65:$S$70,MATCH(U$2,$P$64:$S$64,0),0))</f>
        <v/>
      </c>
      <c r="V25" s="34" t="str">
        <f t="shared" si="48"/>
        <v/>
      </c>
      <c r="W25" s="33" t="str">
        <f t="shared" si="4"/>
        <v/>
      </c>
      <c r="X25" s="33">
        <f t="shared" ref="X25:AC25" si="49">IF($W25=X$1,X24+1,X24)</f>
        <v>0</v>
      </c>
      <c r="Y25" s="33">
        <f t="shared" si="49"/>
        <v>0</v>
      </c>
      <c r="Z25" s="33">
        <f t="shared" si="49"/>
        <v>0</v>
      </c>
      <c r="AA25" s="33">
        <f t="shared" si="49"/>
        <v>0</v>
      </c>
      <c r="AB25" s="33">
        <f t="shared" si="49"/>
        <v>0</v>
      </c>
      <c r="AC25" s="33">
        <f t="shared" si="49"/>
        <v>0</v>
      </c>
      <c r="AD25" s="33" t="str">
        <f t="array" aca="1" ref="AD25" ca="1">IF(W25="","",INDIRECT(ADDRESS(ROW(),MATCH(W25,$1:$1,0))))</f>
        <v/>
      </c>
    </row>
    <row r="26" spans="1:30" ht="9.75" customHeight="1">
      <c r="A26" s="33"/>
      <c r="B26" s="33"/>
      <c r="C26" s="152"/>
      <c r="D26" s="155"/>
      <c r="E26" s="162" t="str">
        <f t="shared" ca="1" si="0"/>
        <v/>
      </c>
      <c r="F26" s="191" t="str">
        <f t="shared" ca="1" si="1"/>
        <v/>
      </c>
      <c r="G26" s="165"/>
      <c r="H26" s="155" t="str">
        <f>IF(G26="","",VLOOKUP(G26,競技csv!$F:$O,MATCH(H$2,競技csv!$1:$1,0)-MATCH("競技名",競技csv!$1:$1,0)+1,0))</f>
        <v/>
      </c>
      <c r="I26" s="155" t="str">
        <f>IF(G26="","",VLOOKUP(G26,競技csv!$F:$O,MATCH(I$2,競技csv!$1:$1,0)-MATCH("競技名",競技csv!$1:$1,0)+1,0))</f>
        <v/>
      </c>
      <c r="J26" s="162"/>
      <c r="K26" s="163"/>
      <c r="L26" s="164"/>
      <c r="M26" s="165"/>
      <c r="N26" s="155" t="str">
        <f>IF(M26="","",VLOOKUP(M26,競技csv!$F:$O,MATCH(N$2,競技csv!$1:$1,0)-MATCH("競技名",競技csv!$1:$1,0)+1,0))</f>
        <v/>
      </c>
      <c r="O26" s="155" t="str">
        <f>IF(M26="","",VLOOKUP(M26,競技csv!$F:$O,MATCH(O$2,競技csv!$1:$1,0)-MATCH("競技名",競技csv!$1:$1,0)+1,0))</f>
        <v/>
      </c>
      <c r="P26" s="162"/>
      <c r="Q26" s="163"/>
      <c r="R26" s="164"/>
      <c r="S26" s="166"/>
      <c r="T26" s="33" t="str">
        <f t="shared" si="2"/>
        <v/>
      </c>
      <c r="U26" s="34" t="str">
        <f t="shared" ref="U26:V26" si="50">IF($S26="","",VLOOKUP($C26&amp;$S26,$P$65:$S$70,MATCH(U$2,$P$64:$S$64,0),0))</f>
        <v/>
      </c>
      <c r="V26" s="34" t="str">
        <f t="shared" si="50"/>
        <v/>
      </c>
      <c r="W26" s="33" t="str">
        <f t="shared" si="4"/>
        <v/>
      </c>
      <c r="X26" s="33">
        <f t="shared" ref="X26:AC26" si="51">IF($W26=X$1,X25+1,X25)</f>
        <v>0</v>
      </c>
      <c r="Y26" s="33">
        <f t="shared" si="51"/>
        <v>0</v>
      </c>
      <c r="Z26" s="33">
        <f t="shared" si="51"/>
        <v>0</v>
      </c>
      <c r="AA26" s="33">
        <f t="shared" si="51"/>
        <v>0</v>
      </c>
      <c r="AB26" s="33">
        <f t="shared" si="51"/>
        <v>0</v>
      </c>
      <c r="AC26" s="33">
        <f t="shared" si="51"/>
        <v>0</v>
      </c>
      <c r="AD26" s="33" t="str">
        <f t="array" aca="1" ref="AD26" ca="1">IF(W26="","",INDIRECT(ADDRESS(ROW(),MATCH(W26,$1:$1,0))))</f>
        <v/>
      </c>
    </row>
    <row r="27" spans="1:30" ht="9.75" customHeight="1">
      <c r="A27" s="33"/>
      <c r="B27" s="33"/>
      <c r="C27" s="152"/>
      <c r="D27" s="155"/>
      <c r="E27" s="162" t="str">
        <f t="shared" ca="1" si="0"/>
        <v/>
      </c>
      <c r="F27" s="191" t="str">
        <f t="shared" ca="1" si="1"/>
        <v/>
      </c>
      <c r="G27" s="165"/>
      <c r="H27" s="155" t="str">
        <f>IF(G27="","",VLOOKUP(G27,競技csv!$F:$O,MATCH(H$2,競技csv!$1:$1,0)-MATCH("競技名",競技csv!$1:$1,0)+1,0))</f>
        <v/>
      </c>
      <c r="I27" s="155" t="str">
        <f>IF(G27="","",VLOOKUP(G27,競技csv!$F:$O,MATCH(I$2,競技csv!$1:$1,0)-MATCH("競技名",競技csv!$1:$1,0)+1,0))</f>
        <v/>
      </c>
      <c r="J27" s="162"/>
      <c r="K27" s="163"/>
      <c r="L27" s="164"/>
      <c r="M27" s="165"/>
      <c r="N27" s="155" t="str">
        <f>IF(M27="","",VLOOKUP(M27,競技csv!$F:$O,MATCH(N$2,競技csv!$1:$1,0)-MATCH("競技名",競技csv!$1:$1,0)+1,0))</f>
        <v/>
      </c>
      <c r="O27" s="155" t="str">
        <f>IF(M27="","",VLOOKUP(M27,競技csv!$F:$O,MATCH(O$2,競技csv!$1:$1,0)-MATCH("競技名",競技csv!$1:$1,0)+1,0))</f>
        <v/>
      </c>
      <c r="P27" s="162"/>
      <c r="Q27" s="163"/>
      <c r="R27" s="164"/>
      <c r="S27" s="166"/>
      <c r="T27" s="33" t="str">
        <f t="shared" si="2"/>
        <v/>
      </c>
      <c r="U27" s="34" t="str">
        <f t="shared" ref="U27:V27" si="52">IF($S27="","",VLOOKUP($C27&amp;$S27,$P$65:$S$70,MATCH(U$2,$P$64:$S$64,0),0))</f>
        <v/>
      </c>
      <c r="V27" s="34" t="str">
        <f t="shared" si="52"/>
        <v/>
      </c>
      <c r="W27" s="33" t="str">
        <f t="shared" si="4"/>
        <v/>
      </c>
      <c r="X27" s="33">
        <f t="shared" ref="X27:AC27" si="53">IF($W27=X$1,X26+1,X26)</f>
        <v>0</v>
      </c>
      <c r="Y27" s="33">
        <f t="shared" si="53"/>
        <v>0</v>
      </c>
      <c r="Z27" s="33">
        <f t="shared" si="53"/>
        <v>0</v>
      </c>
      <c r="AA27" s="33">
        <f t="shared" si="53"/>
        <v>0</v>
      </c>
      <c r="AB27" s="33">
        <f t="shared" si="53"/>
        <v>0</v>
      </c>
      <c r="AC27" s="33">
        <f t="shared" si="53"/>
        <v>0</v>
      </c>
      <c r="AD27" s="33" t="str">
        <f t="array" aca="1" ref="AD27" ca="1">IF(W27="","",INDIRECT(ADDRESS(ROW(),MATCH(W27,$1:$1,0))))</f>
        <v/>
      </c>
    </row>
    <row r="28" spans="1:30" ht="9.75" customHeight="1">
      <c r="A28" s="33"/>
      <c r="B28" s="33"/>
      <c r="C28" s="152"/>
      <c r="D28" s="155"/>
      <c r="E28" s="162" t="str">
        <f t="shared" ca="1" si="0"/>
        <v/>
      </c>
      <c r="F28" s="191" t="str">
        <f t="shared" ca="1" si="1"/>
        <v/>
      </c>
      <c r="G28" s="165"/>
      <c r="H28" s="155" t="str">
        <f>IF(G28="","",VLOOKUP(G28,競技csv!$F:$O,MATCH(H$2,競技csv!$1:$1,0)-MATCH("競技名",競技csv!$1:$1,0)+1,0))</f>
        <v/>
      </c>
      <c r="I28" s="155" t="str">
        <f>IF(G28="","",VLOOKUP(G28,競技csv!$F:$O,MATCH(I$2,競技csv!$1:$1,0)-MATCH("競技名",競技csv!$1:$1,0)+1,0))</f>
        <v/>
      </c>
      <c r="J28" s="162"/>
      <c r="K28" s="163"/>
      <c r="L28" s="164"/>
      <c r="M28" s="165"/>
      <c r="N28" s="155" t="str">
        <f>IF(M28="","",VLOOKUP(M28,競技csv!$F:$O,MATCH(N$2,競技csv!$1:$1,0)-MATCH("競技名",競技csv!$1:$1,0)+1,0))</f>
        <v/>
      </c>
      <c r="O28" s="155" t="str">
        <f>IF(M28="","",VLOOKUP(M28,競技csv!$F:$O,MATCH(O$2,競技csv!$1:$1,0)-MATCH("競技名",競技csv!$1:$1,0)+1,0))</f>
        <v/>
      </c>
      <c r="P28" s="162"/>
      <c r="Q28" s="163"/>
      <c r="R28" s="164"/>
      <c r="S28" s="166"/>
      <c r="T28" s="33" t="str">
        <f t="shared" si="2"/>
        <v/>
      </c>
      <c r="U28" s="34" t="str">
        <f t="shared" ref="U28:V28" si="54">IF($S28="","",VLOOKUP($C28&amp;$S28,$P$65:$S$70,MATCH(U$2,$P$64:$S$64,0),0))</f>
        <v/>
      </c>
      <c r="V28" s="34" t="str">
        <f t="shared" si="54"/>
        <v/>
      </c>
      <c r="W28" s="33" t="str">
        <f t="shared" si="4"/>
        <v/>
      </c>
      <c r="X28" s="33">
        <f t="shared" ref="X28:AC28" si="55">IF($W28=X$1,X27+1,X27)</f>
        <v>0</v>
      </c>
      <c r="Y28" s="33">
        <f t="shared" si="55"/>
        <v>0</v>
      </c>
      <c r="Z28" s="33">
        <f t="shared" si="55"/>
        <v>0</v>
      </c>
      <c r="AA28" s="33">
        <f t="shared" si="55"/>
        <v>0</v>
      </c>
      <c r="AB28" s="33">
        <f t="shared" si="55"/>
        <v>0</v>
      </c>
      <c r="AC28" s="33">
        <f t="shared" si="55"/>
        <v>0</v>
      </c>
      <c r="AD28" s="33" t="str">
        <f t="array" aca="1" ref="AD28" ca="1">IF(W28="","",INDIRECT(ADDRESS(ROW(),MATCH(W28,$1:$1,0))))</f>
        <v/>
      </c>
    </row>
    <row r="29" spans="1:30" ht="9.75" customHeight="1">
      <c r="A29" s="33"/>
      <c r="B29" s="33"/>
      <c r="C29" s="152"/>
      <c r="D29" s="155"/>
      <c r="E29" s="162" t="str">
        <f t="shared" ca="1" si="0"/>
        <v/>
      </c>
      <c r="F29" s="191" t="str">
        <f t="shared" ca="1" si="1"/>
        <v/>
      </c>
      <c r="G29" s="165"/>
      <c r="H29" s="155" t="str">
        <f>IF(G29="","",VLOOKUP(G29,競技csv!$F:$O,MATCH(H$2,競技csv!$1:$1,0)-MATCH("競技名",競技csv!$1:$1,0)+1,0))</f>
        <v/>
      </c>
      <c r="I29" s="155" t="str">
        <f>IF(G29="","",VLOOKUP(G29,競技csv!$F:$O,MATCH(I$2,競技csv!$1:$1,0)-MATCH("競技名",競技csv!$1:$1,0)+1,0))</f>
        <v/>
      </c>
      <c r="J29" s="162"/>
      <c r="K29" s="163"/>
      <c r="L29" s="164"/>
      <c r="M29" s="165"/>
      <c r="N29" s="155" t="str">
        <f>IF(M29="","",VLOOKUP(M29,競技csv!$F:$O,MATCH(N$2,競技csv!$1:$1,0)-MATCH("競技名",競技csv!$1:$1,0)+1,0))</f>
        <v/>
      </c>
      <c r="O29" s="155" t="str">
        <f>IF(M29="","",VLOOKUP(M29,競技csv!$F:$O,MATCH(O$2,競技csv!$1:$1,0)-MATCH("競技名",競技csv!$1:$1,0)+1,0))</f>
        <v/>
      </c>
      <c r="P29" s="162"/>
      <c r="Q29" s="163"/>
      <c r="R29" s="164"/>
      <c r="S29" s="166"/>
      <c r="T29" s="33" t="str">
        <f t="shared" si="2"/>
        <v/>
      </c>
      <c r="U29" s="34" t="str">
        <f t="shared" ref="U29:V29" si="56">IF($S29="","",VLOOKUP($C29&amp;$S29,$P$65:$S$70,MATCH(U$2,$P$64:$S$64,0),0))</f>
        <v/>
      </c>
      <c r="V29" s="34" t="str">
        <f t="shared" si="56"/>
        <v/>
      </c>
      <c r="W29" s="33" t="str">
        <f t="shared" si="4"/>
        <v/>
      </c>
      <c r="X29" s="33">
        <f t="shared" ref="X29:AC29" si="57">IF($W29=X$1,X28+1,X28)</f>
        <v>0</v>
      </c>
      <c r="Y29" s="33">
        <f t="shared" si="57"/>
        <v>0</v>
      </c>
      <c r="Z29" s="33">
        <f t="shared" si="57"/>
        <v>0</v>
      </c>
      <c r="AA29" s="33">
        <f t="shared" si="57"/>
        <v>0</v>
      </c>
      <c r="AB29" s="33">
        <f t="shared" si="57"/>
        <v>0</v>
      </c>
      <c r="AC29" s="33">
        <f t="shared" si="57"/>
        <v>0</v>
      </c>
      <c r="AD29" s="33" t="str">
        <f t="array" aca="1" ref="AD29" ca="1">IF(W29="","",INDIRECT(ADDRESS(ROW(),MATCH(W29,$1:$1,0))))</f>
        <v/>
      </c>
    </row>
    <row r="30" spans="1:30" ht="9.75" customHeight="1">
      <c r="A30" s="33"/>
      <c r="B30" s="33"/>
      <c r="C30" s="152"/>
      <c r="D30" s="155"/>
      <c r="E30" s="162" t="str">
        <f t="shared" ca="1" si="0"/>
        <v/>
      </c>
      <c r="F30" s="191" t="str">
        <f t="shared" ca="1" si="1"/>
        <v/>
      </c>
      <c r="G30" s="165"/>
      <c r="H30" s="155" t="str">
        <f>IF(G30="","",VLOOKUP(G30,競技csv!$F:$O,MATCH(H$2,競技csv!$1:$1,0)-MATCH("競技名",競技csv!$1:$1,0)+1,0))</f>
        <v/>
      </c>
      <c r="I30" s="155" t="str">
        <f>IF(G30="","",VLOOKUP(G30,競技csv!$F:$O,MATCH(I$2,競技csv!$1:$1,0)-MATCH("競技名",競技csv!$1:$1,0)+1,0))</f>
        <v/>
      </c>
      <c r="J30" s="162"/>
      <c r="K30" s="163"/>
      <c r="L30" s="164"/>
      <c r="M30" s="165"/>
      <c r="N30" s="155" t="str">
        <f>IF(M30="","",VLOOKUP(M30,競技csv!$F:$O,MATCH(N$2,競技csv!$1:$1,0)-MATCH("競技名",競技csv!$1:$1,0)+1,0))</f>
        <v/>
      </c>
      <c r="O30" s="155" t="str">
        <f>IF(M30="","",VLOOKUP(M30,競技csv!$F:$O,MATCH(O$2,競技csv!$1:$1,0)-MATCH("競技名",競技csv!$1:$1,0)+1,0))</f>
        <v/>
      </c>
      <c r="P30" s="162"/>
      <c r="Q30" s="163"/>
      <c r="R30" s="164"/>
      <c r="S30" s="166"/>
      <c r="T30" s="33" t="str">
        <f t="shared" si="2"/>
        <v/>
      </c>
      <c r="U30" s="34" t="str">
        <f t="shared" ref="U30:V30" si="58">IF($S30="","",VLOOKUP($C30&amp;$S30,$P$65:$S$70,MATCH(U$2,$P$64:$S$64,0),0))</f>
        <v/>
      </c>
      <c r="V30" s="34" t="str">
        <f t="shared" si="58"/>
        <v/>
      </c>
      <c r="W30" s="33" t="str">
        <f t="shared" si="4"/>
        <v/>
      </c>
      <c r="X30" s="33">
        <f t="shared" ref="X30:AC30" si="59">IF($W30=X$1,X29+1,X29)</f>
        <v>0</v>
      </c>
      <c r="Y30" s="33">
        <f t="shared" si="59"/>
        <v>0</v>
      </c>
      <c r="Z30" s="33">
        <f t="shared" si="59"/>
        <v>0</v>
      </c>
      <c r="AA30" s="33">
        <f t="shared" si="59"/>
        <v>0</v>
      </c>
      <c r="AB30" s="33">
        <f t="shared" si="59"/>
        <v>0</v>
      </c>
      <c r="AC30" s="33">
        <f t="shared" si="59"/>
        <v>0</v>
      </c>
      <c r="AD30" s="33" t="str">
        <f t="array" aca="1" ref="AD30" ca="1">IF(W30="","",INDIRECT(ADDRESS(ROW(),MATCH(W30,$1:$1,0))))</f>
        <v/>
      </c>
    </row>
    <row r="31" spans="1:30" ht="9.75" customHeight="1">
      <c r="A31" s="33"/>
      <c r="B31" s="33"/>
      <c r="C31" s="152"/>
      <c r="D31" s="155"/>
      <c r="E31" s="162" t="str">
        <f t="shared" ca="1" si="0"/>
        <v/>
      </c>
      <c r="F31" s="191" t="str">
        <f t="shared" ca="1" si="1"/>
        <v/>
      </c>
      <c r="G31" s="165"/>
      <c r="H31" s="155" t="str">
        <f>IF(G31="","",VLOOKUP(G31,競技csv!$F:$O,MATCH(H$2,競技csv!$1:$1,0)-MATCH("競技名",競技csv!$1:$1,0)+1,0))</f>
        <v/>
      </c>
      <c r="I31" s="155" t="str">
        <f>IF(G31="","",VLOOKUP(G31,競技csv!$F:$O,MATCH(I$2,競技csv!$1:$1,0)-MATCH("競技名",競技csv!$1:$1,0)+1,0))</f>
        <v/>
      </c>
      <c r="J31" s="162"/>
      <c r="K31" s="163"/>
      <c r="L31" s="164"/>
      <c r="M31" s="165"/>
      <c r="N31" s="155" t="str">
        <f>IF(M31="","",VLOOKUP(M31,競技csv!$F:$O,MATCH(N$2,競技csv!$1:$1,0)-MATCH("競技名",競技csv!$1:$1,0)+1,0))</f>
        <v/>
      </c>
      <c r="O31" s="155" t="str">
        <f>IF(M31="","",VLOOKUP(M31,競技csv!$F:$O,MATCH(O$2,競技csv!$1:$1,0)-MATCH("競技名",競技csv!$1:$1,0)+1,0))</f>
        <v/>
      </c>
      <c r="P31" s="162"/>
      <c r="Q31" s="163"/>
      <c r="R31" s="164"/>
      <c r="S31" s="166"/>
      <c r="T31" s="33" t="str">
        <f t="shared" si="2"/>
        <v/>
      </c>
      <c r="U31" s="34" t="str">
        <f t="shared" ref="U31:V31" si="60">IF($S31="","",VLOOKUP($C31&amp;$S31,$P$65:$S$70,MATCH(U$2,$P$64:$S$64,0),0))</f>
        <v/>
      </c>
      <c r="V31" s="34" t="str">
        <f t="shared" si="60"/>
        <v/>
      </c>
      <c r="W31" s="33" t="str">
        <f t="shared" si="4"/>
        <v/>
      </c>
      <c r="X31" s="33">
        <f t="shared" ref="X31:AC31" si="61">IF($W31=X$1,X30+1,X30)</f>
        <v>0</v>
      </c>
      <c r="Y31" s="33">
        <f t="shared" si="61"/>
        <v>0</v>
      </c>
      <c r="Z31" s="33">
        <f t="shared" si="61"/>
        <v>0</v>
      </c>
      <c r="AA31" s="33">
        <f t="shared" si="61"/>
        <v>0</v>
      </c>
      <c r="AB31" s="33">
        <f t="shared" si="61"/>
        <v>0</v>
      </c>
      <c r="AC31" s="33">
        <f t="shared" si="61"/>
        <v>0</v>
      </c>
      <c r="AD31" s="33" t="str">
        <f t="array" aca="1" ref="AD31" ca="1">IF(W31="","",INDIRECT(ADDRESS(ROW(),MATCH(W31,$1:$1,0))))</f>
        <v/>
      </c>
    </row>
    <row r="32" spans="1:30" ht="9.75" customHeight="1">
      <c r="A32" s="33"/>
      <c r="B32" s="33"/>
      <c r="C32" s="152"/>
      <c r="D32" s="155"/>
      <c r="E32" s="162" t="str">
        <f t="shared" ca="1" si="0"/>
        <v/>
      </c>
      <c r="F32" s="191" t="str">
        <f t="shared" ca="1" si="1"/>
        <v/>
      </c>
      <c r="G32" s="165"/>
      <c r="H32" s="155" t="str">
        <f>IF(G32="","",VLOOKUP(G32,競技csv!$F:$O,MATCH(H$2,競技csv!$1:$1,0)-MATCH("競技名",競技csv!$1:$1,0)+1,0))</f>
        <v/>
      </c>
      <c r="I32" s="155" t="str">
        <f>IF(G32="","",VLOOKUP(G32,競技csv!$F:$O,MATCH(I$2,競技csv!$1:$1,0)-MATCH("競技名",競技csv!$1:$1,0)+1,0))</f>
        <v/>
      </c>
      <c r="J32" s="162"/>
      <c r="K32" s="163"/>
      <c r="L32" s="164"/>
      <c r="M32" s="165"/>
      <c r="N32" s="155" t="str">
        <f>IF(M32="","",VLOOKUP(M32,競技csv!$F:$O,MATCH(N$2,競技csv!$1:$1,0)-MATCH("競技名",競技csv!$1:$1,0)+1,0))</f>
        <v/>
      </c>
      <c r="O32" s="155" t="str">
        <f>IF(M32="","",VLOOKUP(M32,競技csv!$F:$O,MATCH(O$2,競技csv!$1:$1,0)-MATCH("競技名",競技csv!$1:$1,0)+1,0))</f>
        <v/>
      </c>
      <c r="P32" s="162"/>
      <c r="Q32" s="163"/>
      <c r="R32" s="164"/>
      <c r="S32" s="166"/>
      <c r="T32" s="33" t="str">
        <f t="shared" si="2"/>
        <v/>
      </c>
      <c r="U32" s="34" t="str">
        <f t="shared" ref="U32:V32" si="62">IF($S32="","",VLOOKUP($C32&amp;$S32,$P$65:$S$70,MATCH(U$2,$P$64:$S$64,0),0))</f>
        <v/>
      </c>
      <c r="V32" s="34" t="str">
        <f t="shared" si="62"/>
        <v/>
      </c>
      <c r="W32" s="33" t="str">
        <f t="shared" si="4"/>
        <v/>
      </c>
      <c r="X32" s="33">
        <f t="shared" ref="X32:AC32" si="63">IF($W32=X$1,X31+1,X31)</f>
        <v>0</v>
      </c>
      <c r="Y32" s="33">
        <f t="shared" si="63"/>
        <v>0</v>
      </c>
      <c r="Z32" s="33">
        <f t="shared" si="63"/>
        <v>0</v>
      </c>
      <c r="AA32" s="33">
        <f t="shared" si="63"/>
        <v>0</v>
      </c>
      <c r="AB32" s="33">
        <f t="shared" si="63"/>
        <v>0</v>
      </c>
      <c r="AC32" s="33">
        <f t="shared" si="63"/>
        <v>0</v>
      </c>
      <c r="AD32" s="33" t="str">
        <f t="array" aca="1" ref="AD32" ca="1">IF(W32="","",INDIRECT(ADDRESS(ROW(),MATCH(W32,$1:$1,0))))</f>
        <v/>
      </c>
    </row>
    <row r="33" spans="1:30" ht="9.75" customHeight="1">
      <c r="A33" s="33"/>
      <c r="B33" s="33"/>
      <c r="C33" s="152"/>
      <c r="D33" s="155"/>
      <c r="E33" s="162" t="str">
        <f t="shared" ca="1" si="0"/>
        <v/>
      </c>
      <c r="F33" s="191" t="str">
        <f t="shared" ca="1" si="1"/>
        <v/>
      </c>
      <c r="G33" s="165"/>
      <c r="H33" s="155" t="str">
        <f>IF(G33="","",VLOOKUP(G33,競技csv!$F:$O,MATCH(H$2,競技csv!$1:$1,0)-MATCH("競技名",競技csv!$1:$1,0)+1,0))</f>
        <v/>
      </c>
      <c r="I33" s="155" t="str">
        <f>IF(G33="","",VLOOKUP(G33,競技csv!$F:$O,MATCH(I$2,競技csv!$1:$1,0)-MATCH("競技名",競技csv!$1:$1,0)+1,0))</f>
        <v/>
      </c>
      <c r="J33" s="162"/>
      <c r="K33" s="163"/>
      <c r="L33" s="164"/>
      <c r="M33" s="165"/>
      <c r="N33" s="155" t="str">
        <f>IF(M33="","",VLOOKUP(M33,競技csv!$F:$O,MATCH(N$2,競技csv!$1:$1,0)-MATCH("競技名",競技csv!$1:$1,0)+1,0))</f>
        <v/>
      </c>
      <c r="O33" s="155" t="str">
        <f>IF(M33="","",VLOOKUP(M33,競技csv!$F:$O,MATCH(O$2,競技csv!$1:$1,0)-MATCH("競技名",競技csv!$1:$1,0)+1,0))</f>
        <v/>
      </c>
      <c r="P33" s="162"/>
      <c r="Q33" s="163"/>
      <c r="R33" s="164"/>
      <c r="S33" s="166"/>
      <c r="T33" s="33" t="str">
        <f t="shared" si="2"/>
        <v/>
      </c>
      <c r="U33" s="34" t="str">
        <f t="shared" ref="U33:V33" si="64">IF($S33="","",VLOOKUP($C33&amp;$S33,$P$65:$S$70,MATCH(U$2,$P$64:$S$64,0),0))</f>
        <v/>
      </c>
      <c r="V33" s="34" t="str">
        <f t="shared" si="64"/>
        <v/>
      </c>
      <c r="W33" s="33" t="str">
        <f t="shared" si="4"/>
        <v/>
      </c>
      <c r="X33" s="33">
        <f t="shared" ref="X33:AC33" si="65">IF($W33=X$1,X32+1,X32)</f>
        <v>0</v>
      </c>
      <c r="Y33" s="33">
        <f t="shared" si="65"/>
        <v>0</v>
      </c>
      <c r="Z33" s="33">
        <f t="shared" si="65"/>
        <v>0</v>
      </c>
      <c r="AA33" s="33">
        <f t="shared" si="65"/>
        <v>0</v>
      </c>
      <c r="AB33" s="33">
        <f t="shared" si="65"/>
        <v>0</v>
      </c>
      <c r="AC33" s="33">
        <f t="shared" si="65"/>
        <v>0</v>
      </c>
      <c r="AD33" s="33" t="str">
        <f t="array" aca="1" ref="AD33" ca="1">IF(W33="","",INDIRECT(ADDRESS(ROW(),MATCH(W33,$1:$1,0))))</f>
        <v/>
      </c>
    </row>
    <row r="34" spans="1:30" ht="9.75" customHeight="1">
      <c r="A34" s="33"/>
      <c r="B34" s="33"/>
      <c r="C34" s="152"/>
      <c r="D34" s="155"/>
      <c r="E34" s="162" t="str">
        <f t="shared" ca="1" si="0"/>
        <v/>
      </c>
      <c r="F34" s="191" t="str">
        <f t="shared" ca="1" si="1"/>
        <v/>
      </c>
      <c r="G34" s="165"/>
      <c r="H34" s="155" t="str">
        <f>IF(G34="","",VLOOKUP(G34,競技csv!$F:$O,MATCH(H$2,競技csv!$1:$1,0)-MATCH("競技名",競技csv!$1:$1,0)+1,0))</f>
        <v/>
      </c>
      <c r="I34" s="155" t="str">
        <f>IF(G34="","",VLOOKUP(G34,競技csv!$F:$O,MATCH(I$2,競技csv!$1:$1,0)-MATCH("競技名",競技csv!$1:$1,0)+1,0))</f>
        <v/>
      </c>
      <c r="J34" s="162"/>
      <c r="K34" s="163"/>
      <c r="L34" s="164"/>
      <c r="M34" s="165"/>
      <c r="N34" s="155" t="str">
        <f>IF(M34="","",VLOOKUP(M34,競技csv!$F:$O,MATCH(N$2,競技csv!$1:$1,0)-MATCH("競技名",競技csv!$1:$1,0)+1,0))</f>
        <v/>
      </c>
      <c r="O34" s="155" t="str">
        <f>IF(M34="","",VLOOKUP(M34,競技csv!$F:$O,MATCH(O$2,競技csv!$1:$1,0)-MATCH("競技名",競技csv!$1:$1,0)+1,0))</f>
        <v/>
      </c>
      <c r="P34" s="162"/>
      <c r="Q34" s="163"/>
      <c r="R34" s="164"/>
      <c r="S34" s="166"/>
      <c r="T34" s="33" t="str">
        <f t="shared" si="2"/>
        <v/>
      </c>
      <c r="U34" s="34" t="str">
        <f t="shared" ref="U34:V34" si="66">IF($S34="","",VLOOKUP($C34&amp;$S34,$P$65:$S$70,MATCH(U$2,$P$64:$S$64,0),0))</f>
        <v/>
      </c>
      <c r="V34" s="34" t="str">
        <f t="shared" si="66"/>
        <v/>
      </c>
      <c r="W34" s="33" t="str">
        <f t="shared" si="4"/>
        <v/>
      </c>
      <c r="X34" s="33">
        <f t="shared" ref="X34:AC34" si="67">IF($W34=X$1,X33+1,X33)</f>
        <v>0</v>
      </c>
      <c r="Y34" s="33">
        <f t="shared" si="67"/>
        <v>0</v>
      </c>
      <c r="Z34" s="33">
        <f t="shared" si="67"/>
        <v>0</v>
      </c>
      <c r="AA34" s="33">
        <f t="shared" si="67"/>
        <v>0</v>
      </c>
      <c r="AB34" s="33">
        <f t="shared" si="67"/>
        <v>0</v>
      </c>
      <c r="AC34" s="33">
        <f t="shared" si="67"/>
        <v>0</v>
      </c>
      <c r="AD34" s="33" t="str">
        <f t="array" aca="1" ref="AD34" ca="1">IF(W34="","",INDIRECT(ADDRESS(ROW(),MATCH(W34,$1:$1,0))))</f>
        <v/>
      </c>
    </row>
    <row r="35" spans="1:30" ht="9.75" customHeight="1">
      <c r="A35" s="33"/>
      <c r="B35" s="33"/>
      <c r="C35" s="152"/>
      <c r="D35" s="155"/>
      <c r="E35" s="162" t="str">
        <f t="shared" ca="1" si="0"/>
        <v/>
      </c>
      <c r="F35" s="191" t="str">
        <f t="shared" ca="1" si="1"/>
        <v/>
      </c>
      <c r="G35" s="165"/>
      <c r="H35" s="155" t="str">
        <f>IF(G35="","",VLOOKUP(G35,競技csv!$F:$O,MATCH(H$2,競技csv!$1:$1,0)-MATCH("競技名",競技csv!$1:$1,0)+1,0))</f>
        <v/>
      </c>
      <c r="I35" s="155" t="str">
        <f>IF(G35="","",VLOOKUP(G35,競技csv!$F:$O,MATCH(I$2,競技csv!$1:$1,0)-MATCH("競技名",競技csv!$1:$1,0)+1,0))</f>
        <v/>
      </c>
      <c r="J35" s="162"/>
      <c r="K35" s="163"/>
      <c r="L35" s="164"/>
      <c r="M35" s="165"/>
      <c r="N35" s="155" t="str">
        <f>IF(M35="","",VLOOKUP(M35,競技csv!$F:$O,MATCH(N$2,競技csv!$1:$1,0)-MATCH("競技名",競技csv!$1:$1,0)+1,0))</f>
        <v/>
      </c>
      <c r="O35" s="155" t="str">
        <f>IF(M35="","",VLOOKUP(M35,競技csv!$F:$O,MATCH(O$2,競技csv!$1:$1,0)-MATCH("競技名",競技csv!$1:$1,0)+1,0))</f>
        <v/>
      </c>
      <c r="P35" s="162"/>
      <c r="Q35" s="163"/>
      <c r="R35" s="164"/>
      <c r="S35" s="166"/>
      <c r="T35" s="33" t="str">
        <f t="shared" si="2"/>
        <v/>
      </c>
      <c r="U35" s="34" t="str">
        <f t="shared" ref="U35:V35" si="68">IF($S35="","",VLOOKUP($C35&amp;$S35,$P$65:$S$70,MATCH(U$2,$P$64:$S$64,0),0))</f>
        <v/>
      </c>
      <c r="V35" s="34" t="str">
        <f t="shared" si="68"/>
        <v/>
      </c>
      <c r="W35" s="33" t="str">
        <f t="shared" si="4"/>
        <v/>
      </c>
      <c r="X35" s="33">
        <f t="shared" ref="X35:AC35" si="69">IF($W35=X$1,X34+1,X34)</f>
        <v>0</v>
      </c>
      <c r="Y35" s="33">
        <f t="shared" si="69"/>
        <v>0</v>
      </c>
      <c r="Z35" s="33">
        <f t="shared" si="69"/>
        <v>0</v>
      </c>
      <c r="AA35" s="33">
        <f t="shared" si="69"/>
        <v>0</v>
      </c>
      <c r="AB35" s="33">
        <f t="shared" si="69"/>
        <v>0</v>
      </c>
      <c r="AC35" s="33">
        <f t="shared" si="69"/>
        <v>0</v>
      </c>
      <c r="AD35" s="33" t="str">
        <f t="array" aca="1" ref="AD35" ca="1">IF(W35="","",INDIRECT(ADDRESS(ROW(),MATCH(W35,$1:$1,0))))</f>
        <v/>
      </c>
    </row>
    <row r="36" spans="1:30" ht="9.75" customHeight="1">
      <c r="A36" s="33"/>
      <c r="B36" s="33"/>
      <c r="C36" s="152"/>
      <c r="D36" s="155"/>
      <c r="E36" s="162" t="str">
        <f t="shared" ca="1" si="0"/>
        <v/>
      </c>
      <c r="F36" s="191" t="str">
        <f t="shared" ca="1" si="1"/>
        <v/>
      </c>
      <c r="G36" s="165"/>
      <c r="H36" s="155" t="str">
        <f>IF(G36="","",VLOOKUP(G36,競技csv!$F:$O,MATCH(H$2,競技csv!$1:$1,0)-MATCH("競技名",競技csv!$1:$1,0)+1,0))</f>
        <v/>
      </c>
      <c r="I36" s="155" t="str">
        <f>IF(G36="","",VLOOKUP(G36,競技csv!$F:$O,MATCH(I$2,競技csv!$1:$1,0)-MATCH("競技名",競技csv!$1:$1,0)+1,0))</f>
        <v/>
      </c>
      <c r="J36" s="162"/>
      <c r="K36" s="163"/>
      <c r="L36" s="164"/>
      <c r="M36" s="165"/>
      <c r="N36" s="155" t="str">
        <f>IF(M36="","",VLOOKUP(M36,競技csv!$F:$O,MATCH(N$2,競技csv!$1:$1,0)-MATCH("競技名",競技csv!$1:$1,0)+1,0))</f>
        <v/>
      </c>
      <c r="O36" s="155" t="str">
        <f>IF(M36="","",VLOOKUP(M36,競技csv!$F:$O,MATCH(O$2,競技csv!$1:$1,0)-MATCH("競技名",競技csv!$1:$1,0)+1,0))</f>
        <v/>
      </c>
      <c r="P36" s="162"/>
      <c r="Q36" s="163"/>
      <c r="R36" s="164"/>
      <c r="S36" s="166"/>
      <c r="T36" s="33" t="str">
        <f t="shared" si="2"/>
        <v/>
      </c>
      <c r="U36" s="34" t="str">
        <f t="shared" ref="U36:V36" si="70">IF($S36="","",VLOOKUP($C36&amp;$S36,$P$65:$S$70,MATCH(U$2,$P$64:$S$64,0),0))</f>
        <v/>
      </c>
      <c r="V36" s="34" t="str">
        <f t="shared" si="70"/>
        <v/>
      </c>
      <c r="W36" s="33" t="str">
        <f t="shared" si="4"/>
        <v/>
      </c>
      <c r="X36" s="33">
        <f t="shared" ref="X36:AC36" si="71">IF($W36=X$1,X35+1,X35)</f>
        <v>0</v>
      </c>
      <c r="Y36" s="33">
        <f t="shared" si="71"/>
        <v>0</v>
      </c>
      <c r="Z36" s="33">
        <f t="shared" si="71"/>
        <v>0</v>
      </c>
      <c r="AA36" s="33">
        <f t="shared" si="71"/>
        <v>0</v>
      </c>
      <c r="AB36" s="33">
        <f t="shared" si="71"/>
        <v>0</v>
      </c>
      <c r="AC36" s="33">
        <f t="shared" si="71"/>
        <v>0</v>
      </c>
      <c r="AD36" s="33" t="str">
        <f t="array" aca="1" ref="AD36" ca="1">IF(W36="","",INDIRECT(ADDRESS(ROW(),MATCH(W36,$1:$1,0))))</f>
        <v/>
      </c>
    </row>
    <row r="37" spans="1:30" ht="9.75" customHeight="1">
      <c r="A37" s="33"/>
      <c r="B37" s="33"/>
      <c r="C37" s="152"/>
      <c r="D37" s="155"/>
      <c r="E37" s="162" t="str">
        <f t="shared" ca="1" si="0"/>
        <v/>
      </c>
      <c r="F37" s="191" t="str">
        <f t="shared" ca="1" si="1"/>
        <v/>
      </c>
      <c r="G37" s="165"/>
      <c r="H37" s="155" t="str">
        <f>IF(G37="","",VLOOKUP(G37,競技csv!$F:$O,MATCH(H$2,競技csv!$1:$1,0)-MATCH("競技名",競技csv!$1:$1,0)+1,0))</f>
        <v/>
      </c>
      <c r="I37" s="155" t="str">
        <f>IF(G37="","",VLOOKUP(G37,競技csv!$F:$O,MATCH(I$2,競技csv!$1:$1,0)-MATCH("競技名",競技csv!$1:$1,0)+1,0))</f>
        <v/>
      </c>
      <c r="J37" s="162"/>
      <c r="K37" s="163"/>
      <c r="L37" s="164"/>
      <c r="M37" s="165"/>
      <c r="N37" s="155" t="str">
        <f>IF(M37="","",VLOOKUP(M37,競技csv!$F:$O,MATCH(N$2,競技csv!$1:$1,0)-MATCH("競技名",競技csv!$1:$1,0)+1,0))</f>
        <v/>
      </c>
      <c r="O37" s="155" t="str">
        <f>IF(M37="","",VLOOKUP(M37,競技csv!$F:$O,MATCH(O$2,競技csv!$1:$1,0)-MATCH("競技名",競技csv!$1:$1,0)+1,0))</f>
        <v/>
      </c>
      <c r="P37" s="162"/>
      <c r="Q37" s="163"/>
      <c r="R37" s="164"/>
      <c r="S37" s="166"/>
      <c r="T37" s="33" t="str">
        <f t="shared" si="2"/>
        <v/>
      </c>
      <c r="U37" s="34" t="str">
        <f t="shared" ref="U37:V37" si="72">IF($S37="","",VLOOKUP($C37&amp;$S37,$P$65:$S$70,MATCH(U$2,$P$64:$S$64,0),0))</f>
        <v/>
      </c>
      <c r="V37" s="34" t="str">
        <f t="shared" si="72"/>
        <v/>
      </c>
      <c r="W37" s="33" t="str">
        <f t="shared" si="4"/>
        <v/>
      </c>
      <c r="X37" s="33">
        <f t="shared" ref="X37:AC37" si="73">IF($W37=X$1,X36+1,X36)</f>
        <v>0</v>
      </c>
      <c r="Y37" s="33">
        <f t="shared" si="73"/>
        <v>0</v>
      </c>
      <c r="Z37" s="33">
        <f t="shared" si="73"/>
        <v>0</v>
      </c>
      <c r="AA37" s="33">
        <f t="shared" si="73"/>
        <v>0</v>
      </c>
      <c r="AB37" s="33">
        <f t="shared" si="73"/>
        <v>0</v>
      </c>
      <c r="AC37" s="33">
        <f t="shared" si="73"/>
        <v>0</v>
      </c>
      <c r="AD37" s="33" t="str">
        <f t="array" aca="1" ref="AD37" ca="1">IF(W37="","",INDIRECT(ADDRESS(ROW(),MATCH(W37,$1:$1,0))))</f>
        <v/>
      </c>
    </row>
    <row r="38" spans="1:30" ht="9.75" customHeight="1">
      <c r="A38" s="33"/>
      <c r="B38" s="33"/>
      <c r="C38" s="152"/>
      <c r="D38" s="155"/>
      <c r="E38" s="162" t="str">
        <f t="shared" ca="1" si="0"/>
        <v/>
      </c>
      <c r="F38" s="191" t="str">
        <f t="shared" ca="1" si="1"/>
        <v/>
      </c>
      <c r="G38" s="165"/>
      <c r="H38" s="155" t="str">
        <f>IF(G38="","",VLOOKUP(G38,競技csv!$F:$O,MATCH(H$2,競技csv!$1:$1,0)-MATCH("競技名",競技csv!$1:$1,0)+1,0))</f>
        <v/>
      </c>
      <c r="I38" s="155" t="str">
        <f>IF(G38="","",VLOOKUP(G38,競技csv!$F:$O,MATCH(I$2,競技csv!$1:$1,0)-MATCH("競技名",競技csv!$1:$1,0)+1,0))</f>
        <v/>
      </c>
      <c r="J38" s="162"/>
      <c r="K38" s="163"/>
      <c r="L38" s="164"/>
      <c r="M38" s="165"/>
      <c r="N38" s="155" t="str">
        <f>IF(M38="","",VLOOKUP(M38,競技csv!$F:$O,MATCH(N$2,競技csv!$1:$1,0)-MATCH("競技名",競技csv!$1:$1,0)+1,0))</f>
        <v/>
      </c>
      <c r="O38" s="155" t="str">
        <f>IF(M38="","",VLOOKUP(M38,競技csv!$F:$O,MATCH(O$2,競技csv!$1:$1,0)-MATCH("競技名",競技csv!$1:$1,0)+1,0))</f>
        <v/>
      </c>
      <c r="P38" s="162"/>
      <c r="Q38" s="163"/>
      <c r="R38" s="164"/>
      <c r="S38" s="166"/>
      <c r="T38" s="33" t="str">
        <f t="shared" si="2"/>
        <v/>
      </c>
      <c r="U38" s="34" t="str">
        <f t="shared" ref="U38:V38" si="74">IF($S38="","",VLOOKUP($C38&amp;$S38,$P$65:$S$70,MATCH(U$2,$P$64:$S$64,0),0))</f>
        <v/>
      </c>
      <c r="V38" s="34" t="str">
        <f t="shared" si="74"/>
        <v/>
      </c>
      <c r="W38" s="33" t="str">
        <f t="shared" si="4"/>
        <v/>
      </c>
      <c r="X38" s="33">
        <f t="shared" ref="X38:AC38" si="75">IF($W38=X$1,X37+1,X37)</f>
        <v>0</v>
      </c>
      <c r="Y38" s="33">
        <f t="shared" si="75"/>
        <v>0</v>
      </c>
      <c r="Z38" s="33">
        <f t="shared" si="75"/>
        <v>0</v>
      </c>
      <c r="AA38" s="33">
        <f t="shared" si="75"/>
        <v>0</v>
      </c>
      <c r="AB38" s="33">
        <f t="shared" si="75"/>
        <v>0</v>
      </c>
      <c r="AC38" s="33">
        <f t="shared" si="75"/>
        <v>0</v>
      </c>
      <c r="AD38" s="33" t="str">
        <f t="array" aca="1" ref="AD38" ca="1">IF(W38="","",INDIRECT(ADDRESS(ROW(),MATCH(W38,$1:$1,0))))</f>
        <v/>
      </c>
    </row>
    <row r="39" spans="1:30" ht="9.75" customHeight="1">
      <c r="A39" s="33"/>
      <c r="B39" s="33"/>
      <c r="C39" s="152"/>
      <c r="D39" s="155"/>
      <c r="E39" s="162" t="str">
        <f t="shared" ca="1" si="0"/>
        <v/>
      </c>
      <c r="F39" s="191" t="str">
        <f t="shared" ca="1" si="1"/>
        <v/>
      </c>
      <c r="G39" s="165"/>
      <c r="H39" s="155" t="str">
        <f>IF(G39="","",VLOOKUP(G39,競技csv!$F:$O,MATCH(H$2,競技csv!$1:$1,0)-MATCH("競技名",競技csv!$1:$1,0)+1,0))</f>
        <v/>
      </c>
      <c r="I39" s="155" t="str">
        <f>IF(G39="","",VLOOKUP(G39,競技csv!$F:$O,MATCH(I$2,競技csv!$1:$1,0)-MATCH("競技名",競技csv!$1:$1,0)+1,0))</f>
        <v/>
      </c>
      <c r="J39" s="162"/>
      <c r="K39" s="163"/>
      <c r="L39" s="164"/>
      <c r="M39" s="165"/>
      <c r="N39" s="155" t="str">
        <f>IF(M39="","",VLOOKUP(M39,競技csv!$F:$O,MATCH(N$2,競技csv!$1:$1,0)-MATCH("競技名",競技csv!$1:$1,0)+1,0))</f>
        <v/>
      </c>
      <c r="O39" s="155" t="str">
        <f>IF(M39="","",VLOOKUP(M39,競技csv!$F:$O,MATCH(O$2,競技csv!$1:$1,0)-MATCH("競技名",競技csv!$1:$1,0)+1,0))</f>
        <v/>
      </c>
      <c r="P39" s="162"/>
      <c r="Q39" s="163"/>
      <c r="R39" s="164"/>
      <c r="S39" s="166"/>
      <c r="T39" s="33" t="str">
        <f t="shared" si="2"/>
        <v/>
      </c>
      <c r="U39" s="34" t="str">
        <f t="shared" ref="U39:V39" si="76">IF($S39="","",VLOOKUP($C39&amp;$S39,$P$65:$S$70,MATCH(U$2,$P$64:$S$64,0),0))</f>
        <v/>
      </c>
      <c r="V39" s="34" t="str">
        <f t="shared" si="76"/>
        <v/>
      </c>
      <c r="W39" s="33" t="str">
        <f t="shared" si="4"/>
        <v/>
      </c>
      <c r="X39" s="33">
        <f t="shared" ref="X39:AC39" si="77">IF($W39=X$1,X38+1,X38)</f>
        <v>0</v>
      </c>
      <c r="Y39" s="33">
        <f t="shared" si="77"/>
        <v>0</v>
      </c>
      <c r="Z39" s="33">
        <f t="shared" si="77"/>
        <v>0</v>
      </c>
      <c r="AA39" s="33">
        <f t="shared" si="77"/>
        <v>0</v>
      </c>
      <c r="AB39" s="33">
        <f t="shared" si="77"/>
        <v>0</v>
      </c>
      <c r="AC39" s="33">
        <f t="shared" si="77"/>
        <v>0</v>
      </c>
      <c r="AD39" s="33" t="str">
        <f t="array" aca="1" ref="AD39" ca="1">IF(W39="","",INDIRECT(ADDRESS(ROW(),MATCH(W39,$1:$1,0))))</f>
        <v/>
      </c>
    </row>
    <row r="40" spans="1:30" ht="9.75" customHeight="1">
      <c r="A40" s="33"/>
      <c r="B40" s="33"/>
      <c r="C40" s="152"/>
      <c r="D40" s="155"/>
      <c r="E40" s="162" t="str">
        <f t="shared" ca="1" si="0"/>
        <v/>
      </c>
      <c r="F40" s="191" t="str">
        <f t="shared" ca="1" si="1"/>
        <v/>
      </c>
      <c r="G40" s="165"/>
      <c r="H40" s="155" t="str">
        <f>IF(G40="","",VLOOKUP(G40,競技csv!$F:$O,MATCH(H$2,競技csv!$1:$1,0)-MATCH("競技名",競技csv!$1:$1,0)+1,0))</f>
        <v/>
      </c>
      <c r="I40" s="155" t="str">
        <f>IF(G40="","",VLOOKUP(G40,競技csv!$F:$O,MATCH(I$2,競技csv!$1:$1,0)-MATCH("競技名",競技csv!$1:$1,0)+1,0))</f>
        <v/>
      </c>
      <c r="J40" s="162"/>
      <c r="K40" s="163"/>
      <c r="L40" s="164"/>
      <c r="M40" s="165"/>
      <c r="N40" s="155" t="str">
        <f>IF(M40="","",VLOOKUP(M40,競技csv!$F:$O,MATCH(N$2,競技csv!$1:$1,0)-MATCH("競技名",競技csv!$1:$1,0)+1,0))</f>
        <v/>
      </c>
      <c r="O40" s="155" t="str">
        <f>IF(M40="","",VLOOKUP(M40,競技csv!$F:$O,MATCH(O$2,競技csv!$1:$1,0)-MATCH("競技名",競技csv!$1:$1,0)+1,0))</f>
        <v/>
      </c>
      <c r="P40" s="162"/>
      <c r="Q40" s="163"/>
      <c r="R40" s="164"/>
      <c r="S40" s="166"/>
      <c r="T40" s="33" t="str">
        <f t="shared" si="2"/>
        <v/>
      </c>
      <c r="U40" s="34" t="str">
        <f t="shared" ref="U40:V40" si="78">IF($S40="","",VLOOKUP($C40&amp;$S40,$P$65:$S$70,MATCH(U$2,$P$64:$S$64,0),0))</f>
        <v/>
      </c>
      <c r="V40" s="34" t="str">
        <f t="shared" si="78"/>
        <v/>
      </c>
      <c r="W40" s="33" t="str">
        <f t="shared" si="4"/>
        <v/>
      </c>
      <c r="X40" s="33">
        <f t="shared" ref="X40:AC40" si="79">IF($W40=X$1,X39+1,X39)</f>
        <v>0</v>
      </c>
      <c r="Y40" s="33">
        <f t="shared" si="79"/>
        <v>0</v>
      </c>
      <c r="Z40" s="33">
        <f t="shared" si="79"/>
        <v>0</v>
      </c>
      <c r="AA40" s="33">
        <f t="shared" si="79"/>
        <v>0</v>
      </c>
      <c r="AB40" s="33">
        <f t="shared" si="79"/>
        <v>0</v>
      </c>
      <c r="AC40" s="33">
        <f t="shared" si="79"/>
        <v>0</v>
      </c>
      <c r="AD40" s="33" t="str">
        <f t="array" aca="1" ref="AD40" ca="1">IF(W40="","",INDIRECT(ADDRESS(ROW(),MATCH(W40,$1:$1,0))))</f>
        <v/>
      </c>
    </row>
    <row r="41" spans="1:30" ht="9.75" customHeight="1">
      <c r="A41" s="33"/>
      <c r="B41" s="33"/>
      <c r="C41" s="152"/>
      <c r="D41" s="155"/>
      <c r="E41" s="162" t="str">
        <f t="shared" ca="1" si="0"/>
        <v/>
      </c>
      <c r="F41" s="191" t="str">
        <f t="shared" ca="1" si="1"/>
        <v/>
      </c>
      <c r="G41" s="165"/>
      <c r="H41" s="155" t="str">
        <f>IF(G41="","",VLOOKUP(G41,競技csv!$F:$O,MATCH(H$2,競技csv!$1:$1,0)-MATCH("競技名",競技csv!$1:$1,0)+1,0))</f>
        <v/>
      </c>
      <c r="I41" s="155" t="str">
        <f>IF(G41="","",VLOOKUP(G41,競技csv!$F:$O,MATCH(I$2,競技csv!$1:$1,0)-MATCH("競技名",競技csv!$1:$1,0)+1,0))</f>
        <v/>
      </c>
      <c r="J41" s="162"/>
      <c r="K41" s="163"/>
      <c r="L41" s="164"/>
      <c r="M41" s="165"/>
      <c r="N41" s="155" t="str">
        <f>IF(M41="","",VLOOKUP(M41,競技csv!$F:$O,MATCH(N$2,競技csv!$1:$1,0)-MATCH("競技名",競技csv!$1:$1,0)+1,0))</f>
        <v/>
      </c>
      <c r="O41" s="155" t="str">
        <f>IF(M41="","",VLOOKUP(M41,競技csv!$F:$O,MATCH(O$2,競技csv!$1:$1,0)-MATCH("競技名",競技csv!$1:$1,0)+1,0))</f>
        <v/>
      </c>
      <c r="P41" s="162"/>
      <c r="Q41" s="163"/>
      <c r="R41" s="164"/>
      <c r="S41" s="166"/>
      <c r="T41" s="33" t="str">
        <f t="shared" si="2"/>
        <v/>
      </c>
      <c r="U41" s="34" t="str">
        <f t="shared" ref="U41:V41" si="80">IF($S41="","",VLOOKUP($C41&amp;$S41,$P$65:$S$70,MATCH(U$2,$P$64:$S$64,0),0))</f>
        <v/>
      </c>
      <c r="V41" s="34" t="str">
        <f t="shared" si="80"/>
        <v/>
      </c>
      <c r="W41" s="33" t="str">
        <f t="shared" si="4"/>
        <v/>
      </c>
      <c r="X41" s="33">
        <f t="shared" ref="X41:AC41" si="81">IF($W41=X$1,X40+1,X40)</f>
        <v>0</v>
      </c>
      <c r="Y41" s="33">
        <f t="shared" si="81"/>
        <v>0</v>
      </c>
      <c r="Z41" s="33">
        <f t="shared" si="81"/>
        <v>0</v>
      </c>
      <c r="AA41" s="33">
        <f t="shared" si="81"/>
        <v>0</v>
      </c>
      <c r="AB41" s="33">
        <f t="shared" si="81"/>
        <v>0</v>
      </c>
      <c r="AC41" s="33">
        <f t="shared" si="81"/>
        <v>0</v>
      </c>
      <c r="AD41" s="33" t="str">
        <f t="array" aca="1" ref="AD41" ca="1">IF(W41="","",INDIRECT(ADDRESS(ROW(),MATCH(W41,$1:$1,0))))</f>
        <v/>
      </c>
    </row>
    <row r="42" spans="1:30" ht="9.75" customHeight="1">
      <c r="A42" s="33"/>
      <c r="B42" s="33"/>
      <c r="C42" s="152"/>
      <c r="D42" s="155"/>
      <c r="E42" s="162" t="str">
        <f t="shared" ca="1" si="0"/>
        <v/>
      </c>
      <c r="F42" s="191" t="str">
        <f t="shared" ca="1" si="1"/>
        <v/>
      </c>
      <c r="G42" s="165"/>
      <c r="H42" s="155" t="str">
        <f>IF(G42="","",VLOOKUP(G42,競技csv!$F:$O,MATCH(H$2,競技csv!$1:$1,0)-MATCH("競技名",競技csv!$1:$1,0)+1,0))</f>
        <v/>
      </c>
      <c r="I42" s="155" t="str">
        <f>IF(G42="","",VLOOKUP(G42,競技csv!$F:$O,MATCH(I$2,競技csv!$1:$1,0)-MATCH("競技名",競技csv!$1:$1,0)+1,0))</f>
        <v/>
      </c>
      <c r="J42" s="162"/>
      <c r="K42" s="163"/>
      <c r="L42" s="164"/>
      <c r="M42" s="165"/>
      <c r="N42" s="155" t="str">
        <f>IF(M42="","",VLOOKUP(M42,競技csv!$F:$O,MATCH(N$2,競技csv!$1:$1,0)-MATCH("競技名",競技csv!$1:$1,0)+1,0))</f>
        <v/>
      </c>
      <c r="O42" s="155" t="str">
        <f>IF(M42="","",VLOOKUP(M42,競技csv!$F:$O,MATCH(O$2,競技csv!$1:$1,0)-MATCH("競技名",競技csv!$1:$1,0)+1,0))</f>
        <v/>
      </c>
      <c r="P42" s="162"/>
      <c r="Q42" s="163"/>
      <c r="R42" s="164"/>
      <c r="S42" s="166"/>
      <c r="T42" s="33" t="str">
        <f t="shared" si="2"/>
        <v/>
      </c>
      <c r="U42" s="34" t="str">
        <f t="shared" ref="U42:V42" si="82">IF($S42="","",VLOOKUP($C42&amp;$S42,$P$65:$S$70,MATCH(U$2,$P$64:$S$64,0),0))</f>
        <v/>
      </c>
      <c r="V42" s="34" t="str">
        <f t="shared" si="82"/>
        <v/>
      </c>
      <c r="W42" s="33" t="str">
        <f t="shared" si="4"/>
        <v/>
      </c>
      <c r="X42" s="33">
        <f t="shared" ref="X42:AC42" si="83">IF($W42=X$1,X41+1,X41)</f>
        <v>0</v>
      </c>
      <c r="Y42" s="33">
        <f t="shared" si="83"/>
        <v>0</v>
      </c>
      <c r="Z42" s="33">
        <f t="shared" si="83"/>
        <v>0</v>
      </c>
      <c r="AA42" s="33">
        <f t="shared" si="83"/>
        <v>0</v>
      </c>
      <c r="AB42" s="33">
        <f t="shared" si="83"/>
        <v>0</v>
      </c>
      <c r="AC42" s="33">
        <f t="shared" si="83"/>
        <v>0</v>
      </c>
      <c r="AD42" s="33" t="str">
        <f t="array" aca="1" ref="AD42" ca="1">IF(W42="","",INDIRECT(ADDRESS(ROW(),MATCH(W42,$1:$1,0))))</f>
        <v/>
      </c>
    </row>
    <row r="43" spans="1:30" ht="9.75" customHeight="1">
      <c r="A43" s="33"/>
      <c r="B43" s="33"/>
      <c r="C43" s="152"/>
      <c r="D43" s="155"/>
      <c r="E43" s="162" t="str">
        <f t="shared" ca="1" si="0"/>
        <v/>
      </c>
      <c r="F43" s="191" t="str">
        <f t="shared" ca="1" si="1"/>
        <v/>
      </c>
      <c r="G43" s="165"/>
      <c r="H43" s="155" t="str">
        <f>IF(G43="","",VLOOKUP(G43,競技csv!$F:$O,MATCH(H$2,競技csv!$1:$1,0)-MATCH("競技名",競技csv!$1:$1,0)+1,0))</f>
        <v/>
      </c>
      <c r="I43" s="155" t="str">
        <f>IF(G43="","",VLOOKUP(G43,競技csv!$F:$O,MATCH(I$2,競技csv!$1:$1,0)-MATCH("競技名",競技csv!$1:$1,0)+1,0))</f>
        <v/>
      </c>
      <c r="J43" s="162"/>
      <c r="K43" s="163"/>
      <c r="L43" s="164"/>
      <c r="M43" s="165"/>
      <c r="N43" s="155" t="str">
        <f>IF(M43="","",VLOOKUP(M43,競技csv!$F:$O,MATCH(N$2,競技csv!$1:$1,0)-MATCH("競技名",競技csv!$1:$1,0)+1,0))</f>
        <v/>
      </c>
      <c r="O43" s="155" t="str">
        <f>IF(M43="","",VLOOKUP(M43,競技csv!$F:$O,MATCH(O$2,競技csv!$1:$1,0)-MATCH("競技名",競技csv!$1:$1,0)+1,0))</f>
        <v/>
      </c>
      <c r="P43" s="162"/>
      <c r="Q43" s="163"/>
      <c r="R43" s="164"/>
      <c r="S43" s="166"/>
      <c r="T43" s="33" t="str">
        <f t="shared" si="2"/>
        <v/>
      </c>
      <c r="U43" s="34" t="str">
        <f t="shared" ref="U43:V43" si="84">IF($S43="","",VLOOKUP($C43&amp;$S43,$P$65:$S$70,MATCH(U$2,$P$64:$S$64,0),0))</f>
        <v/>
      </c>
      <c r="V43" s="34" t="str">
        <f t="shared" si="84"/>
        <v/>
      </c>
      <c r="W43" s="33" t="str">
        <f t="shared" si="4"/>
        <v/>
      </c>
      <c r="X43" s="33">
        <f t="shared" ref="X43:AC43" si="85">IF($W43=X$1,X42+1,X42)</f>
        <v>0</v>
      </c>
      <c r="Y43" s="33">
        <f t="shared" si="85"/>
        <v>0</v>
      </c>
      <c r="Z43" s="33">
        <f t="shared" si="85"/>
        <v>0</v>
      </c>
      <c r="AA43" s="33">
        <f t="shared" si="85"/>
        <v>0</v>
      </c>
      <c r="AB43" s="33">
        <f t="shared" si="85"/>
        <v>0</v>
      </c>
      <c r="AC43" s="33">
        <f t="shared" si="85"/>
        <v>0</v>
      </c>
      <c r="AD43" s="33" t="str">
        <f t="array" aca="1" ref="AD43" ca="1">IF(W43="","",INDIRECT(ADDRESS(ROW(),MATCH(W43,$1:$1,0))))</f>
        <v/>
      </c>
    </row>
    <row r="44" spans="1:30" ht="9.75" customHeight="1">
      <c r="A44" s="33"/>
      <c r="B44" s="33"/>
      <c r="C44" s="152"/>
      <c r="D44" s="155"/>
      <c r="E44" s="162" t="str">
        <f t="shared" ca="1" si="0"/>
        <v/>
      </c>
      <c r="F44" s="191" t="str">
        <f t="shared" ca="1" si="1"/>
        <v/>
      </c>
      <c r="G44" s="165"/>
      <c r="H44" s="155" t="str">
        <f>IF(G44="","",VLOOKUP(G44,競技csv!$F:$O,MATCH(H$2,競技csv!$1:$1,0)-MATCH("競技名",競技csv!$1:$1,0)+1,0))</f>
        <v/>
      </c>
      <c r="I44" s="155" t="str">
        <f>IF(G44="","",VLOOKUP(G44,競技csv!$F:$O,MATCH(I$2,競技csv!$1:$1,0)-MATCH("競技名",競技csv!$1:$1,0)+1,0))</f>
        <v/>
      </c>
      <c r="J44" s="162"/>
      <c r="K44" s="163"/>
      <c r="L44" s="164"/>
      <c r="M44" s="165"/>
      <c r="N44" s="155" t="str">
        <f>IF(M44="","",VLOOKUP(M44,競技csv!$F:$O,MATCH(N$2,競技csv!$1:$1,0)-MATCH("競技名",競技csv!$1:$1,0)+1,0))</f>
        <v/>
      </c>
      <c r="O44" s="155" t="str">
        <f>IF(M44="","",VLOOKUP(M44,競技csv!$F:$O,MATCH(O$2,競技csv!$1:$1,0)-MATCH("競技名",競技csv!$1:$1,0)+1,0))</f>
        <v/>
      </c>
      <c r="P44" s="162"/>
      <c r="Q44" s="163"/>
      <c r="R44" s="164"/>
      <c r="S44" s="166"/>
      <c r="T44" s="33" t="str">
        <f t="shared" si="2"/>
        <v/>
      </c>
      <c r="U44" s="34" t="str">
        <f t="shared" ref="U44:V44" si="86">IF($S44="","",VLOOKUP($C44&amp;$S44,$P$65:$S$70,MATCH(U$2,$P$64:$S$64,0),0))</f>
        <v/>
      </c>
      <c r="V44" s="34" t="str">
        <f t="shared" si="86"/>
        <v/>
      </c>
      <c r="W44" s="33" t="str">
        <f t="shared" si="4"/>
        <v/>
      </c>
      <c r="X44" s="33">
        <f t="shared" ref="X44:AC44" si="87">IF($W44=X$1,X43+1,X43)</f>
        <v>0</v>
      </c>
      <c r="Y44" s="33">
        <f t="shared" si="87"/>
        <v>0</v>
      </c>
      <c r="Z44" s="33">
        <f t="shared" si="87"/>
        <v>0</v>
      </c>
      <c r="AA44" s="33">
        <f t="shared" si="87"/>
        <v>0</v>
      </c>
      <c r="AB44" s="33">
        <f t="shared" si="87"/>
        <v>0</v>
      </c>
      <c r="AC44" s="33">
        <f t="shared" si="87"/>
        <v>0</v>
      </c>
      <c r="AD44" s="33" t="str">
        <f t="array" aca="1" ref="AD44" ca="1">IF(W44="","",INDIRECT(ADDRESS(ROW(),MATCH(W44,$1:$1,0))))</f>
        <v/>
      </c>
    </row>
    <row r="45" spans="1:30" ht="9.75" customHeight="1">
      <c r="A45" s="33"/>
      <c r="B45" s="33"/>
      <c r="C45" s="152"/>
      <c r="D45" s="155"/>
      <c r="E45" s="162" t="str">
        <f t="shared" ca="1" si="0"/>
        <v/>
      </c>
      <c r="F45" s="191" t="str">
        <f t="shared" ca="1" si="1"/>
        <v/>
      </c>
      <c r="G45" s="165"/>
      <c r="H45" s="155" t="str">
        <f>IF(G45="","",VLOOKUP(G45,競技csv!$F:$O,MATCH(H$2,競技csv!$1:$1,0)-MATCH("競技名",競技csv!$1:$1,0)+1,0))</f>
        <v/>
      </c>
      <c r="I45" s="155" t="str">
        <f>IF(G45="","",VLOOKUP(G45,競技csv!$F:$O,MATCH(I$2,競技csv!$1:$1,0)-MATCH("競技名",競技csv!$1:$1,0)+1,0))</f>
        <v/>
      </c>
      <c r="J45" s="162"/>
      <c r="K45" s="163"/>
      <c r="L45" s="164"/>
      <c r="M45" s="165"/>
      <c r="N45" s="155" t="str">
        <f>IF(M45="","",VLOOKUP(M45,競技csv!$F:$O,MATCH(N$2,競技csv!$1:$1,0)-MATCH("競技名",競技csv!$1:$1,0)+1,0))</f>
        <v/>
      </c>
      <c r="O45" s="155" t="str">
        <f>IF(M45="","",VLOOKUP(M45,競技csv!$F:$O,MATCH(O$2,競技csv!$1:$1,0)-MATCH("競技名",競技csv!$1:$1,0)+1,0))</f>
        <v/>
      </c>
      <c r="P45" s="162"/>
      <c r="Q45" s="163"/>
      <c r="R45" s="164"/>
      <c r="S45" s="166"/>
      <c r="T45" s="33" t="str">
        <f t="shared" si="2"/>
        <v/>
      </c>
      <c r="U45" s="34" t="str">
        <f t="shared" ref="U45:V45" si="88">IF($S45="","",VLOOKUP($C45&amp;$S45,$P$65:$S$70,MATCH(U$2,$P$64:$S$64,0),0))</f>
        <v/>
      </c>
      <c r="V45" s="34" t="str">
        <f t="shared" si="88"/>
        <v/>
      </c>
      <c r="W45" s="33" t="str">
        <f t="shared" si="4"/>
        <v/>
      </c>
      <c r="X45" s="33">
        <f t="shared" ref="X45:AC45" si="89">IF($W45=X$1,X44+1,X44)</f>
        <v>0</v>
      </c>
      <c r="Y45" s="33">
        <f t="shared" si="89"/>
        <v>0</v>
      </c>
      <c r="Z45" s="33">
        <f t="shared" si="89"/>
        <v>0</v>
      </c>
      <c r="AA45" s="33">
        <f t="shared" si="89"/>
        <v>0</v>
      </c>
      <c r="AB45" s="33">
        <f t="shared" si="89"/>
        <v>0</v>
      </c>
      <c r="AC45" s="33">
        <f t="shared" si="89"/>
        <v>0</v>
      </c>
      <c r="AD45" s="33" t="str">
        <f t="array" aca="1" ref="AD45" ca="1">IF(W45="","",INDIRECT(ADDRESS(ROW(),MATCH(W45,$1:$1,0))))</f>
        <v/>
      </c>
    </row>
    <row r="46" spans="1:30" ht="9.75" customHeight="1">
      <c r="A46" s="33"/>
      <c r="B46" s="33"/>
      <c r="C46" s="152"/>
      <c r="D46" s="155"/>
      <c r="E46" s="162" t="str">
        <f t="shared" ca="1" si="0"/>
        <v/>
      </c>
      <c r="F46" s="191" t="str">
        <f t="shared" ca="1" si="1"/>
        <v/>
      </c>
      <c r="G46" s="165"/>
      <c r="H46" s="155" t="str">
        <f>IF(G46="","",VLOOKUP(G46,競技csv!$F:$O,MATCH(H$2,競技csv!$1:$1,0)-MATCH("競技名",競技csv!$1:$1,0)+1,0))</f>
        <v/>
      </c>
      <c r="I46" s="155" t="str">
        <f>IF(G46="","",VLOOKUP(G46,競技csv!$F:$O,MATCH(I$2,競技csv!$1:$1,0)-MATCH("競技名",競技csv!$1:$1,0)+1,0))</f>
        <v/>
      </c>
      <c r="J46" s="162"/>
      <c r="K46" s="163"/>
      <c r="L46" s="164"/>
      <c r="M46" s="165"/>
      <c r="N46" s="155" t="str">
        <f>IF(M46="","",VLOOKUP(M46,競技csv!$F:$O,MATCH(N$2,競技csv!$1:$1,0)-MATCH("競技名",競技csv!$1:$1,0)+1,0))</f>
        <v/>
      </c>
      <c r="O46" s="155" t="str">
        <f>IF(M46="","",VLOOKUP(M46,競技csv!$F:$O,MATCH(O$2,競技csv!$1:$1,0)-MATCH("競技名",競技csv!$1:$1,0)+1,0))</f>
        <v/>
      </c>
      <c r="P46" s="162"/>
      <c r="Q46" s="163"/>
      <c r="R46" s="164"/>
      <c r="S46" s="166"/>
      <c r="T46" s="33" t="str">
        <f t="shared" si="2"/>
        <v/>
      </c>
      <c r="U46" s="34" t="str">
        <f t="shared" ref="U46:V46" si="90">IF($S46="","",VLOOKUP($C46&amp;$S46,$P$65:$S$70,MATCH(U$2,$P$64:$S$64,0),0))</f>
        <v/>
      </c>
      <c r="V46" s="34" t="str">
        <f t="shared" si="90"/>
        <v/>
      </c>
      <c r="W46" s="33" t="str">
        <f t="shared" si="4"/>
        <v/>
      </c>
      <c r="X46" s="33">
        <f t="shared" ref="X46:AC46" si="91">IF($W46=X$1,X45+1,X45)</f>
        <v>0</v>
      </c>
      <c r="Y46" s="33">
        <f t="shared" si="91"/>
        <v>0</v>
      </c>
      <c r="Z46" s="33">
        <f t="shared" si="91"/>
        <v>0</v>
      </c>
      <c r="AA46" s="33">
        <f t="shared" si="91"/>
        <v>0</v>
      </c>
      <c r="AB46" s="33">
        <f t="shared" si="91"/>
        <v>0</v>
      </c>
      <c r="AC46" s="33">
        <f t="shared" si="91"/>
        <v>0</v>
      </c>
      <c r="AD46" s="33" t="str">
        <f t="array" aca="1" ref="AD46" ca="1">IF(W46="","",INDIRECT(ADDRESS(ROW(),MATCH(W46,$1:$1,0))))</f>
        <v/>
      </c>
    </row>
    <row r="47" spans="1:30" ht="9.75" customHeight="1">
      <c r="A47" s="33"/>
      <c r="B47" s="33"/>
      <c r="C47" s="152"/>
      <c r="D47" s="155"/>
      <c r="E47" s="162" t="str">
        <f t="shared" ca="1" si="0"/>
        <v/>
      </c>
      <c r="F47" s="191" t="str">
        <f t="shared" ca="1" si="1"/>
        <v/>
      </c>
      <c r="G47" s="165"/>
      <c r="H47" s="155" t="str">
        <f>IF(G47="","",VLOOKUP(G47,競技csv!$F:$O,MATCH(H$2,競技csv!$1:$1,0)-MATCH("競技名",競技csv!$1:$1,0)+1,0))</f>
        <v/>
      </c>
      <c r="I47" s="155" t="str">
        <f>IF(G47="","",VLOOKUP(G47,競技csv!$F:$O,MATCH(I$2,競技csv!$1:$1,0)-MATCH("競技名",競技csv!$1:$1,0)+1,0))</f>
        <v/>
      </c>
      <c r="J47" s="162"/>
      <c r="K47" s="163"/>
      <c r="L47" s="164"/>
      <c r="M47" s="165"/>
      <c r="N47" s="155" t="str">
        <f>IF(M47="","",VLOOKUP(M47,競技csv!$F:$O,MATCH(N$2,競技csv!$1:$1,0)-MATCH("競技名",競技csv!$1:$1,0)+1,0))</f>
        <v/>
      </c>
      <c r="O47" s="155" t="str">
        <f>IF(M47="","",VLOOKUP(M47,競技csv!$F:$O,MATCH(O$2,競技csv!$1:$1,0)-MATCH("競技名",競技csv!$1:$1,0)+1,0))</f>
        <v/>
      </c>
      <c r="P47" s="162"/>
      <c r="Q47" s="163"/>
      <c r="R47" s="164"/>
      <c r="S47" s="166"/>
      <c r="T47" s="33" t="str">
        <f t="shared" si="2"/>
        <v/>
      </c>
      <c r="U47" s="34" t="str">
        <f t="shared" ref="U47:V47" si="92">IF($S47="","",VLOOKUP($C47&amp;$S47,$P$65:$S$70,MATCH(U$2,$P$64:$S$64,0),0))</f>
        <v/>
      </c>
      <c r="V47" s="34" t="str">
        <f t="shared" si="92"/>
        <v/>
      </c>
      <c r="W47" s="33" t="str">
        <f t="shared" si="4"/>
        <v/>
      </c>
      <c r="X47" s="33">
        <f t="shared" ref="X47:AC47" si="93">IF($W47=X$1,X46+1,X46)</f>
        <v>0</v>
      </c>
      <c r="Y47" s="33">
        <f t="shared" si="93"/>
        <v>0</v>
      </c>
      <c r="Z47" s="33">
        <f t="shared" si="93"/>
        <v>0</v>
      </c>
      <c r="AA47" s="33">
        <f t="shared" si="93"/>
        <v>0</v>
      </c>
      <c r="AB47" s="33">
        <f t="shared" si="93"/>
        <v>0</v>
      </c>
      <c r="AC47" s="33">
        <f t="shared" si="93"/>
        <v>0</v>
      </c>
      <c r="AD47" s="33" t="str">
        <f t="array" aca="1" ref="AD47" ca="1">IF(W47="","",INDIRECT(ADDRESS(ROW(),MATCH(W47,$1:$1,0))))</f>
        <v/>
      </c>
    </row>
    <row r="48" spans="1:30" ht="9.75" customHeight="1">
      <c r="A48" s="33"/>
      <c r="B48" s="33"/>
      <c r="C48" s="152"/>
      <c r="D48" s="155"/>
      <c r="E48" s="162" t="str">
        <f t="shared" ca="1" si="0"/>
        <v/>
      </c>
      <c r="F48" s="191" t="str">
        <f t="shared" ca="1" si="1"/>
        <v/>
      </c>
      <c r="G48" s="165"/>
      <c r="H48" s="155" t="str">
        <f>IF(G48="","",VLOOKUP(G48,競技csv!$F:$O,MATCH(H$2,競技csv!$1:$1,0)-MATCH("競技名",競技csv!$1:$1,0)+1,0))</f>
        <v/>
      </c>
      <c r="I48" s="155" t="str">
        <f>IF(G48="","",VLOOKUP(G48,競技csv!$F:$O,MATCH(I$2,競技csv!$1:$1,0)-MATCH("競技名",競技csv!$1:$1,0)+1,0))</f>
        <v/>
      </c>
      <c r="J48" s="162"/>
      <c r="K48" s="163"/>
      <c r="L48" s="164"/>
      <c r="M48" s="165"/>
      <c r="N48" s="155" t="str">
        <f>IF(M48="","",VLOOKUP(M48,競技csv!$F:$O,MATCH(N$2,競技csv!$1:$1,0)-MATCH("競技名",競技csv!$1:$1,0)+1,0))</f>
        <v/>
      </c>
      <c r="O48" s="155" t="str">
        <f>IF(M48="","",VLOOKUP(M48,競技csv!$F:$O,MATCH(O$2,競技csv!$1:$1,0)-MATCH("競技名",競技csv!$1:$1,0)+1,0))</f>
        <v/>
      </c>
      <c r="P48" s="162"/>
      <c r="Q48" s="163"/>
      <c r="R48" s="164"/>
      <c r="S48" s="166"/>
      <c r="T48" s="33" t="str">
        <f t="shared" si="2"/>
        <v/>
      </c>
      <c r="U48" s="34" t="str">
        <f t="shared" ref="U48:V48" si="94">IF($S48="","",VLOOKUP($C48&amp;$S48,$P$65:$S$70,MATCH(U$2,$P$64:$S$64,0),0))</f>
        <v/>
      </c>
      <c r="V48" s="34" t="str">
        <f t="shared" si="94"/>
        <v/>
      </c>
      <c r="W48" s="33" t="str">
        <f t="shared" si="4"/>
        <v/>
      </c>
      <c r="X48" s="33">
        <f t="shared" ref="X48:AC48" si="95">IF($W48=X$1,X47+1,X47)</f>
        <v>0</v>
      </c>
      <c r="Y48" s="33">
        <f t="shared" si="95"/>
        <v>0</v>
      </c>
      <c r="Z48" s="33">
        <f t="shared" si="95"/>
        <v>0</v>
      </c>
      <c r="AA48" s="33">
        <f t="shared" si="95"/>
        <v>0</v>
      </c>
      <c r="AB48" s="33">
        <f t="shared" si="95"/>
        <v>0</v>
      </c>
      <c r="AC48" s="33">
        <f t="shared" si="95"/>
        <v>0</v>
      </c>
      <c r="AD48" s="33" t="str">
        <f t="array" aca="1" ref="AD48" ca="1">IF(W48="","",INDIRECT(ADDRESS(ROW(),MATCH(W48,$1:$1,0))))</f>
        <v/>
      </c>
    </row>
    <row r="49" spans="1:30" ht="9.75" customHeight="1">
      <c r="A49" s="33"/>
      <c r="B49" s="33"/>
      <c r="C49" s="152"/>
      <c r="D49" s="155"/>
      <c r="E49" s="162" t="str">
        <f t="shared" ca="1" si="0"/>
        <v/>
      </c>
      <c r="F49" s="191" t="str">
        <f t="shared" ca="1" si="1"/>
        <v/>
      </c>
      <c r="G49" s="165"/>
      <c r="H49" s="155" t="str">
        <f>IF(G49="","",VLOOKUP(G49,競技csv!$F:$O,MATCH(H$2,競技csv!$1:$1,0)-MATCH("競技名",競技csv!$1:$1,0)+1,0))</f>
        <v/>
      </c>
      <c r="I49" s="155" t="str">
        <f>IF(G49="","",VLOOKUP(G49,競技csv!$F:$O,MATCH(I$2,競技csv!$1:$1,0)-MATCH("競技名",競技csv!$1:$1,0)+1,0))</f>
        <v/>
      </c>
      <c r="J49" s="162"/>
      <c r="K49" s="163"/>
      <c r="L49" s="164"/>
      <c r="M49" s="165"/>
      <c r="N49" s="155" t="str">
        <f>IF(M49="","",VLOOKUP(M49,競技csv!$F:$O,MATCH(N$2,競技csv!$1:$1,0)-MATCH("競技名",競技csv!$1:$1,0)+1,0))</f>
        <v/>
      </c>
      <c r="O49" s="155" t="str">
        <f>IF(M49="","",VLOOKUP(M49,競技csv!$F:$O,MATCH(O$2,競技csv!$1:$1,0)-MATCH("競技名",競技csv!$1:$1,0)+1,0))</f>
        <v/>
      </c>
      <c r="P49" s="162"/>
      <c r="Q49" s="163"/>
      <c r="R49" s="164"/>
      <c r="S49" s="166"/>
      <c r="T49" s="33" t="str">
        <f t="shared" si="2"/>
        <v/>
      </c>
      <c r="U49" s="34" t="str">
        <f t="shared" ref="U49:V49" si="96">IF($S49="","",VLOOKUP($C49&amp;$S49,$P$65:$S$70,MATCH(U$2,$P$64:$S$64,0),0))</f>
        <v/>
      </c>
      <c r="V49" s="34" t="str">
        <f t="shared" si="96"/>
        <v/>
      </c>
      <c r="W49" s="33" t="str">
        <f t="shared" si="4"/>
        <v/>
      </c>
      <c r="X49" s="33">
        <f t="shared" ref="X49:AC49" si="97">IF($W49=X$1,X48+1,X48)</f>
        <v>0</v>
      </c>
      <c r="Y49" s="33">
        <f t="shared" si="97"/>
        <v>0</v>
      </c>
      <c r="Z49" s="33">
        <f t="shared" si="97"/>
        <v>0</v>
      </c>
      <c r="AA49" s="33">
        <f t="shared" si="97"/>
        <v>0</v>
      </c>
      <c r="AB49" s="33">
        <f t="shared" si="97"/>
        <v>0</v>
      </c>
      <c r="AC49" s="33">
        <f t="shared" si="97"/>
        <v>0</v>
      </c>
      <c r="AD49" s="33" t="str">
        <f t="array" aca="1" ref="AD49" ca="1">IF(W49="","",INDIRECT(ADDRESS(ROW(),MATCH(W49,$1:$1,0))))</f>
        <v/>
      </c>
    </row>
    <row r="50" spans="1:30" ht="9.75" customHeight="1">
      <c r="A50" s="33"/>
      <c r="B50" s="33"/>
      <c r="C50" s="152"/>
      <c r="D50" s="155"/>
      <c r="E50" s="162" t="str">
        <f t="shared" ca="1" si="0"/>
        <v/>
      </c>
      <c r="F50" s="191" t="str">
        <f t="shared" ca="1" si="1"/>
        <v/>
      </c>
      <c r="G50" s="165"/>
      <c r="H50" s="155" t="str">
        <f>IF(G50="","",VLOOKUP(G50,競技csv!$F:$O,MATCH(H$2,競技csv!$1:$1,0)-MATCH("競技名",競技csv!$1:$1,0)+1,0))</f>
        <v/>
      </c>
      <c r="I50" s="155" t="str">
        <f>IF(G50="","",VLOOKUP(G50,競技csv!$F:$O,MATCH(I$2,競技csv!$1:$1,0)-MATCH("競技名",競技csv!$1:$1,0)+1,0))</f>
        <v/>
      </c>
      <c r="J50" s="162"/>
      <c r="K50" s="163"/>
      <c r="L50" s="164"/>
      <c r="M50" s="165"/>
      <c r="N50" s="155" t="str">
        <f>IF(M50="","",VLOOKUP(M50,競技csv!$F:$O,MATCH(N$2,競技csv!$1:$1,0)-MATCH("競技名",競技csv!$1:$1,0)+1,0))</f>
        <v/>
      </c>
      <c r="O50" s="155" t="str">
        <f>IF(M50="","",VLOOKUP(M50,競技csv!$F:$O,MATCH(O$2,競技csv!$1:$1,0)-MATCH("競技名",競技csv!$1:$1,0)+1,0))</f>
        <v/>
      </c>
      <c r="P50" s="162"/>
      <c r="Q50" s="163"/>
      <c r="R50" s="164"/>
      <c r="S50" s="166"/>
      <c r="T50" s="33" t="str">
        <f t="shared" si="2"/>
        <v/>
      </c>
      <c r="U50" s="34" t="str">
        <f t="shared" ref="U50:V50" si="98">IF($S50="","",VLOOKUP($C50&amp;$S50,$P$65:$S$70,MATCH(U$2,$P$64:$S$64,0),0))</f>
        <v/>
      </c>
      <c r="V50" s="34" t="str">
        <f t="shared" si="98"/>
        <v/>
      </c>
      <c r="W50" s="33" t="str">
        <f t="shared" si="4"/>
        <v/>
      </c>
      <c r="X50" s="33">
        <f t="shared" ref="X50:AC50" si="99">IF($W50=X$1,X49+1,X49)</f>
        <v>0</v>
      </c>
      <c r="Y50" s="33">
        <f t="shared" si="99"/>
        <v>0</v>
      </c>
      <c r="Z50" s="33">
        <f t="shared" si="99"/>
        <v>0</v>
      </c>
      <c r="AA50" s="33">
        <f t="shared" si="99"/>
        <v>0</v>
      </c>
      <c r="AB50" s="33">
        <f t="shared" si="99"/>
        <v>0</v>
      </c>
      <c r="AC50" s="33">
        <f t="shared" si="99"/>
        <v>0</v>
      </c>
      <c r="AD50" s="33" t="str">
        <f t="array" aca="1" ref="AD50" ca="1">IF(W50="","",INDIRECT(ADDRESS(ROW(),MATCH(W50,$1:$1,0))))</f>
        <v/>
      </c>
    </row>
    <row r="51" spans="1:30" ht="9.75" customHeight="1">
      <c r="A51" s="33"/>
      <c r="B51" s="33"/>
      <c r="C51" s="152"/>
      <c r="D51" s="155"/>
      <c r="E51" s="162" t="str">
        <f t="shared" ca="1" si="0"/>
        <v/>
      </c>
      <c r="F51" s="191" t="str">
        <f t="shared" ca="1" si="1"/>
        <v/>
      </c>
      <c r="G51" s="165"/>
      <c r="H51" s="155" t="str">
        <f>IF(G51="","",VLOOKUP(G51,競技csv!$F:$O,MATCH(H$2,競技csv!$1:$1,0)-MATCH("競技名",競技csv!$1:$1,0)+1,0))</f>
        <v/>
      </c>
      <c r="I51" s="155" t="str">
        <f>IF(G51="","",VLOOKUP(G51,競技csv!$F:$O,MATCH(I$2,競技csv!$1:$1,0)-MATCH("競技名",競技csv!$1:$1,0)+1,0))</f>
        <v/>
      </c>
      <c r="J51" s="162"/>
      <c r="K51" s="163"/>
      <c r="L51" s="164"/>
      <c r="M51" s="165"/>
      <c r="N51" s="155" t="str">
        <f>IF(M51="","",VLOOKUP(M51,競技csv!$F:$O,MATCH(N$2,競技csv!$1:$1,0)-MATCH("競技名",競技csv!$1:$1,0)+1,0))</f>
        <v/>
      </c>
      <c r="O51" s="155" t="str">
        <f>IF(M51="","",VLOOKUP(M51,競技csv!$F:$O,MATCH(O$2,競技csv!$1:$1,0)-MATCH("競技名",競技csv!$1:$1,0)+1,0))</f>
        <v/>
      </c>
      <c r="P51" s="162"/>
      <c r="Q51" s="163"/>
      <c r="R51" s="164"/>
      <c r="S51" s="166"/>
      <c r="T51" s="33" t="str">
        <f t="shared" si="2"/>
        <v/>
      </c>
      <c r="U51" s="34" t="str">
        <f t="shared" ref="U51:V51" si="100">IF($S51="","",VLOOKUP($C51&amp;$S51,$P$65:$S$70,MATCH(U$2,$P$64:$S$64,0),0))</f>
        <v/>
      </c>
      <c r="V51" s="34" t="str">
        <f t="shared" si="100"/>
        <v/>
      </c>
      <c r="W51" s="33" t="str">
        <f t="shared" si="4"/>
        <v/>
      </c>
      <c r="X51" s="33">
        <f t="shared" ref="X51:AC51" si="101">IF($W51=X$1,X50+1,X50)</f>
        <v>0</v>
      </c>
      <c r="Y51" s="33">
        <f t="shared" si="101"/>
        <v>0</v>
      </c>
      <c r="Z51" s="33">
        <f t="shared" si="101"/>
        <v>0</v>
      </c>
      <c r="AA51" s="33">
        <f t="shared" si="101"/>
        <v>0</v>
      </c>
      <c r="AB51" s="33">
        <f t="shared" si="101"/>
        <v>0</v>
      </c>
      <c r="AC51" s="33">
        <f t="shared" si="101"/>
        <v>0</v>
      </c>
      <c r="AD51" s="33" t="str">
        <f t="array" aca="1" ref="AD51" ca="1">IF(W51="","",INDIRECT(ADDRESS(ROW(),MATCH(W51,$1:$1,0))))</f>
        <v/>
      </c>
    </row>
    <row r="52" spans="1:30" ht="9.75" customHeight="1">
      <c r="A52" s="33"/>
      <c r="B52" s="33"/>
      <c r="C52" s="152"/>
      <c r="D52" s="155"/>
      <c r="E52" s="162" t="str">
        <f t="shared" ca="1" si="0"/>
        <v/>
      </c>
      <c r="F52" s="191" t="str">
        <f t="shared" ca="1" si="1"/>
        <v/>
      </c>
      <c r="G52" s="165"/>
      <c r="H52" s="155" t="str">
        <f>IF(G52="","",VLOOKUP(G52,競技csv!$F:$O,MATCH(H$2,競技csv!$1:$1,0)-MATCH("競技名",競技csv!$1:$1,0)+1,0))</f>
        <v/>
      </c>
      <c r="I52" s="155" t="str">
        <f>IF(G52="","",VLOOKUP(G52,競技csv!$F:$O,MATCH(I$2,競技csv!$1:$1,0)-MATCH("競技名",競技csv!$1:$1,0)+1,0))</f>
        <v/>
      </c>
      <c r="J52" s="162"/>
      <c r="K52" s="163"/>
      <c r="L52" s="164"/>
      <c r="M52" s="165"/>
      <c r="N52" s="155" t="str">
        <f>IF(M52="","",VLOOKUP(M52,競技csv!$F:$O,MATCH(N$2,競技csv!$1:$1,0)-MATCH("競技名",競技csv!$1:$1,0)+1,0))</f>
        <v/>
      </c>
      <c r="O52" s="155" t="str">
        <f>IF(M52="","",VLOOKUP(M52,競技csv!$F:$O,MATCH(O$2,競技csv!$1:$1,0)-MATCH("競技名",競技csv!$1:$1,0)+1,0))</f>
        <v/>
      </c>
      <c r="P52" s="162"/>
      <c r="Q52" s="163"/>
      <c r="R52" s="164"/>
      <c r="S52" s="166"/>
      <c r="T52" s="33" t="str">
        <f t="shared" si="2"/>
        <v/>
      </c>
      <c r="U52" s="34" t="str">
        <f t="shared" ref="U52:V52" si="102">IF($S52="","",VLOOKUP($C52&amp;$S52,$P$65:$S$70,MATCH(U$2,$P$64:$S$64,0),0))</f>
        <v/>
      </c>
      <c r="V52" s="34" t="str">
        <f t="shared" si="102"/>
        <v/>
      </c>
      <c r="W52" s="33" t="str">
        <f t="shared" si="4"/>
        <v/>
      </c>
      <c r="X52" s="33">
        <f t="shared" ref="X52:AC52" si="103">IF($W52=X$1,X51+1,X51)</f>
        <v>0</v>
      </c>
      <c r="Y52" s="33">
        <f t="shared" si="103"/>
        <v>0</v>
      </c>
      <c r="Z52" s="33">
        <f t="shared" si="103"/>
        <v>0</v>
      </c>
      <c r="AA52" s="33">
        <f t="shared" si="103"/>
        <v>0</v>
      </c>
      <c r="AB52" s="33">
        <f t="shared" si="103"/>
        <v>0</v>
      </c>
      <c r="AC52" s="33">
        <f t="shared" si="103"/>
        <v>0</v>
      </c>
      <c r="AD52" s="33" t="str">
        <f t="array" aca="1" ref="AD52" ca="1">IF(W52="","",INDIRECT(ADDRESS(ROW(),MATCH(W52,$1:$1,0))))</f>
        <v/>
      </c>
    </row>
    <row r="53" spans="1:30" ht="9.75" customHeight="1">
      <c r="A53" s="33"/>
      <c r="B53" s="33"/>
      <c r="C53" s="152"/>
      <c r="D53" s="155"/>
      <c r="E53" s="162" t="str">
        <f t="shared" ca="1" si="0"/>
        <v/>
      </c>
      <c r="F53" s="191" t="str">
        <f t="shared" ca="1" si="1"/>
        <v/>
      </c>
      <c r="G53" s="165"/>
      <c r="H53" s="155" t="str">
        <f>IF(G53="","",VLOOKUP(G53,競技csv!$F:$O,MATCH(H$2,競技csv!$1:$1,0)-MATCH("競技名",競技csv!$1:$1,0)+1,0))</f>
        <v/>
      </c>
      <c r="I53" s="155" t="str">
        <f>IF(G53="","",VLOOKUP(G53,競技csv!$F:$O,MATCH(I$2,競技csv!$1:$1,0)-MATCH("競技名",競技csv!$1:$1,0)+1,0))</f>
        <v/>
      </c>
      <c r="J53" s="162"/>
      <c r="K53" s="163"/>
      <c r="L53" s="164"/>
      <c r="M53" s="165"/>
      <c r="N53" s="155" t="str">
        <f>IF(M53="","",VLOOKUP(M53,競技csv!$F:$O,MATCH(N$2,競技csv!$1:$1,0)-MATCH("競技名",競技csv!$1:$1,0)+1,0))</f>
        <v/>
      </c>
      <c r="O53" s="155" t="str">
        <f>IF(M53="","",VLOOKUP(M53,競技csv!$F:$O,MATCH(O$2,競技csv!$1:$1,0)-MATCH("競技名",競技csv!$1:$1,0)+1,0))</f>
        <v/>
      </c>
      <c r="P53" s="162"/>
      <c r="Q53" s="163"/>
      <c r="R53" s="164"/>
      <c r="S53" s="166"/>
      <c r="T53" s="33" t="str">
        <f t="shared" si="2"/>
        <v/>
      </c>
      <c r="U53" s="34" t="str">
        <f t="shared" ref="U53:V53" si="104">IF($S53="","",VLOOKUP($C53&amp;$S53,$P$65:$S$70,MATCH(U$2,$P$64:$S$64,0),0))</f>
        <v/>
      </c>
      <c r="V53" s="34" t="str">
        <f t="shared" si="104"/>
        <v/>
      </c>
      <c r="W53" s="33" t="str">
        <f t="shared" si="4"/>
        <v/>
      </c>
      <c r="X53" s="33">
        <f t="shared" ref="X53:AC53" si="105">IF($W53=X$1,X52+1,X52)</f>
        <v>0</v>
      </c>
      <c r="Y53" s="33">
        <f t="shared" si="105"/>
        <v>0</v>
      </c>
      <c r="Z53" s="33">
        <f t="shared" si="105"/>
        <v>0</v>
      </c>
      <c r="AA53" s="33">
        <f t="shared" si="105"/>
        <v>0</v>
      </c>
      <c r="AB53" s="33">
        <f t="shared" si="105"/>
        <v>0</v>
      </c>
      <c r="AC53" s="33">
        <f t="shared" si="105"/>
        <v>0</v>
      </c>
      <c r="AD53" s="33" t="str">
        <f t="array" aca="1" ref="AD53" ca="1">IF(W53="","",INDIRECT(ADDRESS(ROW(),MATCH(W53,$1:$1,0))))</f>
        <v/>
      </c>
    </row>
    <row r="54" spans="1:30" ht="9.75" customHeight="1">
      <c r="A54" s="33"/>
      <c r="B54" s="33"/>
      <c r="C54" s="152"/>
      <c r="D54" s="155"/>
      <c r="E54" s="162" t="str">
        <f t="shared" ca="1" si="0"/>
        <v/>
      </c>
      <c r="F54" s="191" t="str">
        <f t="shared" ca="1" si="1"/>
        <v/>
      </c>
      <c r="G54" s="165"/>
      <c r="H54" s="155" t="str">
        <f>IF(G54="","",VLOOKUP(G54,競技csv!$F:$O,MATCH(H$2,競技csv!$1:$1,0)-MATCH("競技名",競技csv!$1:$1,0)+1,0))</f>
        <v/>
      </c>
      <c r="I54" s="155" t="str">
        <f>IF(G54="","",VLOOKUP(G54,競技csv!$F:$O,MATCH(I$2,競技csv!$1:$1,0)-MATCH("競技名",競技csv!$1:$1,0)+1,0))</f>
        <v/>
      </c>
      <c r="J54" s="162"/>
      <c r="K54" s="163"/>
      <c r="L54" s="164"/>
      <c r="M54" s="165"/>
      <c r="N54" s="155" t="str">
        <f>IF(M54="","",VLOOKUP(M54,競技csv!$F:$O,MATCH(N$2,競技csv!$1:$1,0)-MATCH("競技名",競技csv!$1:$1,0)+1,0))</f>
        <v/>
      </c>
      <c r="O54" s="155" t="str">
        <f>IF(M54="","",VLOOKUP(M54,競技csv!$F:$O,MATCH(O$2,競技csv!$1:$1,0)-MATCH("競技名",競技csv!$1:$1,0)+1,0))</f>
        <v/>
      </c>
      <c r="P54" s="162"/>
      <c r="Q54" s="163"/>
      <c r="R54" s="164"/>
      <c r="S54" s="166"/>
      <c r="T54" s="33" t="str">
        <f t="shared" si="2"/>
        <v/>
      </c>
      <c r="U54" s="34" t="str">
        <f t="shared" ref="U54:V54" si="106">IF($S54="","",VLOOKUP($C54&amp;$S54,$P$65:$S$70,MATCH(U$2,$P$64:$S$64,0),0))</f>
        <v/>
      </c>
      <c r="V54" s="34" t="str">
        <f t="shared" si="106"/>
        <v/>
      </c>
      <c r="W54" s="33" t="str">
        <f t="shared" si="4"/>
        <v/>
      </c>
      <c r="X54" s="33">
        <f t="shared" ref="X54:AC54" si="107">IF($W54=X$1,X53+1,X53)</f>
        <v>0</v>
      </c>
      <c r="Y54" s="33">
        <f t="shared" si="107"/>
        <v>0</v>
      </c>
      <c r="Z54" s="33">
        <f t="shared" si="107"/>
        <v>0</v>
      </c>
      <c r="AA54" s="33">
        <f t="shared" si="107"/>
        <v>0</v>
      </c>
      <c r="AB54" s="33">
        <f t="shared" si="107"/>
        <v>0</v>
      </c>
      <c r="AC54" s="33">
        <f t="shared" si="107"/>
        <v>0</v>
      </c>
      <c r="AD54" s="33" t="str">
        <f t="array" aca="1" ref="AD54" ca="1">IF(W54="","",INDIRECT(ADDRESS(ROW(),MATCH(W54,$1:$1,0))))</f>
        <v/>
      </c>
    </row>
    <row r="55" spans="1:30" ht="9.75" customHeight="1">
      <c r="A55" s="33"/>
      <c r="B55" s="33"/>
      <c r="C55" s="152"/>
      <c r="D55" s="155"/>
      <c r="E55" s="162" t="str">
        <f t="shared" ca="1" si="0"/>
        <v/>
      </c>
      <c r="F55" s="191" t="str">
        <f t="shared" ca="1" si="1"/>
        <v/>
      </c>
      <c r="G55" s="165"/>
      <c r="H55" s="155" t="str">
        <f>IF(G55="","",VLOOKUP(G55,競技csv!$F:$O,MATCH(H$2,競技csv!$1:$1,0)-MATCH("競技名",競技csv!$1:$1,0)+1,0))</f>
        <v/>
      </c>
      <c r="I55" s="155" t="str">
        <f>IF(G55="","",VLOOKUP(G55,競技csv!$F:$O,MATCH(I$2,競技csv!$1:$1,0)-MATCH("競技名",競技csv!$1:$1,0)+1,0))</f>
        <v/>
      </c>
      <c r="J55" s="162"/>
      <c r="K55" s="163"/>
      <c r="L55" s="164"/>
      <c r="M55" s="165"/>
      <c r="N55" s="155" t="str">
        <f>IF(M55="","",VLOOKUP(M55,競技csv!$F:$O,MATCH(N$2,競技csv!$1:$1,0)-MATCH("競技名",競技csv!$1:$1,0)+1,0))</f>
        <v/>
      </c>
      <c r="O55" s="155" t="str">
        <f>IF(M55="","",VLOOKUP(M55,競技csv!$F:$O,MATCH(O$2,競技csv!$1:$1,0)-MATCH("競技名",競技csv!$1:$1,0)+1,0))</f>
        <v/>
      </c>
      <c r="P55" s="162"/>
      <c r="Q55" s="163"/>
      <c r="R55" s="164"/>
      <c r="S55" s="166"/>
      <c r="T55" s="33" t="str">
        <f t="shared" si="2"/>
        <v/>
      </c>
      <c r="U55" s="34" t="str">
        <f t="shared" ref="U55:V55" si="108">IF($S55="","",VLOOKUP($C55&amp;$S55,$P$65:$S$70,MATCH(U$2,$P$64:$S$64,0),0))</f>
        <v/>
      </c>
      <c r="V55" s="34" t="str">
        <f t="shared" si="108"/>
        <v/>
      </c>
      <c r="W55" s="33" t="str">
        <f t="shared" si="4"/>
        <v/>
      </c>
      <c r="X55" s="33">
        <f t="shared" ref="X55:AC55" si="109">IF($W55=X$1,X54+1,X54)</f>
        <v>0</v>
      </c>
      <c r="Y55" s="33">
        <f t="shared" si="109"/>
        <v>0</v>
      </c>
      <c r="Z55" s="33">
        <f t="shared" si="109"/>
        <v>0</v>
      </c>
      <c r="AA55" s="33">
        <f t="shared" si="109"/>
        <v>0</v>
      </c>
      <c r="AB55" s="33">
        <f t="shared" si="109"/>
        <v>0</v>
      </c>
      <c r="AC55" s="33">
        <f t="shared" si="109"/>
        <v>0</v>
      </c>
      <c r="AD55" s="33" t="str">
        <f t="array" aca="1" ref="AD55" ca="1">IF(W55="","",INDIRECT(ADDRESS(ROW(),MATCH(W55,$1:$1,0))))</f>
        <v/>
      </c>
    </row>
    <row r="56" spans="1:30" ht="9.75" customHeight="1">
      <c r="A56" s="33"/>
      <c r="B56" s="33"/>
      <c r="C56" s="152"/>
      <c r="D56" s="155"/>
      <c r="E56" s="162" t="str">
        <f t="shared" ca="1" si="0"/>
        <v/>
      </c>
      <c r="F56" s="191" t="str">
        <f t="shared" ca="1" si="1"/>
        <v/>
      </c>
      <c r="G56" s="165"/>
      <c r="H56" s="155" t="str">
        <f>IF(G56="","",VLOOKUP(G56,競技csv!$F:$O,MATCH(H$2,競技csv!$1:$1,0)-MATCH("競技名",競技csv!$1:$1,0)+1,0))</f>
        <v/>
      </c>
      <c r="I56" s="155" t="str">
        <f>IF(G56="","",VLOOKUP(G56,競技csv!$F:$O,MATCH(I$2,競技csv!$1:$1,0)-MATCH("競技名",競技csv!$1:$1,0)+1,0))</f>
        <v/>
      </c>
      <c r="J56" s="162"/>
      <c r="K56" s="163"/>
      <c r="L56" s="164"/>
      <c r="M56" s="165"/>
      <c r="N56" s="155" t="str">
        <f>IF(M56="","",VLOOKUP(M56,競技csv!$F:$O,MATCH(N$2,競技csv!$1:$1,0)-MATCH("競技名",競技csv!$1:$1,0)+1,0))</f>
        <v/>
      </c>
      <c r="O56" s="155" t="str">
        <f>IF(M56="","",VLOOKUP(M56,競技csv!$F:$O,MATCH(O$2,競技csv!$1:$1,0)-MATCH("競技名",競技csv!$1:$1,0)+1,0))</f>
        <v/>
      </c>
      <c r="P56" s="162"/>
      <c r="Q56" s="163"/>
      <c r="R56" s="164"/>
      <c r="S56" s="166"/>
      <c r="T56" s="33" t="str">
        <f t="shared" si="2"/>
        <v/>
      </c>
      <c r="U56" s="34" t="str">
        <f t="shared" ref="U56:V56" si="110">IF($S56="","",VLOOKUP($C56&amp;$S56,$P$65:$S$70,MATCH(U$2,$P$64:$S$64,0),0))</f>
        <v/>
      </c>
      <c r="V56" s="34" t="str">
        <f t="shared" si="110"/>
        <v/>
      </c>
      <c r="W56" s="33" t="str">
        <f t="shared" si="4"/>
        <v/>
      </c>
      <c r="X56" s="33">
        <f t="shared" ref="X56:AC56" si="111">IF($W56=X$1,X55+1,X55)</f>
        <v>0</v>
      </c>
      <c r="Y56" s="33">
        <f t="shared" si="111"/>
        <v>0</v>
      </c>
      <c r="Z56" s="33">
        <f t="shared" si="111"/>
        <v>0</v>
      </c>
      <c r="AA56" s="33">
        <f t="shared" si="111"/>
        <v>0</v>
      </c>
      <c r="AB56" s="33">
        <f t="shared" si="111"/>
        <v>0</v>
      </c>
      <c r="AC56" s="33">
        <f t="shared" si="111"/>
        <v>0</v>
      </c>
      <c r="AD56" s="33" t="str">
        <f t="array" aca="1" ref="AD56" ca="1">IF(W56="","",INDIRECT(ADDRESS(ROW(),MATCH(W56,$1:$1,0))))</f>
        <v/>
      </c>
    </row>
    <row r="57" spans="1:30" ht="9.75" customHeight="1">
      <c r="A57" s="33"/>
      <c r="B57" s="33"/>
      <c r="C57" s="152"/>
      <c r="D57" s="155"/>
      <c r="E57" s="162" t="str">
        <f t="shared" ca="1" si="0"/>
        <v/>
      </c>
      <c r="F57" s="191" t="str">
        <f t="shared" ca="1" si="1"/>
        <v/>
      </c>
      <c r="G57" s="165"/>
      <c r="H57" s="155" t="str">
        <f>IF(G57="","",VLOOKUP(G57,競技csv!$F:$O,MATCH(H$2,競技csv!$1:$1,0)-MATCH("競技名",競技csv!$1:$1,0)+1,0))</f>
        <v/>
      </c>
      <c r="I57" s="155" t="str">
        <f>IF(G57="","",VLOOKUP(G57,競技csv!$F:$O,MATCH(I$2,競技csv!$1:$1,0)-MATCH("競技名",競技csv!$1:$1,0)+1,0))</f>
        <v/>
      </c>
      <c r="J57" s="162"/>
      <c r="K57" s="163"/>
      <c r="L57" s="164"/>
      <c r="M57" s="165"/>
      <c r="N57" s="155" t="str">
        <f>IF(M57="","",VLOOKUP(M57,競技csv!$F:$O,MATCH(N$2,競技csv!$1:$1,0)-MATCH("競技名",競技csv!$1:$1,0)+1,0))</f>
        <v/>
      </c>
      <c r="O57" s="155" t="str">
        <f>IF(M57="","",VLOOKUP(M57,競技csv!$F:$O,MATCH(O$2,競技csv!$1:$1,0)-MATCH("競技名",競技csv!$1:$1,0)+1,0))</f>
        <v/>
      </c>
      <c r="P57" s="162"/>
      <c r="Q57" s="163"/>
      <c r="R57" s="164"/>
      <c r="S57" s="166"/>
      <c r="T57" s="33" t="str">
        <f t="shared" si="2"/>
        <v/>
      </c>
      <c r="U57" s="34" t="str">
        <f t="shared" ref="U57:V57" si="112">IF($S57="","",VLOOKUP($C57&amp;$S57,$P$65:$S$70,MATCH(U$2,$P$64:$S$64,0),0))</f>
        <v/>
      </c>
      <c r="V57" s="34" t="str">
        <f t="shared" si="112"/>
        <v/>
      </c>
      <c r="W57" s="33" t="str">
        <f t="shared" si="4"/>
        <v/>
      </c>
      <c r="X57" s="33">
        <f t="shared" ref="X57:AC57" si="113">IF($W57=X$1,X56+1,X56)</f>
        <v>0</v>
      </c>
      <c r="Y57" s="33">
        <f t="shared" si="113"/>
        <v>0</v>
      </c>
      <c r="Z57" s="33">
        <f t="shared" si="113"/>
        <v>0</v>
      </c>
      <c r="AA57" s="33">
        <f t="shared" si="113"/>
        <v>0</v>
      </c>
      <c r="AB57" s="33">
        <f t="shared" si="113"/>
        <v>0</v>
      </c>
      <c r="AC57" s="33">
        <f t="shared" si="113"/>
        <v>0</v>
      </c>
      <c r="AD57" s="33" t="str">
        <f t="array" aca="1" ref="AD57" ca="1">IF(W57="","",INDIRECT(ADDRESS(ROW(),MATCH(W57,$1:$1,0))))</f>
        <v/>
      </c>
    </row>
    <row r="58" spans="1:30" ht="9.75" customHeight="1">
      <c r="A58" s="33"/>
      <c r="B58" s="33"/>
      <c r="C58" s="152"/>
      <c r="D58" s="155"/>
      <c r="E58" s="162" t="str">
        <f t="shared" ca="1" si="0"/>
        <v/>
      </c>
      <c r="F58" s="191" t="str">
        <f t="shared" ca="1" si="1"/>
        <v/>
      </c>
      <c r="G58" s="165"/>
      <c r="H58" s="155" t="str">
        <f>IF(G58="","",VLOOKUP(G58,競技csv!$F:$O,MATCH(H$2,競技csv!$1:$1,0)-MATCH("競技名",競技csv!$1:$1,0)+1,0))</f>
        <v/>
      </c>
      <c r="I58" s="155" t="str">
        <f>IF(G58="","",VLOOKUP(G58,競技csv!$F:$O,MATCH(I$2,競技csv!$1:$1,0)-MATCH("競技名",競技csv!$1:$1,0)+1,0))</f>
        <v/>
      </c>
      <c r="J58" s="162"/>
      <c r="K58" s="163"/>
      <c r="L58" s="164"/>
      <c r="M58" s="165"/>
      <c r="N58" s="155" t="str">
        <f>IF(M58="","",VLOOKUP(M58,競技csv!$F:$O,MATCH(N$2,競技csv!$1:$1,0)-MATCH("競技名",競技csv!$1:$1,0)+1,0))</f>
        <v/>
      </c>
      <c r="O58" s="155" t="str">
        <f>IF(M58="","",VLOOKUP(M58,競技csv!$F:$O,MATCH(O$2,競技csv!$1:$1,0)-MATCH("競技名",競技csv!$1:$1,0)+1,0))</f>
        <v/>
      </c>
      <c r="P58" s="162"/>
      <c r="Q58" s="163"/>
      <c r="R58" s="164"/>
      <c r="S58" s="166"/>
      <c r="T58" s="33" t="str">
        <f t="shared" si="2"/>
        <v/>
      </c>
      <c r="U58" s="34" t="str">
        <f t="shared" ref="U58:V58" si="114">IF($S58="","",VLOOKUP($C58&amp;$S58,$P$65:$S$70,MATCH(U$2,$P$64:$S$64,0),0))</f>
        <v/>
      </c>
      <c r="V58" s="34" t="str">
        <f t="shared" si="114"/>
        <v/>
      </c>
      <c r="W58" s="33" t="str">
        <f t="shared" si="4"/>
        <v/>
      </c>
      <c r="X58" s="33">
        <f t="shared" ref="X58:AC58" si="115">IF($W58=X$1,X57+1,X57)</f>
        <v>0</v>
      </c>
      <c r="Y58" s="33">
        <f t="shared" si="115"/>
        <v>0</v>
      </c>
      <c r="Z58" s="33">
        <f t="shared" si="115"/>
        <v>0</v>
      </c>
      <c r="AA58" s="33">
        <f t="shared" si="115"/>
        <v>0</v>
      </c>
      <c r="AB58" s="33">
        <f t="shared" si="115"/>
        <v>0</v>
      </c>
      <c r="AC58" s="33">
        <f t="shared" si="115"/>
        <v>0</v>
      </c>
      <c r="AD58" s="33" t="str">
        <f t="array" aca="1" ref="AD58" ca="1">IF(W58="","",INDIRECT(ADDRESS(ROW(),MATCH(W58,$1:$1,0))))</f>
        <v/>
      </c>
    </row>
    <row r="59" spans="1:30" ht="9.75" customHeight="1">
      <c r="A59" s="33"/>
      <c r="B59" s="33"/>
      <c r="C59" s="152"/>
      <c r="D59" s="155"/>
      <c r="E59" s="162" t="str">
        <f t="shared" ca="1" si="0"/>
        <v/>
      </c>
      <c r="F59" s="191" t="str">
        <f t="shared" ca="1" si="1"/>
        <v/>
      </c>
      <c r="G59" s="165"/>
      <c r="H59" s="155" t="str">
        <f>IF(G59="","",VLOOKUP(G59,競技csv!$F:$O,MATCH(H$2,競技csv!$1:$1,0)-MATCH("競技名",競技csv!$1:$1,0)+1,0))</f>
        <v/>
      </c>
      <c r="I59" s="155" t="str">
        <f>IF(G59="","",VLOOKUP(G59,競技csv!$F:$O,MATCH(I$2,競技csv!$1:$1,0)-MATCH("競技名",競技csv!$1:$1,0)+1,0))</f>
        <v/>
      </c>
      <c r="J59" s="162"/>
      <c r="K59" s="163"/>
      <c r="L59" s="164"/>
      <c r="M59" s="165"/>
      <c r="N59" s="155" t="str">
        <f>IF(M59="","",VLOOKUP(M59,競技csv!$F:$O,MATCH(N$2,競技csv!$1:$1,0)-MATCH("競技名",競技csv!$1:$1,0)+1,0))</f>
        <v/>
      </c>
      <c r="O59" s="155" t="str">
        <f>IF(M59="","",VLOOKUP(M59,競技csv!$F:$O,MATCH(O$2,競技csv!$1:$1,0)-MATCH("競技名",競技csv!$1:$1,0)+1,0))</f>
        <v/>
      </c>
      <c r="P59" s="162"/>
      <c r="Q59" s="163"/>
      <c r="R59" s="164"/>
      <c r="S59" s="166"/>
      <c r="T59" s="33" t="str">
        <f t="shared" si="2"/>
        <v/>
      </c>
      <c r="U59" s="34" t="str">
        <f t="shared" ref="U59:V59" si="116">IF($S59="","",VLOOKUP($C59&amp;$S59,$P$65:$S$70,MATCH(U$2,$P$64:$S$64,0),0))</f>
        <v/>
      </c>
      <c r="V59" s="34" t="str">
        <f t="shared" si="116"/>
        <v/>
      </c>
      <c r="W59" s="33" t="str">
        <f t="shared" si="4"/>
        <v/>
      </c>
      <c r="X59" s="33">
        <f t="shared" ref="X59:AC59" si="117">IF($W59=X$1,X58+1,X58)</f>
        <v>0</v>
      </c>
      <c r="Y59" s="33">
        <f t="shared" si="117"/>
        <v>0</v>
      </c>
      <c r="Z59" s="33">
        <f t="shared" si="117"/>
        <v>0</v>
      </c>
      <c r="AA59" s="33">
        <f t="shared" si="117"/>
        <v>0</v>
      </c>
      <c r="AB59" s="33">
        <f t="shared" si="117"/>
        <v>0</v>
      </c>
      <c r="AC59" s="33">
        <f t="shared" si="117"/>
        <v>0</v>
      </c>
      <c r="AD59" s="33" t="str">
        <f t="array" aca="1" ref="AD59" ca="1">IF(W59="","",INDIRECT(ADDRESS(ROW(),MATCH(W59,$1:$1,0))))</f>
        <v/>
      </c>
    </row>
    <row r="60" spans="1:30" ht="9.75" customHeight="1">
      <c r="A60" s="33"/>
      <c r="B60" s="33"/>
      <c r="C60" s="152"/>
      <c r="D60" s="155"/>
      <c r="E60" s="162" t="str">
        <f t="shared" ca="1" si="0"/>
        <v/>
      </c>
      <c r="F60" s="191" t="str">
        <f t="shared" ca="1" si="1"/>
        <v/>
      </c>
      <c r="G60" s="165"/>
      <c r="H60" s="155" t="str">
        <f>IF(G60="","",VLOOKUP(G60,競技csv!$F:$O,MATCH(H$2,競技csv!$1:$1,0)-MATCH("競技名",競技csv!$1:$1,0)+1,0))</f>
        <v/>
      </c>
      <c r="I60" s="155" t="str">
        <f>IF(G60="","",VLOOKUP(G60,競技csv!$F:$O,MATCH(I$2,競技csv!$1:$1,0)-MATCH("競技名",競技csv!$1:$1,0)+1,0))</f>
        <v/>
      </c>
      <c r="J60" s="162"/>
      <c r="K60" s="163"/>
      <c r="L60" s="164"/>
      <c r="M60" s="165"/>
      <c r="N60" s="155" t="str">
        <f>IF(M60="","",VLOOKUP(M60,競技csv!$F:$O,MATCH(N$2,競技csv!$1:$1,0)-MATCH("競技名",競技csv!$1:$1,0)+1,0))</f>
        <v/>
      </c>
      <c r="O60" s="155" t="str">
        <f>IF(M60="","",VLOOKUP(M60,競技csv!$F:$O,MATCH(O$2,競技csv!$1:$1,0)-MATCH("競技名",競技csv!$1:$1,0)+1,0))</f>
        <v/>
      </c>
      <c r="P60" s="162"/>
      <c r="Q60" s="163"/>
      <c r="R60" s="164"/>
      <c r="S60" s="166"/>
      <c r="T60" s="33" t="str">
        <f t="shared" si="2"/>
        <v/>
      </c>
      <c r="U60" s="34" t="str">
        <f t="shared" ref="U60:V60" si="118">IF($S60="","",VLOOKUP($C60&amp;$S60,$P$65:$S$70,MATCH(U$2,$P$64:$S$64,0),0))</f>
        <v/>
      </c>
      <c r="V60" s="34" t="str">
        <f t="shared" si="118"/>
        <v/>
      </c>
      <c r="W60" s="33" t="str">
        <f t="shared" si="4"/>
        <v/>
      </c>
      <c r="X60" s="33">
        <f t="shared" ref="X60:AC60" si="119">IF($W60=X$1,X59+1,X59)</f>
        <v>0</v>
      </c>
      <c r="Y60" s="33">
        <f t="shared" si="119"/>
        <v>0</v>
      </c>
      <c r="Z60" s="33">
        <f t="shared" si="119"/>
        <v>0</v>
      </c>
      <c r="AA60" s="33">
        <f t="shared" si="119"/>
        <v>0</v>
      </c>
      <c r="AB60" s="33">
        <f t="shared" si="119"/>
        <v>0</v>
      </c>
      <c r="AC60" s="33">
        <f t="shared" si="119"/>
        <v>0</v>
      </c>
      <c r="AD60" s="33" t="str">
        <f t="array" aca="1" ref="AD60" ca="1">IF(W60="","",INDIRECT(ADDRESS(ROW(),MATCH(W60,$1:$1,0))))</f>
        <v/>
      </c>
    </row>
    <row r="61" spans="1:30" ht="9.75" customHeight="1">
      <c r="A61" s="33"/>
      <c r="B61" s="33"/>
      <c r="C61" s="152"/>
      <c r="D61" s="155"/>
      <c r="E61" s="162" t="str">
        <f t="shared" ca="1" si="0"/>
        <v/>
      </c>
      <c r="F61" s="191" t="str">
        <f t="shared" ca="1" si="1"/>
        <v/>
      </c>
      <c r="G61" s="165"/>
      <c r="H61" s="155" t="str">
        <f>IF(G61="","",VLOOKUP(G61,競技csv!$F:$O,MATCH(H$2,競技csv!$1:$1,0)-MATCH("競技名",競技csv!$1:$1,0)+1,0))</f>
        <v/>
      </c>
      <c r="I61" s="155" t="str">
        <f>IF(G61="","",VLOOKUP(G61,競技csv!$F:$O,MATCH(I$2,競技csv!$1:$1,0)-MATCH("競技名",競技csv!$1:$1,0)+1,0))</f>
        <v/>
      </c>
      <c r="J61" s="162"/>
      <c r="K61" s="163"/>
      <c r="L61" s="164"/>
      <c r="M61" s="165"/>
      <c r="N61" s="155" t="str">
        <f>IF(M61="","",VLOOKUP(M61,競技csv!$F:$O,MATCH(N$2,競技csv!$1:$1,0)-MATCH("競技名",競技csv!$1:$1,0)+1,0))</f>
        <v/>
      </c>
      <c r="O61" s="155" t="str">
        <f>IF(M61="","",VLOOKUP(M61,競技csv!$F:$O,MATCH(O$2,競技csv!$1:$1,0)-MATCH("競技名",競技csv!$1:$1,0)+1,0))</f>
        <v/>
      </c>
      <c r="P61" s="162"/>
      <c r="Q61" s="163"/>
      <c r="R61" s="164"/>
      <c r="S61" s="166"/>
      <c r="T61" s="33" t="str">
        <f t="shared" si="2"/>
        <v/>
      </c>
      <c r="U61" s="34" t="str">
        <f t="shared" ref="U61:V61" si="120">IF($S61="","",VLOOKUP($C61&amp;$S61,$P$65:$S$70,MATCH(U$2,$P$64:$S$64,0),0))</f>
        <v/>
      </c>
      <c r="V61" s="34" t="str">
        <f t="shared" si="120"/>
        <v/>
      </c>
      <c r="W61" s="33" t="str">
        <f t="shared" si="4"/>
        <v/>
      </c>
      <c r="X61" s="33">
        <f t="shared" ref="X61:AC61" si="121">IF($W61=X$1,X49+1,X49)</f>
        <v>0</v>
      </c>
      <c r="Y61" s="33">
        <f t="shared" si="121"/>
        <v>0</v>
      </c>
      <c r="Z61" s="33">
        <f t="shared" si="121"/>
        <v>0</v>
      </c>
      <c r="AA61" s="33">
        <f t="shared" si="121"/>
        <v>0</v>
      </c>
      <c r="AB61" s="33">
        <f t="shared" si="121"/>
        <v>0</v>
      </c>
      <c r="AC61" s="33">
        <f t="shared" si="121"/>
        <v>0</v>
      </c>
      <c r="AD61" s="33" t="str">
        <f t="array" aca="1" ref="AD61" ca="1">IF(W61="","",INDIRECT(ADDRESS(ROW(),MATCH(W61,$1:$1,0))))</f>
        <v/>
      </c>
    </row>
    <row r="62" spans="1:30" ht="9.75" customHeight="1">
      <c r="A62" s="33"/>
      <c r="B62" s="33"/>
      <c r="C62" s="153"/>
      <c r="D62" s="156"/>
      <c r="E62" s="168" t="str">
        <f t="shared" ca="1" si="0"/>
        <v/>
      </c>
      <c r="F62" s="192" t="str">
        <f t="shared" ca="1" si="1"/>
        <v/>
      </c>
      <c r="G62" s="167"/>
      <c r="H62" s="156" t="str">
        <f>IF(G62="","",VLOOKUP(G62,競技csv!$F:$O,MATCH(H$2,競技csv!$1:$1,0)-MATCH("競技名",競技csv!$1:$1,0)+1,0))</f>
        <v/>
      </c>
      <c r="I62" s="156" t="str">
        <f>IF(G62="","",VLOOKUP(G62,競技csv!$F:$O,MATCH(I$2,競技csv!$1:$1,0)-MATCH("競技名",競技csv!$1:$1,0)+1,0))</f>
        <v/>
      </c>
      <c r="J62" s="168"/>
      <c r="K62" s="169"/>
      <c r="L62" s="170"/>
      <c r="M62" s="167"/>
      <c r="N62" s="156" t="str">
        <f>IF(M62="","",VLOOKUP(M62,競技csv!$F:$O,MATCH(N$2,競技csv!$1:$1,0)-MATCH("競技名",競技csv!$1:$1,0)+1,0))</f>
        <v/>
      </c>
      <c r="O62" s="156" t="str">
        <f>IF(M62="","",VLOOKUP(M62,競技csv!$F:$O,MATCH(O$2,競技csv!$1:$1,0)-MATCH("競技名",競技csv!$1:$1,0)+1,0))</f>
        <v/>
      </c>
      <c r="P62" s="168"/>
      <c r="Q62" s="169"/>
      <c r="R62" s="170"/>
      <c r="S62" s="171"/>
      <c r="T62" s="33" t="str">
        <f t="shared" si="2"/>
        <v/>
      </c>
      <c r="U62" s="34" t="str">
        <f t="shared" ref="U62:V62" si="122">IF($S62="","",VLOOKUP($C62&amp;$S62,$P$65:$S$70,MATCH(U$2,$P$64:$S$64,0),0))</f>
        <v/>
      </c>
      <c r="V62" s="34" t="str">
        <f t="shared" si="122"/>
        <v/>
      </c>
      <c r="W62" s="33" t="str">
        <f t="shared" si="4"/>
        <v/>
      </c>
      <c r="X62" s="33">
        <f t="shared" ref="X62:AC62" si="123">IF($W62=X$1,X61+1,X61)</f>
        <v>0</v>
      </c>
      <c r="Y62" s="33">
        <f t="shared" si="123"/>
        <v>0</v>
      </c>
      <c r="Z62" s="33">
        <f t="shared" si="123"/>
        <v>0</v>
      </c>
      <c r="AA62" s="33">
        <f t="shared" si="123"/>
        <v>0</v>
      </c>
      <c r="AB62" s="33">
        <f t="shared" si="123"/>
        <v>0</v>
      </c>
      <c r="AC62" s="33">
        <f t="shared" si="123"/>
        <v>0</v>
      </c>
      <c r="AD62" s="33" t="str">
        <f t="array" aca="1" ref="AD62" ca="1">IF(W62="","",INDIRECT(ADDRESS(ROW(),MATCH(W62,$1:$1,0))))</f>
        <v/>
      </c>
    </row>
    <row r="63" spans="1:30" ht="20.25" customHeight="1">
      <c r="A63" s="33"/>
      <c r="B63" s="33"/>
      <c r="C63" s="87" t="s">
        <v>125</v>
      </c>
      <c r="D63" s="88"/>
      <c r="E63" s="88"/>
      <c r="F63" s="88"/>
      <c r="G63" s="88"/>
      <c r="H63" s="88"/>
      <c r="I63" s="88"/>
      <c r="J63" s="88"/>
      <c r="K63" s="88"/>
      <c r="L63" s="88"/>
      <c r="M63" s="89" t="s">
        <v>126</v>
      </c>
      <c r="N63" s="88"/>
      <c r="O63" s="88"/>
      <c r="P63" s="264" t="s">
        <v>232</v>
      </c>
      <c r="Q63" s="265"/>
      <c r="R63" s="265"/>
      <c r="S63" s="265"/>
      <c r="T63" s="33"/>
      <c r="U63" s="34" t="str">
        <f t="shared" ref="U63:V63" si="124">IF($S63="","",VLOOKUP($C63&amp;$S63,$N$65:$S$70,MATCH(U$2,$N$64:$S$64,0),0))</f>
        <v/>
      </c>
      <c r="V63" s="34" t="str">
        <f t="shared" si="124"/>
        <v/>
      </c>
      <c r="W63" s="33"/>
      <c r="X63" s="33">
        <f t="shared" ref="X63:AC63" si="125">IF(MAX(X3:X62)&gt;0,1,0)</f>
        <v>0</v>
      </c>
      <c r="Y63" s="33">
        <f t="shared" si="125"/>
        <v>0</v>
      </c>
      <c r="Z63" s="33">
        <f t="shared" si="125"/>
        <v>0</v>
      </c>
      <c r="AA63" s="33">
        <f t="shared" si="125"/>
        <v>0</v>
      </c>
      <c r="AB63" s="33">
        <f t="shared" si="125"/>
        <v>0</v>
      </c>
      <c r="AC63" s="33">
        <f t="shared" si="125"/>
        <v>0</v>
      </c>
      <c r="AD63" s="33"/>
    </row>
    <row r="64" spans="1:30" ht="13.5" customHeight="1">
      <c r="A64" s="33"/>
      <c r="B64" s="33"/>
      <c r="C64" s="266">
        <f ca="1">TODAY()</f>
        <v>45926</v>
      </c>
      <c r="D64" s="265"/>
      <c r="E64" s="90"/>
      <c r="F64" s="91"/>
      <c r="G64" s="195" t="s">
        <v>303</v>
      </c>
      <c r="H64" s="90"/>
      <c r="I64" s="90"/>
      <c r="J64" s="90"/>
      <c r="K64" s="90"/>
      <c r="L64" s="90"/>
      <c r="M64" s="92" t="s">
        <v>127</v>
      </c>
      <c r="N64" s="93"/>
      <c r="O64" s="94"/>
      <c r="P64" s="79" t="s">
        <v>121</v>
      </c>
      <c r="Q64" s="95" t="s">
        <v>114</v>
      </c>
      <c r="R64" s="96" t="s">
        <v>119</v>
      </c>
      <c r="S64" s="97" t="s">
        <v>120</v>
      </c>
      <c r="T64" s="33"/>
      <c r="U64" s="35"/>
      <c r="V64" s="35"/>
      <c r="W64" s="35"/>
      <c r="X64" s="35"/>
      <c r="Y64" s="36"/>
      <c r="Z64" s="33"/>
      <c r="AA64" s="33"/>
      <c r="AB64" s="33"/>
      <c r="AC64" s="33"/>
      <c r="AD64" s="33"/>
    </row>
    <row r="65" spans="1:30" ht="13.5" customHeight="1">
      <c r="A65" s="33"/>
      <c r="B65" s="33"/>
      <c r="C65" s="267" t="s">
        <v>128</v>
      </c>
      <c r="D65" s="268"/>
      <c r="E65" s="172" t="str">
        <f ca="1">IF(ISERROR(VLOOKUP($D3,INDIRECT($C3&amp;"選手データ!A:Z"),MATCH("所属",INDIRECT($C3&amp;"選手データ!1:1"),0),0)),"",VLOOKUP($D3,INDIRECT($C3&amp;"選手データ!A:Z"),MATCH("所属",INDIRECT($C3&amp;"選手データ!1:1"),0),0)&amp;"学校")</f>
        <v/>
      </c>
      <c r="F65" s="173"/>
      <c r="G65" s="173"/>
      <c r="H65" s="173"/>
      <c r="I65" s="173"/>
      <c r="J65" s="173"/>
      <c r="K65" s="174"/>
      <c r="L65" s="90"/>
      <c r="M65" s="98">
        <f>COUNTA(G3:G62,M3:M62)</f>
        <v>0</v>
      </c>
      <c r="N65" s="99"/>
      <c r="O65" s="100"/>
      <c r="P65" s="101" t="s">
        <v>106</v>
      </c>
      <c r="Q65" s="179"/>
      <c r="R65" s="180"/>
      <c r="S65" s="181"/>
      <c r="T65" s="33"/>
      <c r="U65" s="35"/>
      <c r="V65" s="35"/>
      <c r="W65" s="35"/>
      <c r="X65" s="35"/>
      <c r="Y65" s="35"/>
      <c r="Z65" s="33"/>
      <c r="AA65" s="33"/>
      <c r="AB65" s="33"/>
      <c r="AC65" s="33"/>
      <c r="AD65" s="33"/>
    </row>
    <row r="66" spans="1:30" ht="13.5" customHeight="1">
      <c r="A66" s="33"/>
      <c r="B66" s="33"/>
      <c r="C66" s="269" t="s">
        <v>129</v>
      </c>
      <c r="D66" s="270"/>
      <c r="E66" s="175"/>
      <c r="F66" s="102"/>
      <c r="G66" s="102"/>
      <c r="H66" s="102"/>
      <c r="I66" s="102"/>
      <c r="J66" s="102"/>
      <c r="K66" s="103" t="s">
        <v>130</v>
      </c>
      <c r="L66" s="90"/>
      <c r="M66" s="104" t="s">
        <v>118</v>
      </c>
      <c r="N66" s="105"/>
      <c r="O66" s="106"/>
      <c r="P66" s="107" t="s">
        <v>107</v>
      </c>
      <c r="Q66" s="182"/>
      <c r="R66" s="183"/>
      <c r="S66" s="184"/>
      <c r="T66" s="33"/>
      <c r="U66" s="35"/>
      <c r="V66" s="35"/>
      <c r="W66" s="35"/>
      <c r="X66" s="35"/>
      <c r="Y66" s="36"/>
      <c r="Z66" s="33"/>
      <c r="AA66" s="33"/>
      <c r="AB66" s="33"/>
      <c r="AC66" s="33"/>
      <c r="AD66" s="33"/>
    </row>
    <row r="67" spans="1:30" ht="13.5" customHeight="1" thickTop="1" thickBot="1">
      <c r="A67" s="33"/>
      <c r="B67" s="33"/>
      <c r="C67" s="271" t="s">
        <v>131</v>
      </c>
      <c r="D67" s="272"/>
      <c r="E67" s="176"/>
      <c r="F67" s="108"/>
      <c r="G67" s="108"/>
      <c r="H67" s="108"/>
      <c r="I67" s="108"/>
      <c r="J67" s="108"/>
      <c r="K67" s="109"/>
      <c r="L67" s="90"/>
      <c r="M67" s="110">
        <f>SUM(X63:AC63)</f>
        <v>0</v>
      </c>
      <c r="N67" s="105"/>
      <c r="O67" s="106"/>
      <c r="P67" s="107" t="s">
        <v>108</v>
      </c>
      <c r="Q67" s="182"/>
      <c r="R67" s="183"/>
      <c r="S67" s="184"/>
      <c r="T67" s="33"/>
      <c r="U67" s="35"/>
      <c r="V67" s="35"/>
      <c r="W67" s="35"/>
      <c r="X67" s="35"/>
      <c r="Y67" s="35"/>
      <c r="Z67" s="33"/>
      <c r="AA67" s="33"/>
      <c r="AB67" s="33"/>
      <c r="AC67" s="33"/>
      <c r="AD67" s="33"/>
    </row>
    <row r="68" spans="1:30" ht="13.5" customHeight="1" thickBot="1">
      <c r="A68" s="33"/>
      <c r="B68" s="33"/>
      <c r="C68" s="273" t="s">
        <v>132</v>
      </c>
      <c r="D68" s="274"/>
      <c r="E68" s="275" t="s">
        <v>112</v>
      </c>
      <c r="F68" s="276"/>
      <c r="G68" s="276"/>
      <c r="H68" s="276"/>
      <c r="I68" s="276"/>
      <c r="J68" s="276"/>
      <c r="K68" s="277"/>
      <c r="L68" s="90"/>
      <c r="M68" s="193" t="s">
        <v>302</v>
      </c>
      <c r="N68" s="105"/>
      <c r="O68" s="106"/>
      <c r="P68" s="107" t="s">
        <v>109</v>
      </c>
      <c r="Q68" s="182"/>
      <c r="R68" s="183"/>
      <c r="S68" s="184"/>
      <c r="T68" s="33"/>
      <c r="U68" s="35"/>
      <c r="V68" s="35"/>
      <c r="W68" s="35"/>
      <c r="X68" s="35"/>
      <c r="Y68" s="35"/>
      <c r="Z68" s="33"/>
      <c r="AA68" s="33"/>
      <c r="AB68" s="33"/>
      <c r="AC68" s="33"/>
      <c r="AD68" s="33"/>
    </row>
    <row r="69" spans="1:30" ht="13.5" customHeight="1" thickTop="1" thickBot="1">
      <c r="A69" s="33"/>
      <c r="B69" s="33"/>
      <c r="C69" s="278"/>
      <c r="D69" s="279"/>
      <c r="E69" s="177"/>
      <c r="F69" s="111"/>
      <c r="G69" s="111"/>
      <c r="H69" s="111"/>
      <c r="I69" s="111"/>
      <c r="J69" s="111"/>
      <c r="K69" s="112"/>
      <c r="L69" s="90"/>
      <c r="M69" s="194">
        <f ca="1">COUNTBLANK(D3:D62)-COUNTBLANK(E3:E62)</f>
        <v>0</v>
      </c>
      <c r="N69" s="105"/>
      <c r="O69" s="106"/>
      <c r="P69" s="107" t="s">
        <v>110</v>
      </c>
      <c r="Q69" s="182"/>
      <c r="R69" s="183"/>
      <c r="S69" s="184"/>
      <c r="T69" s="33"/>
      <c r="U69" s="35"/>
      <c r="V69" s="35"/>
      <c r="W69" s="35"/>
      <c r="X69" s="35"/>
      <c r="Y69" s="35"/>
      <c r="Z69" s="33"/>
      <c r="AA69" s="33"/>
      <c r="AB69" s="33"/>
      <c r="AC69" s="33"/>
      <c r="AD69" s="33"/>
    </row>
    <row r="70" spans="1:30" ht="13.5" customHeight="1" thickBot="1">
      <c r="A70" s="33"/>
      <c r="B70" s="33"/>
      <c r="C70" s="280"/>
      <c r="D70" s="281"/>
      <c r="E70" s="175"/>
      <c r="F70" s="102"/>
      <c r="G70" s="102"/>
      <c r="H70" s="102"/>
      <c r="I70" s="102"/>
      <c r="J70" s="102"/>
      <c r="K70" s="103"/>
      <c r="L70" s="90"/>
      <c r="M70" s="104" t="s">
        <v>133</v>
      </c>
      <c r="N70" s="115"/>
      <c r="O70" s="116"/>
      <c r="P70" s="117" t="s">
        <v>111</v>
      </c>
      <c r="Q70" s="185"/>
      <c r="R70" s="186"/>
      <c r="S70" s="187"/>
      <c r="T70" s="33"/>
      <c r="U70" s="34"/>
      <c r="V70" s="34"/>
      <c r="W70" s="33"/>
      <c r="X70" s="33"/>
      <c r="Y70" s="33"/>
      <c r="Z70" s="33"/>
      <c r="AA70" s="33"/>
      <c r="AB70" s="33"/>
      <c r="AC70" s="33"/>
      <c r="AD70" s="33"/>
    </row>
    <row r="71" spans="1:30" ht="12.75" customHeight="1" thickTop="1">
      <c r="C71" s="282"/>
      <c r="D71" s="283"/>
      <c r="E71" s="177"/>
      <c r="F71" s="111"/>
      <c r="G71" s="111"/>
      <c r="H71" s="111"/>
      <c r="I71" s="111"/>
      <c r="J71" s="111"/>
      <c r="K71" s="112"/>
      <c r="L71" s="76"/>
      <c r="M71" s="113" t="str">
        <f ca="1">"300円×"&amp;M65&amp;"種目+600円×"&amp;M67&amp;"チーム+200円×"&amp;M69&amp;"名"</f>
        <v>300円×0種目+600円×0チーム+200円×0名</v>
      </c>
      <c r="N71" s="76"/>
      <c r="O71" s="76"/>
      <c r="P71" s="76"/>
      <c r="Q71" s="76"/>
      <c r="R71" s="76"/>
      <c r="S71" s="76"/>
    </row>
    <row r="72" spans="1:30" ht="12.75" customHeight="1" thickBot="1">
      <c r="C72" s="260"/>
      <c r="D72" s="261"/>
      <c r="E72" s="178"/>
      <c r="F72" s="118"/>
      <c r="G72" s="118"/>
      <c r="H72" s="118"/>
      <c r="I72" s="118"/>
      <c r="J72" s="118"/>
      <c r="K72" s="119"/>
      <c r="L72" s="76"/>
      <c r="M72" s="114">
        <f ca="1">300*M65+600*M67+200*M69</f>
        <v>0</v>
      </c>
      <c r="N72" s="76"/>
      <c r="O72" s="76"/>
      <c r="P72" s="76"/>
      <c r="Q72" s="76"/>
      <c r="R72" s="76"/>
      <c r="S72" s="76"/>
    </row>
    <row r="73" spans="1:30" ht="18" customHeight="1"/>
    <row r="74" spans="1:30" ht="18" customHeight="1"/>
    <row r="75" spans="1:30" ht="18" customHeight="1"/>
    <row r="76" spans="1:30" ht="18" customHeight="1"/>
    <row r="77" spans="1:30" ht="18" customHeight="1"/>
    <row r="78" spans="1:30" ht="18" customHeight="1"/>
    <row r="79" spans="1:30" ht="18" customHeight="1"/>
    <row r="80" spans="1:30" ht="18" customHeight="1"/>
    <row r="81" ht="18" customHeight="1"/>
    <row r="82" ht="18" customHeight="1"/>
    <row r="83" ht="18" customHeight="1"/>
    <row r="84" ht="18" customHeight="1"/>
    <row r="85" ht="18" customHeight="1"/>
    <row r="86" ht="18" customHeight="1"/>
    <row r="87" ht="18" customHeight="1"/>
    <row r="88" ht="18" customHeight="1"/>
    <row r="89" ht="18" customHeight="1"/>
    <row r="90" ht="18" customHeight="1"/>
    <row r="91" ht="18" customHeight="1"/>
    <row r="92" ht="18" customHeight="1"/>
    <row r="93" ht="18" customHeight="1"/>
    <row r="94" ht="18" customHeight="1"/>
    <row r="95" ht="18" customHeight="1"/>
    <row r="96" ht="18" customHeight="1"/>
    <row r="97" ht="18" customHeight="1"/>
    <row r="98" ht="18" customHeight="1"/>
    <row r="99" ht="18" customHeight="1"/>
    <row r="100" ht="18" customHeight="1"/>
    <row r="101" ht="18" customHeight="1"/>
    <row r="102" ht="18" customHeight="1"/>
    <row r="103" ht="18" customHeight="1"/>
    <row r="104" ht="18" customHeight="1"/>
    <row r="105" ht="18" customHeight="1"/>
    <row r="106" ht="18" customHeight="1"/>
    <row r="107" ht="18" customHeight="1"/>
    <row r="108" ht="18" customHeight="1"/>
    <row r="109" ht="18" customHeight="1"/>
    <row r="110" ht="18" customHeight="1"/>
    <row r="111" ht="18" customHeight="1"/>
    <row r="112" ht="18" customHeight="1"/>
    <row r="113" ht="18" customHeight="1"/>
    <row r="114" ht="18" customHeight="1"/>
    <row r="115" ht="18" customHeight="1"/>
    <row r="116" ht="18" customHeight="1"/>
    <row r="117" ht="18" customHeight="1"/>
    <row r="118" ht="18" customHeight="1"/>
    <row r="119" ht="18" customHeight="1"/>
    <row r="120" ht="18" customHeight="1"/>
    <row r="121" ht="18" customHeight="1"/>
    <row r="122" ht="18" customHeight="1"/>
    <row r="123" ht="18" customHeight="1"/>
    <row r="124" ht="18" customHeight="1"/>
    <row r="125" ht="18" customHeight="1"/>
    <row r="126" ht="18" customHeight="1"/>
    <row r="127" ht="18" customHeight="1"/>
    <row r="128" ht="18" customHeight="1"/>
    <row r="129" ht="18" customHeight="1"/>
    <row r="130" ht="18" customHeight="1"/>
    <row r="131" ht="18" customHeight="1"/>
    <row r="132" ht="18" customHeight="1"/>
    <row r="133" ht="18" customHeight="1"/>
    <row r="134" ht="18" customHeight="1"/>
    <row r="135" ht="18" customHeight="1"/>
    <row r="136" ht="18" customHeight="1"/>
    <row r="137" ht="18" customHeight="1"/>
    <row r="138" ht="18" customHeight="1"/>
    <row r="139" ht="18" customHeight="1"/>
    <row r="140" ht="18" customHeight="1"/>
    <row r="141" ht="18" customHeight="1"/>
    <row r="142" ht="18" customHeight="1"/>
    <row r="143" ht="18" customHeight="1"/>
    <row r="144" ht="18" customHeight="1"/>
    <row r="145" ht="18" customHeight="1"/>
    <row r="146" ht="18" customHeight="1"/>
    <row r="147" ht="18" customHeight="1"/>
    <row r="148" ht="18" customHeight="1"/>
    <row r="149" ht="18" customHeight="1"/>
    <row r="150" ht="18" customHeight="1"/>
    <row r="151" ht="18" customHeight="1"/>
    <row r="152" ht="18" customHeight="1"/>
    <row r="153" ht="18" customHeight="1"/>
    <row r="154" ht="18" customHeight="1"/>
    <row r="155" ht="18" customHeight="1"/>
    <row r="156" ht="18" customHeight="1"/>
    <row r="157" ht="18" customHeight="1"/>
    <row r="158" ht="18" customHeight="1"/>
    <row r="159" ht="18" customHeight="1"/>
    <row r="160" ht="18" customHeight="1"/>
    <row r="161" ht="18" customHeight="1"/>
    <row r="162" ht="18" customHeight="1"/>
    <row r="163" ht="18" customHeight="1"/>
    <row r="164" ht="18" customHeight="1"/>
    <row r="165" ht="18" customHeight="1"/>
    <row r="166" ht="18" customHeight="1"/>
    <row r="167" ht="18" customHeight="1"/>
    <row r="168" ht="18" customHeight="1"/>
    <row r="169" ht="18" customHeight="1"/>
    <row r="170" ht="18" customHeight="1"/>
    <row r="171" ht="18" customHeight="1"/>
    <row r="172" ht="18" customHeight="1"/>
    <row r="173" ht="18" customHeight="1"/>
    <row r="174" ht="18" customHeight="1"/>
    <row r="175" ht="18" customHeight="1"/>
    <row r="176" ht="18" customHeight="1"/>
    <row r="177" ht="18" customHeight="1"/>
    <row r="178" ht="18" customHeight="1"/>
    <row r="179" ht="18" customHeight="1"/>
    <row r="180" ht="18" customHeight="1"/>
    <row r="181" ht="18" customHeight="1"/>
    <row r="182" ht="18" customHeight="1"/>
    <row r="183" ht="18" customHeight="1"/>
    <row r="184" ht="18" customHeight="1"/>
    <row r="185" ht="18" customHeight="1"/>
    <row r="186" ht="18" customHeight="1"/>
    <row r="187" ht="18" customHeight="1"/>
    <row r="188" ht="18" customHeight="1"/>
    <row r="189" ht="18" customHeight="1"/>
    <row r="190" ht="18" customHeight="1"/>
    <row r="191" ht="18" customHeight="1"/>
    <row r="192" ht="18" customHeight="1"/>
    <row r="193" ht="18" customHeight="1"/>
    <row r="194" ht="18" customHeight="1"/>
    <row r="195" ht="18" customHeight="1"/>
    <row r="196" ht="18" customHeight="1"/>
    <row r="197" ht="18" customHeight="1"/>
    <row r="198" ht="18" customHeight="1"/>
    <row r="199" ht="18" customHeight="1"/>
    <row r="200" ht="18" customHeight="1"/>
    <row r="201" ht="18" customHeight="1"/>
    <row r="202" ht="18" customHeight="1"/>
    <row r="203" ht="18" customHeight="1"/>
    <row r="204" ht="18" customHeight="1"/>
    <row r="205" ht="18" customHeight="1"/>
    <row r="206" ht="18" customHeight="1"/>
    <row r="207" ht="18" customHeight="1"/>
    <row r="208" ht="18" customHeight="1"/>
    <row r="209" ht="18" customHeight="1"/>
    <row r="210" ht="18" customHeight="1"/>
    <row r="211" ht="18" customHeight="1"/>
    <row r="212" ht="18" customHeight="1"/>
    <row r="213" ht="18" customHeight="1"/>
    <row r="214" ht="18" customHeight="1"/>
    <row r="215" ht="18" customHeight="1"/>
    <row r="216" ht="18" customHeight="1"/>
    <row r="217" ht="18" customHeight="1"/>
    <row r="218" ht="18" customHeight="1"/>
    <row r="219" ht="18" customHeight="1"/>
    <row r="220" ht="18" customHeight="1"/>
    <row r="221" ht="18" customHeight="1"/>
    <row r="222" ht="18" customHeight="1"/>
    <row r="223" ht="18" customHeight="1"/>
    <row r="224" ht="18" customHeight="1"/>
    <row r="225" ht="18" customHeight="1"/>
    <row r="226" ht="18" customHeight="1"/>
    <row r="227" ht="18" customHeight="1"/>
    <row r="228" ht="18" customHeight="1"/>
    <row r="229" ht="18" customHeight="1"/>
    <row r="230" ht="18" customHeight="1"/>
    <row r="231" ht="18" customHeight="1"/>
    <row r="232" ht="18" customHeight="1"/>
    <row r="233" ht="18" customHeight="1"/>
    <row r="234" ht="18" customHeight="1"/>
    <row r="235" ht="18" customHeight="1"/>
    <row r="236" ht="18" customHeight="1"/>
    <row r="237" ht="18" customHeight="1"/>
    <row r="238" ht="18" customHeight="1"/>
    <row r="239" ht="18" customHeight="1"/>
    <row r="240" ht="18" customHeight="1"/>
    <row r="241" ht="18" customHeight="1"/>
    <row r="242" ht="18" customHeight="1"/>
    <row r="243" ht="18" customHeight="1"/>
    <row r="244" ht="18" customHeight="1"/>
    <row r="245" ht="18" customHeight="1"/>
    <row r="246" ht="18" customHeight="1"/>
    <row r="247" ht="18" customHeight="1"/>
    <row r="248" ht="18" customHeight="1"/>
    <row r="249" ht="18" customHeight="1"/>
    <row r="250" ht="18" customHeight="1"/>
    <row r="251" ht="18" customHeight="1"/>
    <row r="252" ht="18" customHeight="1"/>
    <row r="253" ht="18" customHeight="1"/>
    <row r="254" ht="18" customHeight="1"/>
    <row r="255" ht="18" customHeight="1"/>
    <row r="256" ht="18" customHeight="1"/>
    <row r="257" ht="18" customHeight="1"/>
    <row r="258" ht="18" customHeight="1"/>
    <row r="259" ht="18" customHeight="1"/>
    <row r="260" ht="18" customHeight="1"/>
    <row r="261" ht="18" customHeight="1"/>
    <row r="262" ht="18" customHeight="1"/>
    <row r="263" ht="18" customHeight="1"/>
    <row r="264" ht="18" customHeight="1"/>
    <row r="265" ht="18" customHeight="1"/>
    <row r="266" ht="18" customHeight="1"/>
    <row r="267" ht="18" customHeight="1"/>
    <row r="268" ht="18" customHeight="1"/>
    <row r="269" ht="18" customHeight="1"/>
    <row r="270" ht="18" customHeight="1"/>
    <row r="271" ht="18" customHeight="1"/>
    <row r="272" ht="18" customHeight="1"/>
    <row r="273" ht="18" customHeight="1"/>
    <row r="274" ht="18" customHeight="1"/>
    <row r="275" ht="18" customHeight="1"/>
    <row r="276" ht="18" customHeight="1"/>
    <row r="277" ht="18" customHeight="1"/>
    <row r="278" ht="18" customHeight="1"/>
    <row r="279" ht="18" customHeight="1"/>
    <row r="280" ht="18" customHeight="1"/>
    <row r="281" ht="18" customHeight="1"/>
    <row r="282" ht="18" customHeight="1"/>
    <row r="283" ht="18" customHeight="1"/>
    <row r="284" ht="18" customHeight="1"/>
    <row r="285" ht="18" customHeight="1"/>
    <row r="286" ht="18" customHeight="1"/>
    <row r="287" ht="18" customHeight="1"/>
    <row r="288" ht="18" customHeight="1"/>
    <row r="289" ht="18" customHeight="1"/>
    <row r="290" ht="18" customHeight="1"/>
    <row r="291" ht="18" customHeight="1"/>
    <row r="292" ht="18" customHeight="1"/>
    <row r="293" ht="18" customHeight="1"/>
    <row r="294" ht="18" customHeight="1"/>
    <row r="295" ht="18" customHeight="1"/>
    <row r="296" ht="18" customHeight="1"/>
    <row r="297" ht="18" customHeight="1"/>
    <row r="298" ht="18" customHeight="1"/>
    <row r="299" ht="18" customHeight="1"/>
    <row r="300" ht="18" customHeight="1"/>
    <row r="301" ht="18" customHeight="1"/>
    <row r="302" ht="18" customHeight="1"/>
    <row r="303" ht="18" customHeight="1"/>
    <row r="304" ht="18" customHeight="1"/>
    <row r="305" ht="18" customHeight="1"/>
    <row r="306" ht="18" customHeight="1"/>
    <row r="307" ht="18" customHeight="1"/>
    <row r="308" ht="18" customHeight="1"/>
    <row r="309" ht="18" customHeight="1"/>
    <row r="310" ht="18" customHeight="1"/>
    <row r="311" ht="18" customHeight="1"/>
    <row r="312" ht="18" customHeight="1"/>
    <row r="313" ht="18" customHeight="1"/>
    <row r="314" ht="18" customHeight="1"/>
    <row r="315" ht="18" customHeight="1"/>
    <row r="316" ht="18" customHeight="1"/>
    <row r="317" ht="18" customHeight="1"/>
    <row r="318" ht="18" customHeight="1"/>
    <row r="319" ht="18" customHeight="1"/>
    <row r="320" ht="18" customHeight="1"/>
    <row r="321" ht="18" customHeight="1"/>
    <row r="322" ht="18" customHeight="1"/>
    <row r="323" ht="18" customHeight="1"/>
    <row r="324" ht="18" customHeight="1"/>
    <row r="325" ht="18" customHeight="1"/>
    <row r="326" ht="18" customHeight="1"/>
    <row r="327" ht="18" customHeight="1"/>
    <row r="328" ht="18" customHeight="1"/>
    <row r="329" ht="18" customHeight="1"/>
    <row r="330" ht="18" customHeight="1"/>
    <row r="331" ht="18" customHeight="1"/>
    <row r="332" ht="18" customHeight="1"/>
    <row r="333" ht="18" customHeight="1"/>
    <row r="334" ht="18" customHeight="1"/>
    <row r="335" ht="18" customHeight="1"/>
    <row r="336" ht="18" customHeight="1"/>
    <row r="337" ht="18" customHeight="1"/>
    <row r="338" ht="18" customHeight="1"/>
    <row r="339" ht="18" customHeight="1"/>
    <row r="340" ht="18" customHeight="1"/>
    <row r="341" ht="18" customHeight="1"/>
    <row r="342" ht="18" customHeight="1"/>
    <row r="343" ht="18" customHeight="1"/>
    <row r="344" ht="18" customHeight="1"/>
    <row r="345" ht="18" customHeight="1"/>
    <row r="346" ht="18" customHeight="1"/>
    <row r="347" ht="18" customHeight="1"/>
    <row r="348" ht="18" customHeight="1"/>
    <row r="349" ht="18" customHeight="1"/>
    <row r="350" ht="18" customHeight="1"/>
    <row r="351" ht="18" customHeight="1"/>
    <row r="352" ht="18" customHeight="1"/>
    <row r="353" ht="18" customHeight="1"/>
    <row r="354" ht="18" customHeight="1"/>
    <row r="355" ht="18" customHeight="1"/>
    <row r="356" ht="18" customHeight="1"/>
    <row r="357" ht="18" customHeight="1"/>
    <row r="358" ht="18" customHeight="1"/>
    <row r="359" ht="18" customHeight="1"/>
    <row r="360" ht="18" customHeight="1"/>
    <row r="361" ht="18" customHeight="1"/>
    <row r="362" ht="18" customHeight="1"/>
    <row r="363" ht="18" customHeight="1"/>
    <row r="364" ht="18" customHeight="1"/>
    <row r="365" ht="18" customHeight="1"/>
    <row r="366" ht="18" customHeight="1"/>
    <row r="367" ht="18" customHeight="1"/>
    <row r="368" ht="18" customHeight="1"/>
    <row r="369" ht="18" customHeight="1"/>
    <row r="370" ht="18" customHeight="1"/>
    <row r="371" ht="18" customHeight="1"/>
    <row r="372" ht="18" customHeight="1"/>
    <row r="373" ht="18" customHeight="1"/>
    <row r="374" ht="18" customHeight="1"/>
    <row r="375" ht="18" customHeight="1"/>
    <row r="376" ht="18" customHeight="1"/>
    <row r="377" ht="18" customHeight="1"/>
    <row r="378" ht="18" customHeight="1"/>
    <row r="379" ht="18" customHeight="1"/>
    <row r="380" ht="18" customHeight="1"/>
    <row r="381" ht="18" customHeight="1"/>
    <row r="382" ht="18" customHeight="1"/>
    <row r="383" ht="18" customHeight="1"/>
    <row r="384" ht="18" customHeight="1"/>
    <row r="385" ht="18" customHeight="1"/>
    <row r="386" ht="18" customHeight="1"/>
    <row r="387" ht="18" customHeight="1"/>
    <row r="388" ht="18" customHeight="1"/>
    <row r="389" ht="18" customHeight="1"/>
    <row r="390" ht="18" customHeight="1"/>
    <row r="391" ht="18" customHeight="1"/>
    <row r="392" ht="18" customHeight="1"/>
    <row r="393" ht="18" customHeight="1"/>
    <row r="394" ht="18" customHeight="1"/>
    <row r="395" ht="18" customHeight="1"/>
    <row r="396" ht="18" customHeight="1"/>
    <row r="397" ht="18" customHeight="1"/>
    <row r="398" ht="18" customHeight="1"/>
    <row r="399" ht="18" customHeight="1"/>
    <row r="400" ht="18" customHeight="1"/>
    <row r="401" ht="18" customHeight="1"/>
    <row r="402" ht="18" customHeight="1"/>
    <row r="403" ht="18" customHeight="1"/>
    <row r="404" ht="18" customHeight="1"/>
    <row r="405" ht="18" customHeight="1"/>
    <row r="406" ht="18" customHeight="1"/>
    <row r="407" ht="18" customHeight="1"/>
    <row r="408" ht="18" customHeight="1"/>
    <row r="409" ht="18" customHeight="1"/>
    <row r="410" ht="18" customHeight="1"/>
    <row r="411" ht="18" customHeight="1"/>
    <row r="412" ht="18" customHeight="1"/>
    <row r="413" ht="18" customHeight="1"/>
    <row r="414" ht="18" customHeight="1"/>
    <row r="415" ht="18" customHeight="1"/>
    <row r="416" ht="18" customHeight="1"/>
    <row r="417" ht="18" customHeight="1"/>
    <row r="418" ht="18" customHeight="1"/>
    <row r="419" ht="18" customHeight="1"/>
    <row r="420" ht="18" customHeight="1"/>
    <row r="421" ht="18" customHeight="1"/>
    <row r="422" ht="18" customHeight="1"/>
    <row r="423" ht="18" customHeight="1"/>
    <row r="424" ht="18" customHeight="1"/>
    <row r="425" ht="18" customHeight="1"/>
    <row r="426" ht="18" customHeight="1"/>
    <row r="427" ht="18" customHeight="1"/>
    <row r="428" ht="18" customHeight="1"/>
    <row r="429" ht="18" customHeight="1"/>
    <row r="430" ht="18" customHeight="1"/>
    <row r="431" ht="18" customHeight="1"/>
    <row r="432" ht="18" customHeight="1"/>
    <row r="433" ht="18" customHeight="1"/>
    <row r="434" ht="18" customHeight="1"/>
    <row r="435" ht="18" customHeight="1"/>
    <row r="436" ht="18" customHeight="1"/>
    <row r="437" ht="18" customHeight="1"/>
    <row r="438" ht="18" customHeight="1"/>
    <row r="439" ht="18" customHeight="1"/>
    <row r="440" ht="18" customHeight="1"/>
    <row r="441" ht="18" customHeight="1"/>
    <row r="442" ht="18" customHeight="1"/>
    <row r="443" ht="18" customHeight="1"/>
    <row r="444" ht="18" customHeight="1"/>
    <row r="445" ht="18" customHeight="1"/>
    <row r="446" ht="18" customHeight="1"/>
    <row r="447" ht="18" customHeight="1"/>
    <row r="448" ht="18" customHeight="1"/>
    <row r="449" ht="18" customHeight="1"/>
    <row r="450" ht="18" customHeight="1"/>
    <row r="451" ht="18" customHeight="1"/>
    <row r="452" ht="18" customHeight="1"/>
    <row r="453" ht="18" customHeight="1"/>
    <row r="454" ht="18" customHeight="1"/>
    <row r="455" ht="18" customHeight="1"/>
    <row r="456" ht="18" customHeight="1"/>
    <row r="457" ht="18" customHeight="1"/>
    <row r="458" ht="18" customHeight="1"/>
    <row r="459" ht="18" customHeight="1"/>
    <row r="460" ht="18" customHeight="1"/>
    <row r="461" ht="18" customHeight="1"/>
    <row r="462" ht="18" customHeight="1"/>
    <row r="463" ht="18" customHeight="1"/>
    <row r="464" ht="18" customHeight="1"/>
    <row r="465" ht="18" customHeight="1"/>
    <row r="466" ht="18" customHeight="1"/>
    <row r="467" ht="18" customHeight="1"/>
    <row r="468" ht="18" customHeight="1"/>
    <row r="469" ht="18" customHeight="1"/>
    <row r="470" ht="18" customHeight="1"/>
    <row r="471" ht="18" customHeight="1"/>
    <row r="472" ht="18" customHeight="1"/>
    <row r="473" ht="18" customHeight="1"/>
    <row r="474" ht="18" customHeight="1"/>
    <row r="475" ht="18" customHeight="1"/>
    <row r="476" ht="18" customHeight="1"/>
    <row r="477" ht="18" customHeight="1"/>
    <row r="478" ht="18" customHeight="1"/>
    <row r="479" ht="18" customHeight="1"/>
    <row r="480" ht="18" customHeight="1"/>
    <row r="481" ht="18" customHeight="1"/>
    <row r="482" ht="18" customHeight="1"/>
    <row r="483" ht="18" customHeight="1"/>
    <row r="484" ht="18" customHeight="1"/>
    <row r="485" ht="18" customHeight="1"/>
    <row r="486" ht="18" customHeight="1"/>
    <row r="487" ht="18" customHeight="1"/>
    <row r="488" ht="18" customHeight="1"/>
    <row r="489" ht="18" customHeight="1"/>
    <row r="490" ht="18" customHeight="1"/>
    <row r="491" ht="18" customHeight="1"/>
    <row r="492" ht="18" customHeight="1"/>
    <row r="493" ht="18" customHeight="1"/>
    <row r="494" ht="18" customHeight="1"/>
    <row r="495" ht="18" customHeight="1"/>
    <row r="496" ht="18" customHeight="1"/>
    <row r="497" ht="18" customHeight="1"/>
    <row r="498" ht="18" customHeight="1"/>
    <row r="499" ht="18" customHeight="1"/>
    <row r="500" ht="18" customHeight="1"/>
    <row r="501" ht="18" customHeight="1"/>
    <row r="502" ht="18" customHeight="1"/>
    <row r="503" ht="18" customHeight="1"/>
    <row r="504" ht="18" customHeight="1"/>
    <row r="505" ht="18" customHeight="1"/>
    <row r="506" ht="18" customHeight="1"/>
    <row r="507" ht="18" customHeight="1"/>
    <row r="508" ht="18" customHeight="1"/>
    <row r="509" ht="18" customHeight="1"/>
    <row r="510" ht="18" customHeight="1"/>
    <row r="511" ht="18" customHeight="1"/>
    <row r="512" ht="18" customHeight="1"/>
    <row r="513" ht="18" customHeight="1"/>
    <row r="514" ht="18" customHeight="1"/>
    <row r="515" ht="18" customHeight="1"/>
    <row r="516" ht="18" customHeight="1"/>
    <row r="517" ht="18" customHeight="1"/>
    <row r="518" ht="18" customHeight="1"/>
    <row r="519" ht="18" customHeight="1"/>
    <row r="520" ht="18" customHeight="1"/>
    <row r="521" ht="18" customHeight="1"/>
    <row r="522" ht="18" customHeight="1"/>
    <row r="523" ht="18" customHeight="1"/>
    <row r="524" ht="18" customHeight="1"/>
    <row r="525" ht="18" customHeight="1"/>
    <row r="526" ht="18" customHeight="1"/>
    <row r="527" ht="18" customHeight="1"/>
    <row r="528" ht="18" customHeight="1"/>
    <row r="529" ht="18" customHeight="1"/>
    <row r="530" ht="18" customHeight="1"/>
    <row r="531" ht="18" customHeight="1"/>
    <row r="532" ht="18" customHeight="1"/>
    <row r="533" ht="18" customHeight="1"/>
    <row r="534" ht="18" customHeight="1"/>
    <row r="535" ht="18" customHeight="1"/>
    <row r="536" ht="18" customHeight="1"/>
    <row r="537" ht="18" customHeight="1"/>
    <row r="538" ht="18" customHeight="1"/>
    <row r="539" ht="18" customHeight="1"/>
    <row r="540" ht="18" customHeight="1"/>
    <row r="541" ht="18" customHeight="1"/>
    <row r="542" ht="18" customHeight="1"/>
    <row r="543" ht="18" customHeight="1"/>
    <row r="544" ht="18" customHeight="1"/>
    <row r="545" ht="18" customHeight="1"/>
    <row r="546" ht="18" customHeight="1"/>
    <row r="547" ht="18" customHeight="1"/>
    <row r="548" ht="18" customHeight="1"/>
    <row r="549" ht="18" customHeight="1"/>
    <row r="550" ht="18" customHeight="1"/>
    <row r="551" ht="18" customHeight="1"/>
    <row r="552" ht="18" customHeight="1"/>
    <row r="553" ht="18" customHeight="1"/>
    <row r="554" ht="18" customHeight="1"/>
    <row r="555" ht="18" customHeight="1"/>
    <row r="556" ht="18" customHeight="1"/>
    <row r="557" ht="18" customHeight="1"/>
    <row r="558" ht="18" customHeight="1"/>
    <row r="559" ht="18" customHeight="1"/>
    <row r="560" ht="18" customHeight="1"/>
    <row r="561" ht="18" customHeight="1"/>
    <row r="562" ht="18" customHeight="1"/>
    <row r="563" ht="18" customHeight="1"/>
    <row r="564" ht="18" customHeight="1"/>
    <row r="565" ht="18" customHeight="1"/>
    <row r="566" ht="18" customHeight="1"/>
    <row r="567" ht="18" customHeight="1"/>
    <row r="568" ht="18" customHeight="1"/>
    <row r="569" ht="18" customHeight="1"/>
    <row r="570" ht="18" customHeight="1"/>
    <row r="571" ht="18" customHeight="1"/>
    <row r="572" ht="18" customHeight="1"/>
    <row r="573" ht="18" customHeight="1"/>
    <row r="574" ht="18" customHeight="1"/>
    <row r="575" ht="18" customHeight="1"/>
    <row r="576" ht="18" customHeight="1"/>
    <row r="577" ht="18" customHeight="1"/>
    <row r="578" ht="18" customHeight="1"/>
    <row r="579" ht="18" customHeight="1"/>
    <row r="580" ht="18" customHeight="1"/>
    <row r="581" ht="18" customHeight="1"/>
    <row r="582" ht="18" customHeight="1"/>
    <row r="583" ht="18" customHeight="1"/>
    <row r="584" ht="18" customHeight="1"/>
    <row r="585" ht="18" customHeight="1"/>
    <row r="586" ht="18" customHeight="1"/>
    <row r="587" ht="18" customHeight="1"/>
    <row r="588" ht="18" customHeight="1"/>
    <row r="589" ht="18" customHeight="1"/>
    <row r="590" ht="18" customHeight="1"/>
    <row r="591" ht="18" customHeight="1"/>
    <row r="592" ht="18" customHeight="1"/>
    <row r="593" ht="18" customHeight="1"/>
    <row r="594" ht="18" customHeight="1"/>
    <row r="595" ht="18" customHeight="1"/>
    <row r="596" ht="18" customHeight="1"/>
    <row r="597" ht="18" customHeight="1"/>
    <row r="598" ht="18" customHeight="1"/>
    <row r="599" ht="18" customHeight="1"/>
    <row r="600" ht="18" customHeight="1"/>
    <row r="601" ht="18" customHeight="1"/>
    <row r="602" ht="18" customHeight="1"/>
    <row r="603" ht="18" customHeight="1"/>
    <row r="604" ht="18" customHeight="1"/>
    <row r="605" ht="18" customHeight="1"/>
    <row r="606" ht="18" customHeight="1"/>
    <row r="607" ht="18" customHeight="1"/>
    <row r="608" ht="18" customHeight="1"/>
    <row r="609" ht="18" customHeight="1"/>
    <row r="610" ht="18" customHeight="1"/>
    <row r="611" ht="18" customHeight="1"/>
    <row r="612" ht="18" customHeight="1"/>
    <row r="613" ht="18" customHeight="1"/>
    <row r="614" ht="18" customHeight="1"/>
    <row r="615" ht="18" customHeight="1"/>
    <row r="616" ht="18" customHeight="1"/>
    <row r="617" ht="18" customHeight="1"/>
    <row r="618" ht="18" customHeight="1"/>
    <row r="619" ht="18" customHeight="1"/>
    <row r="620" ht="18" customHeight="1"/>
    <row r="621" ht="18" customHeight="1"/>
    <row r="622" ht="18" customHeight="1"/>
    <row r="623" ht="18" customHeight="1"/>
    <row r="624" ht="18" customHeight="1"/>
    <row r="625" ht="18" customHeight="1"/>
    <row r="626" ht="18" customHeight="1"/>
    <row r="627" ht="18" customHeight="1"/>
    <row r="628" ht="18" customHeight="1"/>
    <row r="629" ht="18" customHeight="1"/>
    <row r="630" ht="18" customHeight="1"/>
    <row r="631" ht="18" customHeight="1"/>
    <row r="632" ht="18" customHeight="1"/>
    <row r="633" ht="18" customHeight="1"/>
    <row r="634" ht="18" customHeight="1"/>
    <row r="635" ht="18" customHeight="1"/>
    <row r="636" ht="18" customHeight="1"/>
    <row r="637" ht="18" customHeight="1"/>
    <row r="638" ht="18" customHeight="1"/>
    <row r="639" ht="18" customHeight="1"/>
    <row r="640" ht="18" customHeight="1"/>
    <row r="641" ht="18" customHeight="1"/>
    <row r="642" ht="18" customHeight="1"/>
    <row r="643" ht="18" customHeight="1"/>
    <row r="644" ht="18" customHeight="1"/>
    <row r="645" ht="18" customHeight="1"/>
    <row r="646" ht="18" customHeight="1"/>
    <row r="647" ht="18" customHeight="1"/>
    <row r="648" ht="18" customHeight="1"/>
    <row r="649" ht="18" customHeight="1"/>
    <row r="650" ht="18" customHeight="1"/>
    <row r="651" ht="18" customHeight="1"/>
    <row r="652" ht="18" customHeight="1"/>
    <row r="653" ht="18" customHeight="1"/>
    <row r="654" ht="18" customHeight="1"/>
    <row r="655" ht="18" customHeight="1"/>
    <row r="656" ht="18" customHeight="1"/>
    <row r="657" ht="18" customHeight="1"/>
    <row r="658" ht="18" customHeight="1"/>
    <row r="659" ht="18" customHeight="1"/>
    <row r="660" ht="18" customHeight="1"/>
    <row r="661" ht="18" customHeight="1"/>
    <row r="662" ht="18" customHeight="1"/>
    <row r="663" ht="18" customHeight="1"/>
    <row r="664" ht="18" customHeight="1"/>
    <row r="665" ht="18" customHeight="1"/>
    <row r="666" ht="18" customHeight="1"/>
    <row r="667" ht="18" customHeight="1"/>
    <row r="668" ht="18" customHeight="1"/>
    <row r="669" ht="18" customHeight="1"/>
    <row r="670" ht="18" customHeight="1"/>
    <row r="671" ht="18" customHeight="1"/>
    <row r="672" ht="18" customHeight="1"/>
    <row r="673" ht="18" customHeight="1"/>
    <row r="674" ht="18" customHeight="1"/>
    <row r="675" ht="18" customHeight="1"/>
    <row r="676" ht="18" customHeight="1"/>
    <row r="677" ht="18" customHeight="1"/>
    <row r="678" ht="18" customHeight="1"/>
    <row r="679" ht="18" customHeight="1"/>
    <row r="680" ht="18" customHeight="1"/>
    <row r="681" ht="18" customHeight="1"/>
    <row r="682" ht="18" customHeight="1"/>
    <row r="683" ht="18" customHeight="1"/>
    <row r="684" ht="18" customHeight="1"/>
    <row r="685" ht="18" customHeight="1"/>
    <row r="686" ht="18" customHeight="1"/>
    <row r="687" ht="18" customHeight="1"/>
    <row r="688" ht="18" customHeight="1"/>
    <row r="689" ht="18" customHeight="1"/>
    <row r="690" ht="18" customHeight="1"/>
    <row r="691" ht="18" customHeight="1"/>
    <row r="692" ht="18" customHeight="1"/>
    <row r="693" ht="18" customHeight="1"/>
    <row r="694" ht="18" customHeight="1"/>
    <row r="695" ht="18" customHeight="1"/>
    <row r="696" ht="18" customHeight="1"/>
    <row r="697" ht="18" customHeight="1"/>
    <row r="698" ht="18" customHeight="1"/>
    <row r="699" ht="18" customHeight="1"/>
    <row r="700" ht="18" customHeight="1"/>
    <row r="701" ht="18" customHeight="1"/>
    <row r="702" ht="18" customHeight="1"/>
    <row r="703" ht="18" customHeight="1"/>
    <row r="704" ht="18" customHeight="1"/>
    <row r="705" ht="18" customHeight="1"/>
    <row r="706" ht="18" customHeight="1"/>
    <row r="707" ht="18" customHeight="1"/>
    <row r="708" ht="18" customHeight="1"/>
    <row r="709" ht="18" customHeight="1"/>
    <row r="710" ht="18" customHeight="1"/>
    <row r="711" ht="18" customHeight="1"/>
    <row r="712" ht="18" customHeight="1"/>
    <row r="713" ht="18" customHeight="1"/>
    <row r="714" ht="18" customHeight="1"/>
    <row r="715" ht="18" customHeight="1"/>
    <row r="716" ht="18" customHeight="1"/>
    <row r="717" ht="18" customHeight="1"/>
    <row r="718" ht="18" customHeight="1"/>
    <row r="719" ht="18" customHeight="1"/>
    <row r="720" ht="18" customHeight="1"/>
    <row r="721" ht="18" customHeight="1"/>
    <row r="722" ht="18" customHeight="1"/>
    <row r="723" ht="18" customHeight="1"/>
    <row r="724" ht="18" customHeight="1"/>
    <row r="725" ht="18" customHeight="1"/>
    <row r="726" ht="18" customHeight="1"/>
    <row r="727" ht="18" customHeight="1"/>
    <row r="728" ht="18" customHeight="1"/>
    <row r="729" ht="18" customHeight="1"/>
    <row r="730" ht="18" customHeight="1"/>
    <row r="731" ht="18" customHeight="1"/>
    <row r="732" ht="18" customHeight="1"/>
    <row r="733" ht="18" customHeight="1"/>
    <row r="734" ht="18" customHeight="1"/>
    <row r="735" ht="18" customHeight="1"/>
    <row r="736" ht="18" customHeight="1"/>
    <row r="737" ht="18" customHeight="1"/>
    <row r="738" ht="18" customHeight="1"/>
    <row r="739" ht="18" customHeight="1"/>
    <row r="740" ht="18" customHeight="1"/>
    <row r="741" ht="18" customHeight="1"/>
    <row r="742" ht="18" customHeight="1"/>
    <row r="743" ht="18" customHeight="1"/>
    <row r="744" ht="18" customHeight="1"/>
    <row r="745" ht="18" customHeight="1"/>
    <row r="746" ht="18" customHeight="1"/>
    <row r="747" ht="18" customHeight="1"/>
    <row r="748" ht="18" customHeight="1"/>
    <row r="749" ht="18" customHeight="1"/>
    <row r="750" ht="18" customHeight="1"/>
    <row r="751" ht="18" customHeight="1"/>
    <row r="752" ht="18" customHeight="1"/>
    <row r="753" ht="18" customHeight="1"/>
    <row r="754" ht="18" customHeight="1"/>
    <row r="755" ht="18" customHeight="1"/>
    <row r="756" ht="18" customHeight="1"/>
    <row r="757" ht="18" customHeight="1"/>
    <row r="758" ht="18" customHeight="1"/>
    <row r="759" ht="18" customHeight="1"/>
    <row r="760" ht="18" customHeight="1"/>
    <row r="761" ht="18" customHeight="1"/>
    <row r="762" ht="18" customHeight="1"/>
    <row r="763" ht="18" customHeight="1"/>
    <row r="764" ht="18" customHeight="1"/>
    <row r="765" ht="18" customHeight="1"/>
    <row r="766" ht="18" customHeight="1"/>
    <row r="767" ht="18" customHeight="1"/>
    <row r="768" ht="18" customHeight="1"/>
    <row r="769" ht="18" customHeight="1"/>
    <row r="770" ht="18" customHeight="1"/>
    <row r="771" ht="18" customHeight="1"/>
    <row r="772" ht="18" customHeight="1"/>
    <row r="773" ht="18" customHeight="1"/>
    <row r="774" ht="18" customHeight="1"/>
    <row r="775" ht="18" customHeight="1"/>
    <row r="776" ht="18" customHeight="1"/>
    <row r="777" ht="18" customHeight="1"/>
    <row r="778" ht="18" customHeight="1"/>
    <row r="779" ht="18" customHeight="1"/>
    <row r="780" ht="18" customHeight="1"/>
    <row r="781" ht="18" customHeight="1"/>
    <row r="782" ht="18" customHeight="1"/>
    <row r="783" ht="18" customHeight="1"/>
    <row r="784" ht="18" customHeight="1"/>
    <row r="785" ht="18" customHeight="1"/>
    <row r="786" ht="18" customHeight="1"/>
    <row r="787" ht="18" customHeight="1"/>
    <row r="788" ht="18" customHeight="1"/>
    <row r="789" ht="18" customHeight="1"/>
    <row r="790" ht="18" customHeight="1"/>
    <row r="791" ht="18" customHeight="1"/>
    <row r="792" ht="18" customHeight="1"/>
    <row r="793" ht="18" customHeight="1"/>
    <row r="794" ht="18" customHeight="1"/>
    <row r="795" ht="18" customHeight="1"/>
    <row r="796" ht="18" customHeight="1"/>
    <row r="797" ht="18" customHeight="1"/>
    <row r="798" ht="18" customHeight="1"/>
    <row r="799" ht="18" customHeight="1"/>
    <row r="800" ht="18" customHeight="1"/>
    <row r="801" ht="18" customHeight="1"/>
    <row r="802" ht="18" customHeight="1"/>
    <row r="803" ht="18" customHeight="1"/>
    <row r="804" ht="18" customHeight="1"/>
    <row r="805" ht="18" customHeight="1"/>
    <row r="806" ht="18" customHeight="1"/>
    <row r="807" ht="18" customHeight="1"/>
    <row r="808" ht="18" customHeight="1"/>
    <row r="809" ht="18" customHeight="1"/>
    <row r="810" ht="18" customHeight="1"/>
    <row r="811" ht="18" customHeight="1"/>
    <row r="812" ht="18" customHeight="1"/>
    <row r="813" ht="18" customHeight="1"/>
    <row r="814" ht="18" customHeight="1"/>
    <row r="815" ht="18" customHeight="1"/>
    <row r="816" ht="18" customHeight="1"/>
    <row r="817" ht="18" customHeight="1"/>
    <row r="818" ht="18" customHeight="1"/>
    <row r="819" ht="18" customHeight="1"/>
    <row r="820" ht="18" customHeight="1"/>
    <row r="821" ht="18" customHeight="1"/>
    <row r="822" ht="18" customHeight="1"/>
    <row r="823" ht="18" customHeight="1"/>
    <row r="824" ht="18" customHeight="1"/>
    <row r="825" ht="18" customHeight="1"/>
    <row r="826" ht="18" customHeight="1"/>
    <row r="827" ht="18" customHeight="1"/>
    <row r="828" ht="18" customHeight="1"/>
    <row r="829" ht="18" customHeight="1"/>
    <row r="830" ht="18" customHeight="1"/>
    <row r="831" ht="18" customHeight="1"/>
    <row r="832" ht="18" customHeight="1"/>
    <row r="833" ht="18" customHeight="1"/>
    <row r="834" ht="18" customHeight="1"/>
    <row r="835" ht="18" customHeight="1"/>
    <row r="836" ht="18" customHeight="1"/>
    <row r="837" ht="18" customHeight="1"/>
    <row r="838" ht="18" customHeight="1"/>
    <row r="839" ht="18" customHeight="1"/>
    <row r="840" ht="18" customHeight="1"/>
    <row r="841" ht="18" customHeight="1"/>
    <row r="842" ht="18" customHeight="1"/>
    <row r="843" ht="18" customHeight="1"/>
    <row r="844" ht="18" customHeight="1"/>
    <row r="845" ht="18" customHeight="1"/>
    <row r="846" ht="18" customHeight="1"/>
    <row r="847" ht="18" customHeight="1"/>
    <row r="848" ht="18" customHeight="1"/>
    <row r="849" ht="18" customHeight="1"/>
    <row r="850" ht="18" customHeight="1"/>
    <row r="851" ht="18" customHeight="1"/>
    <row r="852" ht="18" customHeight="1"/>
    <row r="853" ht="18" customHeight="1"/>
    <row r="854" ht="18" customHeight="1"/>
    <row r="855" ht="18" customHeight="1"/>
    <row r="856" ht="18" customHeight="1"/>
    <row r="857" ht="18" customHeight="1"/>
    <row r="858" ht="18" customHeight="1"/>
    <row r="859" ht="18" customHeight="1"/>
    <row r="860" ht="18" customHeight="1"/>
    <row r="861" ht="18" customHeight="1"/>
    <row r="862" ht="18" customHeight="1"/>
    <row r="863" ht="18" customHeight="1"/>
    <row r="864" ht="18" customHeight="1"/>
    <row r="865" ht="18" customHeight="1"/>
    <row r="866" ht="18" customHeight="1"/>
    <row r="867" ht="18" customHeight="1"/>
    <row r="868" ht="18" customHeight="1"/>
    <row r="869" ht="18" customHeight="1"/>
    <row r="870" ht="18" customHeight="1"/>
    <row r="871" ht="18" customHeight="1"/>
    <row r="872" ht="18" customHeight="1"/>
    <row r="873" ht="18" customHeight="1"/>
    <row r="874" ht="18" customHeight="1"/>
    <row r="875" ht="18" customHeight="1"/>
    <row r="876" ht="18" customHeight="1"/>
    <row r="877" ht="18" customHeight="1"/>
    <row r="878" ht="18" customHeight="1"/>
    <row r="879" ht="18" customHeight="1"/>
    <row r="880" ht="18" customHeight="1"/>
    <row r="881" ht="18" customHeight="1"/>
    <row r="882" ht="18" customHeight="1"/>
    <row r="883" ht="18" customHeight="1"/>
    <row r="884" ht="18" customHeight="1"/>
    <row r="885" ht="18" customHeight="1"/>
    <row r="886" ht="18" customHeight="1"/>
    <row r="887" ht="18" customHeight="1"/>
    <row r="888" ht="18" customHeight="1"/>
    <row r="889" ht="18" customHeight="1"/>
    <row r="890" ht="18" customHeight="1"/>
    <row r="891" ht="18" customHeight="1"/>
    <row r="892" ht="18" customHeight="1"/>
    <row r="893" ht="18" customHeight="1"/>
    <row r="894" ht="18" customHeight="1"/>
    <row r="895" ht="18" customHeight="1"/>
    <row r="896" ht="18" customHeight="1"/>
    <row r="897" ht="18" customHeight="1"/>
    <row r="898" ht="18" customHeight="1"/>
    <row r="899" ht="18" customHeight="1"/>
    <row r="900" ht="18" customHeight="1"/>
    <row r="901" ht="18" customHeight="1"/>
    <row r="902" ht="18" customHeight="1"/>
    <row r="903" ht="18" customHeight="1"/>
    <row r="904" ht="18" customHeight="1"/>
    <row r="905" ht="18" customHeight="1"/>
    <row r="906" ht="18" customHeight="1"/>
    <row r="907" ht="18" customHeight="1"/>
    <row r="908" ht="18" customHeight="1"/>
    <row r="909" ht="18" customHeight="1"/>
    <row r="910" ht="18" customHeight="1"/>
    <row r="911" ht="18" customHeight="1"/>
    <row r="912" ht="18" customHeight="1"/>
    <row r="913" ht="18" customHeight="1"/>
    <row r="914" ht="18" customHeight="1"/>
    <row r="915" ht="18" customHeight="1"/>
    <row r="916" ht="18" customHeight="1"/>
    <row r="917" ht="18" customHeight="1"/>
    <row r="918" ht="18" customHeight="1"/>
    <row r="919" ht="18" customHeight="1"/>
    <row r="920" ht="18" customHeight="1"/>
    <row r="921" ht="18" customHeight="1"/>
    <row r="922" ht="18" customHeight="1"/>
    <row r="923" ht="18" customHeight="1"/>
    <row r="924" ht="18" customHeight="1"/>
    <row r="925" ht="18" customHeight="1"/>
    <row r="926" ht="18" customHeight="1"/>
    <row r="927" ht="18" customHeight="1"/>
    <row r="928" ht="18" customHeight="1"/>
    <row r="929" ht="18" customHeight="1"/>
    <row r="930" ht="18" customHeight="1"/>
    <row r="931" ht="18" customHeight="1"/>
    <row r="932" ht="18" customHeight="1"/>
    <row r="933" ht="18" customHeight="1"/>
    <row r="934" ht="18" customHeight="1"/>
    <row r="935" ht="18" customHeight="1"/>
    <row r="936" ht="18" customHeight="1"/>
    <row r="937" ht="18" customHeight="1"/>
    <row r="938" ht="18" customHeight="1"/>
    <row r="939" ht="18" customHeight="1"/>
    <row r="940" ht="18" customHeight="1"/>
    <row r="941" ht="18" customHeight="1"/>
    <row r="942" ht="18" customHeight="1"/>
    <row r="943" ht="18" customHeight="1"/>
    <row r="944" ht="18" customHeight="1"/>
    <row r="945" ht="18" customHeight="1"/>
    <row r="946" ht="18" customHeight="1"/>
    <row r="947" ht="18" customHeight="1"/>
    <row r="948" ht="18" customHeight="1"/>
    <row r="949" ht="18" customHeight="1"/>
    <row r="950" ht="18" customHeight="1"/>
    <row r="951" ht="18" customHeight="1"/>
    <row r="952" ht="18" customHeight="1"/>
    <row r="953" ht="18" customHeight="1"/>
    <row r="954" ht="18" customHeight="1"/>
    <row r="955" ht="18" customHeight="1"/>
    <row r="956" ht="18" customHeight="1"/>
    <row r="957" ht="18" customHeight="1"/>
    <row r="958" ht="18" customHeight="1"/>
    <row r="959" ht="18" customHeight="1"/>
    <row r="960" ht="18" customHeight="1"/>
    <row r="961" ht="18" customHeight="1"/>
    <row r="962" ht="18" customHeight="1"/>
    <row r="963" ht="18" customHeight="1"/>
    <row r="964" ht="18" customHeight="1"/>
    <row r="965" ht="18" customHeight="1"/>
    <row r="966" ht="18" customHeight="1"/>
    <row r="967" ht="18" customHeight="1"/>
    <row r="968" ht="18" customHeight="1"/>
    <row r="969" ht="18" customHeight="1"/>
    <row r="970" ht="18" customHeight="1"/>
    <row r="971" ht="18" customHeight="1"/>
    <row r="972" ht="18" customHeight="1"/>
    <row r="973" ht="18" customHeight="1"/>
    <row r="974" ht="18" customHeight="1"/>
    <row r="975" ht="18" customHeight="1"/>
    <row r="976" ht="18" customHeight="1"/>
    <row r="977" ht="18" customHeight="1"/>
    <row r="978" ht="18" customHeight="1"/>
    <row r="979" ht="18" customHeight="1"/>
    <row r="980" ht="18" customHeight="1"/>
    <row r="981" ht="18" customHeight="1"/>
    <row r="982" ht="18" customHeight="1"/>
    <row r="983" ht="18" customHeight="1"/>
    <row r="984" ht="18" customHeight="1"/>
    <row r="985" ht="18" customHeight="1"/>
    <row r="986" ht="18" customHeight="1"/>
    <row r="987" ht="18" customHeight="1"/>
    <row r="988" ht="18" customHeight="1"/>
    <row r="989" ht="18" customHeight="1"/>
    <row r="990" ht="18" customHeight="1"/>
    <row r="991" ht="18" customHeight="1"/>
    <row r="992" ht="18" customHeight="1"/>
    <row r="993" ht="18" customHeight="1"/>
    <row r="994" ht="18" customHeight="1"/>
    <row r="995" ht="18" customHeight="1"/>
    <row r="996" ht="18" customHeight="1"/>
    <row r="997" ht="18" customHeight="1"/>
    <row r="998" ht="18" customHeight="1"/>
    <row r="999" ht="18" customHeight="1"/>
    <row r="1000" ht="18" customHeight="1"/>
  </sheetData>
  <sheetProtection sheet="1" objects="1" scenarios="1"/>
  <mergeCells count="12">
    <mergeCell ref="C72:D72"/>
    <mergeCell ref="C1:S1"/>
    <mergeCell ref="P63:S63"/>
    <mergeCell ref="C64:D64"/>
    <mergeCell ref="C65:D65"/>
    <mergeCell ref="C66:D66"/>
    <mergeCell ref="C67:D67"/>
    <mergeCell ref="C68:D68"/>
    <mergeCell ref="E68:K68"/>
    <mergeCell ref="C69:D69"/>
    <mergeCell ref="C70:D70"/>
    <mergeCell ref="C71:D71"/>
  </mergeCells>
  <phoneticPr fontId="9"/>
  <conditionalFormatting sqref="C3:C62">
    <cfRule type="expression" dxfId="29" priority="1">
      <formula>AND(C3="",MOD(ROW(),2)=0)</formula>
    </cfRule>
    <cfRule type="expression" dxfId="28" priority="2">
      <formula>AND(C3="",MOD(ROW(),2)=1)</formula>
    </cfRule>
  </conditionalFormatting>
  <conditionalFormatting sqref="D3:D62 G3:G62 J3:M62 P3:S62">
    <cfRule type="expression" dxfId="27" priority="5">
      <formula>AND(D3="",$C3="女",MOD(ROW(),2)=0)</formula>
    </cfRule>
    <cfRule type="expression" dxfId="26" priority="6">
      <formula>AND(D3="",$C3="男",MOD(ROW(),2)=1)</formula>
    </cfRule>
    <cfRule type="expression" dxfId="25" priority="7">
      <formula>AND(D3="",$C3="男",MOD(ROW(),2)=0)</formula>
    </cfRule>
    <cfRule type="expression" dxfId="24" priority="8">
      <formula>D3=""</formula>
    </cfRule>
  </conditionalFormatting>
  <conditionalFormatting sqref="G3:G62 M3:M62">
    <cfRule type="expression" dxfId="23" priority="9">
      <formula>OR(COUNTIF(I3,"*"&amp;$F3&amp;"*")=0,COUNTIF(G3,"*"&amp;$C3&amp;"*")=0)</formula>
    </cfRule>
  </conditionalFormatting>
  <conditionalFormatting sqref="J3:J62 P3:P62">
    <cfRule type="expression" dxfId="22" priority="3">
      <formula>H3&lt;2</formula>
    </cfRule>
  </conditionalFormatting>
  <conditionalFormatting sqref="J3:M62 P3:S62 D3:D62 G3:G62">
    <cfRule type="expression" dxfId="21" priority="4">
      <formula>AND(D3="",$C3="女",MOD(ROW(),2)=1)</formula>
    </cfRule>
  </conditionalFormatting>
  <conditionalFormatting sqref="Q65:S67">
    <cfRule type="expression" dxfId="20" priority="11">
      <formula>AND(Q65="",MOD(ROW(),2)=1)</formula>
    </cfRule>
    <cfRule type="expression" dxfId="19" priority="12">
      <formula>AND(Q65="",MOD(ROW(),2)=0)</formula>
    </cfRule>
  </conditionalFormatting>
  <conditionalFormatting sqref="Q65:S70">
    <cfRule type="expression" dxfId="18" priority="10">
      <formula>COUNTIF($W$3:$W$62,$P65)=0</formula>
    </cfRule>
  </conditionalFormatting>
  <conditionalFormatting sqref="Q68:S70">
    <cfRule type="expression" dxfId="17" priority="13">
      <formula>AND(Q68="",MOD(ROW(),2)=1)</formula>
    </cfRule>
    <cfRule type="expression" dxfId="16" priority="14">
      <formula>AND(Q68="",MOD(ROW(),2)=0)</formula>
    </cfRule>
  </conditionalFormatting>
  <conditionalFormatting sqref="S3:S62">
    <cfRule type="expression" dxfId="15" priority="15">
      <formula>OR(COUNTIF(W:W,W3)&gt;6,COUNTIF(W:W,W3)&lt;4)</formula>
    </cfRule>
  </conditionalFormatting>
  <dataValidations count="2">
    <dataValidation type="list" allowBlank="1" showErrorMessage="1" sqref="C3:C62" xr:uid="{00000000-0002-0000-0800-000000000000}">
      <formula1>$A$2:$A$4</formula1>
    </dataValidation>
    <dataValidation type="list" allowBlank="1" showErrorMessage="1" sqref="S3:S62" xr:uid="{00000000-0002-0000-0800-000001000000}">
      <formula1>$A$6:$A$9</formula1>
    </dataValidation>
  </dataValidations>
  <printOptions horizontalCentered="1"/>
  <pageMargins left="0.39370078740157483" right="0.39370078740157483" top="0.39370078740157483" bottom="0.39370078740157483" header="0" footer="0"/>
  <pageSetup paperSize="9" orientation="portrait" r:id="rId1"/>
  <drawing r:id="rId2"/>
  <extLst>
    <ext xmlns:x14="http://schemas.microsoft.com/office/spreadsheetml/2009/9/main" uri="{CCE6A557-97BC-4b89-ADB6-D9C93CAAB3DF}">
      <x14:dataValidations xmlns:xm="http://schemas.microsoft.com/office/excel/2006/main" count="2">
        <x14:dataValidation type="list" allowBlank="1" showErrorMessage="1" xr:uid="{00000000-0002-0000-0800-000002000000}">
          <x14:formula1>
            <xm:f>競技csv!$Q$2:$Q$22</xm:f>
          </x14:formula1>
          <xm:sqref>M4:M62 G4:G62</xm:sqref>
        </x14:dataValidation>
        <x14:dataValidation type="list" allowBlank="1" showErrorMessage="1" xr:uid="{48DCA773-451D-42DF-A741-744B60F8A9A2}">
          <x14:formula1>
            <xm:f>競技csv!$Q$2:$Q$17</xm:f>
          </x14:formula1>
          <xm:sqref>G3 M3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D1000"/>
  <sheetViews>
    <sheetView topLeftCell="C1" zoomScaleNormal="100" workbookViewId="0">
      <selection activeCell="C3" sqref="C3"/>
    </sheetView>
  </sheetViews>
  <sheetFormatPr defaultColWidth="14.42578125" defaultRowHeight="15" customHeight="1"/>
  <cols>
    <col min="1" max="2" width="9" hidden="1" customWidth="1"/>
    <col min="3" max="3" width="5.140625" customWidth="1"/>
    <col min="4" max="4" width="4.7109375" customWidth="1"/>
    <col min="5" max="5" width="10.85546875" customWidth="1"/>
    <col min="6" max="6" width="4.140625" customWidth="1"/>
    <col min="7" max="7" width="13.5703125" customWidth="1"/>
    <col min="8" max="9" width="5.5703125" hidden="1" customWidth="1"/>
    <col min="10" max="12" width="4.5703125" customWidth="1"/>
    <col min="13" max="13" width="13.5703125" customWidth="1"/>
    <col min="14" max="15" width="5.5703125" hidden="1" customWidth="1"/>
    <col min="16" max="18" width="4.5703125" customWidth="1"/>
    <col min="19" max="19" width="5.5703125" customWidth="1"/>
    <col min="20" max="30" width="8.85546875" hidden="1" customWidth="1"/>
  </cols>
  <sheetData>
    <row r="1" spans="1:30" ht="18" customHeight="1">
      <c r="A1" s="1" t="s">
        <v>103</v>
      </c>
      <c r="C1" s="262" t="str">
        <f ca="1">"第"&amp;DBCS(YEAR(TODAY())-1949)&amp;"回 市川市民体育大会 申込一覧表（高等学校）"</f>
        <v>第７６回 市川市民体育大会 申込一覧表（高等学校）</v>
      </c>
      <c r="D1" s="263"/>
      <c r="E1" s="263"/>
      <c r="F1" s="263"/>
      <c r="G1" s="263"/>
      <c r="H1" s="263"/>
      <c r="I1" s="263"/>
      <c r="J1" s="263"/>
      <c r="K1" s="263"/>
      <c r="L1" s="263"/>
      <c r="M1" s="263"/>
      <c r="N1" s="263"/>
      <c r="O1" s="263"/>
      <c r="P1" s="263"/>
      <c r="Q1" s="263"/>
      <c r="R1" s="263"/>
      <c r="S1" s="263"/>
      <c r="X1" s="1" t="s">
        <v>106</v>
      </c>
      <c r="Y1" s="1" t="s">
        <v>107</v>
      </c>
      <c r="Z1" s="1" t="s">
        <v>108</v>
      </c>
      <c r="AA1" s="1" t="s">
        <v>109</v>
      </c>
      <c r="AB1" s="1" t="s">
        <v>110</v>
      </c>
      <c r="AC1" s="1" t="s">
        <v>111</v>
      </c>
    </row>
    <row r="2" spans="1:30" ht="13.5" customHeight="1">
      <c r="A2" s="33"/>
      <c r="B2" s="33"/>
      <c r="C2" s="79" t="s">
        <v>103</v>
      </c>
      <c r="D2" s="80" t="s">
        <v>88</v>
      </c>
      <c r="E2" s="81" t="s">
        <v>112</v>
      </c>
      <c r="F2" s="82" t="s">
        <v>93</v>
      </c>
      <c r="G2" s="83" t="s">
        <v>113</v>
      </c>
      <c r="H2" s="80" t="s">
        <v>12</v>
      </c>
      <c r="I2" s="80" t="s">
        <v>13</v>
      </c>
      <c r="J2" s="81" t="s">
        <v>114</v>
      </c>
      <c r="K2" s="84" t="s">
        <v>115</v>
      </c>
      <c r="L2" s="85" t="s">
        <v>116</v>
      </c>
      <c r="M2" s="83" t="s">
        <v>117</v>
      </c>
      <c r="N2" s="80" t="s">
        <v>12</v>
      </c>
      <c r="O2" s="80" t="s">
        <v>13</v>
      </c>
      <c r="P2" s="81" t="s">
        <v>114</v>
      </c>
      <c r="Q2" s="84" t="s">
        <v>115</v>
      </c>
      <c r="R2" s="85" t="s">
        <v>116</v>
      </c>
      <c r="S2" s="86" t="s">
        <v>118</v>
      </c>
      <c r="T2" s="33" t="s">
        <v>114</v>
      </c>
      <c r="U2" s="33" t="s">
        <v>119</v>
      </c>
      <c r="V2" s="33" t="s">
        <v>120</v>
      </c>
      <c r="W2" s="33" t="s">
        <v>121</v>
      </c>
      <c r="X2" s="33"/>
      <c r="Y2" s="33"/>
      <c r="Z2" s="33"/>
      <c r="AA2" s="33"/>
      <c r="AB2" s="33"/>
      <c r="AC2" s="33"/>
      <c r="AD2" s="33"/>
    </row>
    <row r="3" spans="1:30" ht="9.75" customHeight="1">
      <c r="A3" s="33" t="s">
        <v>104</v>
      </c>
      <c r="B3" s="33">
        <v>3</v>
      </c>
      <c r="C3" s="151"/>
      <c r="D3" s="154"/>
      <c r="E3" s="158" t="str">
        <f t="shared" ref="E3:E62" ca="1" si="0">IF(ISERROR(VLOOKUP($D3,INDIRECT("高校"&amp;$C3&amp;"選手データ!A:Z"),MATCH("姓",INDIRECT("高校"&amp;$C3&amp;"選手データ!1:1"),0),0)),"",VLOOKUP($D3,INDIRECT("高校"&amp;$C3&amp;"選手データ!A:Z"),MATCH("姓",INDIRECT("高校"&amp;$C3&amp;"選手データ!1:1"),0),0)&amp;"　"&amp;VLOOKUP($D3,INDIRECT("高校"&amp;$C3&amp;"選手データ!A:Z"),MATCH("名",INDIRECT("高校"&amp;$C3&amp;"選手データ!1:1"),0),0))</f>
        <v/>
      </c>
      <c r="F3" s="190" t="str">
        <f t="shared" ref="F3:F62" ca="1" si="1">IF(ISERROR(VLOOKUP($D3,INDIRECT("高校"&amp;$C3&amp;"選手データ!A:Z"),MATCH(F$2,INDIRECT("高校"&amp;$C3&amp;"選手データ!1:1"),0),0)),"",VLOOKUP($D3,INDIRECT("高校"&amp;$C3&amp;"選手データ!A:Z"),MATCH(F$2,INDIRECT("高校"&amp;$C3&amp;"選手データ!1:1"),0),0))</f>
        <v/>
      </c>
      <c r="G3" s="157"/>
      <c r="H3" s="154" t="str">
        <f>IF(G3="","",VLOOKUP(G3,競技csv!$F:$O,MATCH(H$2,競技csv!$1:$1,0)-MATCH("競技名",競技csv!$1:$1,0)+1,0))</f>
        <v/>
      </c>
      <c r="I3" s="154" t="str">
        <f>IF(G3="","",VLOOKUP(G3,競技csv!$F:$O,MATCH(I$2,競技csv!$1:$1,0)-MATCH("競技名",競技csv!$1:$1,0)+1,0))</f>
        <v/>
      </c>
      <c r="J3" s="158"/>
      <c r="K3" s="159"/>
      <c r="L3" s="160"/>
      <c r="M3" s="157"/>
      <c r="N3" s="154" t="str">
        <f>IF(M3="","",VLOOKUP(M3,競技csv!$F:$O,MATCH(N$2,競技csv!$1:$1,0)-MATCH("競技名",競技csv!$1:$1,0)+1,0))</f>
        <v/>
      </c>
      <c r="O3" s="154" t="str">
        <f>IF(M3="","",VLOOKUP(M3,競技csv!$F:$O,MATCH(O$2,競技csv!$1:$1,0)-MATCH("競技名",競技csv!$1:$1,0)+1,0))</f>
        <v/>
      </c>
      <c r="P3" s="158"/>
      <c r="Q3" s="159"/>
      <c r="R3" s="160"/>
      <c r="S3" s="161"/>
      <c r="T3" s="33" t="str">
        <f t="shared" ref="T3:T62" si="2">IF($S3="","",IF(VLOOKUP($C3&amp;$S3,$P$65:$S$70,MATCH(T$2,$P$64:$S$64,0),0)=0,"",VLOOKUP($C3&amp;$S3,$P$65:$S$70,MATCH(T$2,$P$64:$S$64,0),0)))</f>
        <v/>
      </c>
      <c r="U3" s="34" t="str">
        <f t="shared" ref="U3:V3" si="3">IF($S3="","",VLOOKUP($C3&amp;$S3,$P$65:$S$70,MATCH(U$2,$P$64:$S$64,0),0))</f>
        <v/>
      </c>
      <c r="V3" s="34" t="str">
        <f t="shared" si="3"/>
        <v/>
      </c>
      <c r="W3" s="33" t="str">
        <f t="shared" ref="W3:W62" si="4">IF(S3="","",C3&amp;S3)</f>
        <v/>
      </c>
      <c r="X3" s="33">
        <f t="shared" ref="X3:AC3" si="5">IF($W3=X$1,X2+1,X2)</f>
        <v>0</v>
      </c>
      <c r="Y3" s="33">
        <f t="shared" si="5"/>
        <v>0</v>
      </c>
      <c r="Z3" s="33">
        <f t="shared" si="5"/>
        <v>0</v>
      </c>
      <c r="AA3" s="33">
        <f t="shared" si="5"/>
        <v>0</v>
      </c>
      <c r="AB3" s="33">
        <f t="shared" si="5"/>
        <v>0</v>
      </c>
      <c r="AC3" s="33">
        <f t="shared" si="5"/>
        <v>0</v>
      </c>
      <c r="AD3" s="33" t="str">
        <f t="array" aca="1" ref="AD3" ca="1">IF(W3="","",INDIRECT(ADDRESS(ROW(),MATCH(W3,$1:$1,0))))</f>
        <v/>
      </c>
    </row>
    <row r="4" spans="1:30" ht="9.75" customHeight="1">
      <c r="A4" s="33" t="s">
        <v>105</v>
      </c>
      <c r="B4" s="33">
        <v>4</v>
      </c>
      <c r="C4" s="151"/>
      <c r="D4" s="155"/>
      <c r="E4" s="162" t="str">
        <f t="shared" ca="1" si="0"/>
        <v/>
      </c>
      <c r="F4" s="191" t="str">
        <f t="shared" ca="1" si="1"/>
        <v/>
      </c>
      <c r="G4" s="157"/>
      <c r="H4" s="155" t="str">
        <f>IF(G4="","",VLOOKUP(G4,競技csv!$F:$O,MATCH(H$2,競技csv!$1:$1,0)-MATCH("競技名",競技csv!$1:$1,0)+1,0))</f>
        <v/>
      </c>
      <c r="I4" s="155" t="str">
        <f>IF(G4="","",VLOOKUP(G4,競技csv!$F:$O,MATCH(I$2,競技csv!$1:$1,0)-MATCH("競技名",競技csv!$1:$1,0)+1,0))</f>
        <v/>
      </c>
      <c r="J4" s="162"/>
      <c r="K4" s="163"/>
      <c r="L4" s="164"/>
      <c r="M4" s="165"/>
      <c r="N4" s="155" t="str">
        <f>IF(M4="","",VLOOKUP(M4,競技csv!$F:$O,MATCH(N$2,競技csv!$1:$1,0)-MATCH("競技名",競技csv!$1:$1,0)+1,0))</f>
        <v/>
      </c>
      <c r="O4" s="155" t="str">
        <f>IF(M4="","",VLOOKUP(M4,競技csv!$F:$O,MATCH(O$2,競技csv!$1:$1,0)-MATCH("競技名",競技csv!$1:$1,0)+1,0))</f>
        <v/>
      </c>
      <c r="P4" s="162"/>
      <c r="Q4" s="163"/>
      <c r="R4" s="164"/>
      <c r="S4" s="161"/>
      <c r="T4" s="33" t="str">
        <f t="shared" si="2"/>
        <v/>
      </c>
      <c r="U4" s="34" t="str">
        <f t="shared" ref="U4:V4" si="6">IF($S4="","",VLOOKUP($C4&amp;$S4,$P$65:$S$70,MATCH(U$2,$P$64:$S$64,0),0))</f>
        <v/>
      </c>
      <c r="V4" s="34" t="str">
        <f t="shared" si="6"/>
        <v/>
      </c>
      <c r="W4" s="33" t="str">
        <f t="shared" si="4"/>
        <v/>
      </c>
      <c r="X4" s="33">
        <f t="shared" ref="X4:AC4" si="7">IF($W4=X$1,X3+1,X3)</f>
        <v>0</v>
      </c>
      <c r="Y4" s="33">
        <f t="shared" si="7"/>
        <v>0</v>
      </c>
      <c r="Z4" s="33">
        <f t="shared" si="7"/>
        <v>0</v>
      </c>
      <c r="AA4" s="33">
        <f t="shared" si="7"/>
        <v>0</v>
      </c>
      <c r="AB4" s="33">
        <f t="shared" si="7"/>
        <v>0</v>
      </c>
      <c r="AC4" s="33">
        <f t="shared" si="7"/>
        <v>0</v>
      </c>
      <c r="AD4" s="33" t="str">
        <f t="array" aca="1" ref="AD4" ca="1">IF(W4="","",INDIRECT(ADDRESS(ROW(),MATCH(W4,$1:$1,0))))</f>
        <v/>
      </c>
    </row>
    <row r="5" spans="1:30" ht="9.75" customHeight="1">
      <c r="A5" s="33" t="s">
        <v>118</v>
      </c>
      <c r="B5" s="33"/>
      <c r="C5" s="151"/>
      <c r="D5" s="155"/>
      <c r="E5" s="162" t="str">
        <f t="shared" ca="1" si="0"/>
        <v/>
      </c>
      <c r="F5" s="191" t="str">
        <f t="shared" ca="1" si="1"/>
        <v/>
      </c>
      <c r="G5" s="157"/>
      <c r="H5" s="155" t="str">
        <f>IF(G5="","",VLOOKUP(G5,競技csv!$F:$O,MATCH(H$2,競技csv!$1:$1,0)-MATCH("競技名",競技csv!$1:$1,0)+1,0))</f>
        <v/>
      </c>
      <c r="I5" s="155" t="str">
        <f>IF(G5="","",VLOOKUP(G5,競技csv!$F:$O,MATCH(I$2,競技csv!$1:$1,0)-MATCH("競技名",競技csv!$1:$1,0)+1,0))</f>
        <v/>
      </c>
      <c r="J5" s="162"/>
      <c r="K5" s="163"/>
      <c r="L5" s="164"/>
      <c r="M5" s="165"/>
      <c r="N5" s="155" t="str">
        <f>IF(M5="","",VLOOKUP(M5,競技csv!$F:$O,MATCH(N$2,競技csv!$1:$1,0)-MATCH("競技名",競技csv!$1:$1,0)+1,0))</f>
        <v/>
      </c>
      <c r="O5" s="155" t="str">
        <f>IF(M5="","",VLOOKUP(M5,競技csv!$F:$O,MATCH(O$2,競技csv!$1:$1,0)-MATCH("競技名",競技csv!$1:$1,0)+1,0))</f>
        <v/>
      </c>
      <c r="P5" s="162"/>
      <c r="Q5" s="163"/>
      <c r="R5" s="164"/>
      <c r="S5" s="161"/>
      <c r="T5" s="33" t="str">
        <f t="shared" si="2"/>
        <v/>
      </c>
      <c r="U5" s="34" t="str">
        <f t="shared" ref="U5:V5" si="8">IF($S5="","",VLOOKUP($C5&amp;$S5,$P$65:$S$70,MATCH(U$2,$P$64:$S$64,0),0))</f>
        <v/>
      </c>
      <c r="V5" s="34" t="str">
        <f t="shared" si="8"/>
        <v/>
      </c>
      <c r="W5" s="33" t="str">
        <f t="shared" si="4"/>
        <v/>
      </c>
      <c r="X5" s="33">
        <f t="shared" ref="X5:AC5" si="9">IF($W5=X$1,X4+1,X4)</f>
        <v>0</v>
      </c>
      <c r="Y5" s="33">
        <f t="shared" si="9"/>
        <v>0</v>
      </c>
      <c r="Z5" s="33">
        <f t="shared" si="9"/>
        <v>0</v>
      </c>
      <c r="AA5" s="33">
        <f t="shared" si="9"/>
        <v>0</v>
      </c>
      <c r="AB5" s="33">
        <f t="shared" si="9"/>
        <v>0</v>
      </c>
      <c r="AC5" s="33">
        <f t="shared" si="9"/>
        <v>0</v>
      </c>
      <c r="AD5" s="33" t="str">
        <f t="array" aca="1" ref="AD5" ca="1">IF(W5="","",INDIRECT(ADDRESS(ROW(),MATCH(W5,$1:$1,0))))</f>
        <v/>
      </c>
    </row>
    <row r="6" spans="1:30" ht="9.75" customHeight="1">
      <c r="A6" s="33"/>
      <c r="B6" s="33"/>
      <c r="C6" s="151"/>
      <c r="D6" s="155"/>
      <c r="E6" s="162" t="str">
        <f t="shared" ca="1" si="0"/>
        <v/>
      </c>
      <c r="F6" s="191" t="str">
        <f t="shared" ca="1" si="1"/>
        <v/>
      </c>
      <c r="G6" s="157"/>
      <c r="H6" s="155" t="str">
        <f>IF(G6="","",VLOOKUP(G6,競技csv!$F:$O,MATCH(H$2,競技csv!$1:$1,0)-MATCH("競技名",競技csv!$1:$1,0)+1,0))</f>
        <v/>
      </c>
      <c r="I6" s="155" t="str">
        <f>IF(G6="","",VLOOKUP(G6,競技csv!$F:$O,MATCH(I$2,競技csv!$1:$1,0)-MATCH("競技名",競技csv!$1:$1,0)+1,0))</f>
        <v/>
      </c>
      <c r="J6" s="162"/>
      <c r="K6" s="163"/>
      <c r="L6" s="164"/>
      <c r="M6" s="165"/>
      <c r="N6" s="155" t="str">
        <f>IF(M6="","",VLOOKUP(M6,競技csv!$F:$O,MATCH(N$2,競技csv!$1:$1,0)-MATCH("競技名",競技csv!$1:$1,0)+1,0))</f>
        <v/>
      </c>
      <c r="O6" s="155" t="str">
        <f>IF(M6="","",VLOOKUP(M6,競技csv!$F:$O,MATCH(O$2,競技csv!$1:$1,0)-MATCH("競技名",競技csv!$1:$1,0)+1,0))</f>
        <v/>
      </c>
      <c r="P6" s="162"/>
      <c r="Q6" s="163"/>
      <c r="R6" s="164"/>
      <c r="S6" s="161"/>
      <c r="T6" s="33" t="str">
        <f t="shared" si="2"/>
        <v/>
      </c>
      <c r="U6" s="34" t="str">
        <f t="shared" ref="U6:V6" si="10">IF($S6="","",VLOOKUP($C6&amp;$S6,$P$65:$S$70,MATCH(U$2,$P$64:$S$64,0),0))</f>
        <v/>
      </c>
      <c r="V6" s="34" t="str">
        <f t="shared" si="10"/>
        <v/>
      </c>
      <c r="W6" s="33" t="str">
        <f t="shared" si="4"/>
        <v/>
      </c>
      <c r="X6" s="33">
        <f t="shared" ref="X6:AC6" si="11">IF($W6=X$1,X5+1,X5)</f>
        <v>0</v>
      </c>
      <c r="Y6" s="33">
        <f t="shared" si="11"/>
        <v>0</v>
      </c>
      <c r="Z6" s="33">
        <f t="shared" si="11"/>
        <v>0</v>
      </c>
      <c r="AA6" s="33">
        <f t="shared" si="11"/>
        <v>0</v>
      </c>
      <c r="AB6" s="33">
        <f t="shared" si="11"/>
        <v>0</v>
      </c>
      <c r="AC6" s="33">
        <f t="shared" si="11"/>
        <v>0</v>
      </c>
      <c r="AD6" s="33" t="str">
        <f t="array" aca="1" ref="AD6" ca="1">IF(W6="","",INDIRECT(ADDRESS(ROW(),MATCH(W6,$1:$1,0))))</f>
        <v/>
      </c>
    </row>
    <row r="7" spans="1:30" ht="9.75" customHeight="1">
      <c r="A7" s="33" t="s">
        <v>122</v>
      </c>
      <c r="B7" s="33">
        <v>0</v>
      </c>
      <c r="C7" s="152"/>
      <c r="D7" s="155"/>
      <c r="E7" s="162" t="str">
        <f t="shared" ca="1" si="0"/>
        <v/>
      </c>
      <c r="F7" s="191" t="str">
        <f t="shared" ca="1" si="1"/>
        <v/>
      </c>
      <c r="G7" s="165"/>
      <c r="H7" s="155" t="str">
        <f>IF(G7="","",VLOOKUP(G7,競技csv!$F:$O,MATCH(H$2,競技csv!$1:$1,0)-MATCH("競技名",競技csv!$1:$1,0)+1,0))</f>
        <v/>
      </c>
      <c r="I7" s="155" t="str">
        <f>IF(G7="","",VLOOKUP(G7,競技csv!$F:$O,MATCH(I$2,競技csv!$1:$1,0)-MATCH("競技名",競技csv!$1:$1,0)+1,0))</f>
        <v/>
      </c>
      <c r="J7" s="162"/>
      <c r="K7" s="163"/>
      <c r="L7" s="164"/>
      <c r="M7" s="165"/>
      <c r="N7" s="155" t="str">
        <f>IF(M7="","",VLOOKUP(M7,競技csv!$F:$O,MATCH(N$2,競技csv!$1:$1,0)-MATCH("競技名",競技csv!$1:$1,0)+1,0))</f>
        <v/>
      </c>
      <c r="O7" s="155" t="str">
        <f>IF(M7="","",VLOOKUP(M7,競技csv!$F:$O,MATCH(O$2,競技csv!$1:$1,0)-MATCH("競技名",競技csv!$1:$1,0)+1,0))</f>
        <v/>
      </c>
      <c r="P7" s="162"/>
      <c r="Q7" s="163"/>
      <c r="R7" s="164"/>
      <c r="S7" s="166"/>
      <c r="T7" s="33" t="str">
        <f t="shared" si="2"/>
        <v/>
      </c>
      <c r="U7" s="34" t="str">
        <f t="shared" ref="U7:V7" si="12">IF($S7="","",VLOOKUP($C7&amp;$S7,$P$65:$S$70,MATCH(U$2,$P$64:$S$64,0),0))</f>
        <v/>
      </c>
      <c r="V7" s="34" t="str">
        <f t="shared" si="12"/>
        <v/>
      </c>
      <c r="W7" s="33" t="str">
        <f t="shared" si="4"/>
        <v/>
      </c>
      <c r="X7" s="33">
        <f t="shared" ref="X7:AC7" si="13">IF($W7=X$1,X6+1,X6)</f>
        <v>0</v>
      </c>
      <c r="Y7" s="33">
        <f t="shared" si="13"/>
        <v>0</v>
      </c>
      <c r="Z7" s="33">
        <f t="shared" si="13"/>
        <v>0</v>
      </c>
      <c r="AA7" s="33">
        <f t="shared" si="13"/>
        <v>0</v>
      </c>
      <c r="AB7" s="33">
        <f t="shared" si="13"/>
        <v>0</v>
      </c>
      <c r="AC7" s="33">
        <f t="shared" si="13"/>
        <v>0</v>
      </c>
      <c r="AD7" s="33" t="str">
        <f t="array" aca="1" ref="AD7" ca="1">IF(W7="","",INDIRECT(ADDRESS(ROW(),MATCH(W7,$1:$1,0))))</f>
        <v/>
      </c>
    </row>
    <row r="8" spans="1:30" ht="9.75" customHeight="1">
      <c r="A8" s="33" t="s">
        <v>123</v>
      </c>
      <c r="B8" s="33">
        <v>100</v>
      </c>
      <c r="C8" s="152"/>
      <c r="D8" s="155"/>
      <c r="E8" s="162" t="str">
        <f t="shared" ca="1" si="0"/>
        <v/>
      </c>
      <c r="F8" s="191" t="str">
        <f t="shared" ca="1" si="1"/>
        <v/>
      </c>
      <c r="G8" s="165"/>
      <c r="H8" s="155" t="str">
        <f>IF(G8="","",VLOOKUP(G8,競技csv!$F:$O,MATCH(H$2,競技csv!$1:$1,0)-MATCH("競技名",競技csv!$1:$1,0)+1,0))</f>
        <v/>
      </c>
      <c r="I8" s="155" t="str">
        <f>IF(G8="","",VLOOKUP(G8,競技csv!$F:$O,MATCH(I$2,競技csv!$1:$1,0)-MATCH("競技名",競技csv!$1:$1,0)+1,0))</f>
        <v/>
      </c>
      <c r="J8" s="162"/>
      <c r="K8" s="163"/>
      <c r="L8" s="164"/>
      <c r="M8" s="165"/>
      <c r="N8" s="155" t="str">
        <f>IF(M8="","",VLOOKUP(M8,競技csv!$F:$O,MATCH(N$2,競技csv!$1:$1,0)-MATCH("競技名",競技csv!$1:$1,0)+1,0))</f>
        <v/>
      </c>
      <c r="O8" s="155" t="str">
        <f>IF(M8="","",VLOOKUP(M8,競技csv!$F:$O,MATCH(O$2,競技csv!$1:$1,0)-MATCH("競技名",競技csv!$1:$1,0)+1,0))</f>
        <v/>
      </c>
      <c r="P8" s="162"/>
      <c r="Q8" s="163"/>
      <c r="R8" s="164"/>
      <c r="S8" s="166"/>
      <c r="T8" s="33" t="str">
        <f t="shared" si="2"/>
        <v/>
      </c>
      <c r="U8" s="34" t="str">
        <f t="shared" ref="U8:V8" si="14">IF($S8="","",VLOOKUP($C8&amp;$S8,$P$65:$S$70,MATCH(U$2,$P$64:$S$64,0),0))</f>
        <v/>
      </c>
      <c r="V8" s="34" t="str">
        <f t="shared" si="14"/>
        <v/>
      </c>
      <c r="W8" s="33" t="str">
        <f t="shared" si="4"/>
        <v/>
      </c>
      <c r="X8" s="33">
        <f t="shared" ref="X8:AC8" si="15">IF($W8=X$1,X7+1,X7)</f>
        <v>0</v>
      </c>
      <c r="Y8" s="33">
        <f t="shared" si="15"/>
        <v>0</v>
      </c>
      <c r="Z8" s="33">
        <f t="shared" si="15"/>
        <v>0</v>
      </c>
      <c r="AA8" s="33">
        <f t="shared" si="15"/>
        <v>0</v>
      </c>
      <c r="AB8" s="33">
        <f t="shared" si="15"/>
        <v>0</v>
      </c>
      <c r="AC8" s="33">
        <f t="shared" si="15"/>
        <v>0</v>
      </c>
      <c r="AD8" s="33" t="str">
        <f t="array" aca="1" ref="AD8" ca="1">IF(W8="","",INDIRECT(ADDRESS(ROW(),MATCH(W8,$1:$1,0))))</f>
        <v/>
      </c>
    </row>
    <row r="9" spans="1:30" ht="9.75" customHeight="1">
      <c r="A9" s="33" t="s">
        <v>124</v>
      </c>
      <c r="B9" s="33">
        <v>200</v>
      </c>
      <c r="C9" s="152"/>
      <c r="D9" s="155"/>
      <c r="E9" s="162" t="str">
        <f t="shared" ca="1" si="0"/>
        <v/>
      </c>
      <c r="F9" s="191" t="str">
        <f t="shared" ca="1" si="1"/>
        <v/>
      </c>
      <c r="G9" s="165"/>
      <c r="H9" s="155" t="str">
        <f>IF(G9="","",VLOOKUP(G9,競技csv!$F:$O,MATCH(H$2,競技csv!$1:$1,0)-MATCH("競技名",競技csv!$1:$1,0)+1,0))</f>
        <v/>
      </c>
      <c r="I9" s="155" t="str">
        <f>IF(G9="","",VLOOKUP(G9,競技csv!$F:$O,MATCH(I$2,競技csv!$1:$1,0)-MATCH("競技名",競技csv!$1:$1,0)+1,0))</f>
        <v/>
      </c>
      <c r="J9" s="162"/>
      <c r="K9" s="163"/>
      <c r="L9" s="164"/>
      <c r="M9" s="165"/>
      <c r="N9" s="155" t="str">
        <f>IF(M9="","",VLOOKUP(M9,競技csv!$F:$O,MATCH(N$2,競技csv!$1:$1,0)-MATCH("競技名",競技csv!$1:$1,0)+1,0))</f>
        <v/>
      </c>
      <c r="O9" s="155" t="str">
        <f>IF(M9="","",VLOOKUP(M9,競技csv!$F:$O,MATCH(O$2,競技csv!$1:$1,0)-MATCH("競技名",競技csv!$1:$1,0)+1,0))</f>
        <v/>
      </c>
      <c r="P9" s="162"/>
      <c r="Q9" s="163"/>
      <c r="R9" s="164"/>
      <c r="S9" s="166"/>
      <c r="T9" s="33" t="str">
        <f t="shared" si="2"/>
        <v/>
      </c>
      <c r="U9" s="34" t="str">
        <f t="shared" ref="U9:V9" si="16">IF($S9="","",VLOOKUP($C9&amp;$S9,$P$65:$S$70,MATCH(U$2,$P$64:$S$64,0),0))</f>
        <v/>
      </c>
      <c r="V9" s="34" t="str">
        <f t="shared" si="16"/>
        <v/>
      </c>
      <c r="W9" s="33" t="str">
        <f t="shared" si="4"/>
        <v/>
      </c>
      <c r="X9" s="33">
        <f t="shared" ref="X9:AC9" si="17">IF($W9=X$1,X8+1,X8)</f>
        <v>0</v>
      </c>
      <c r="Y9" s="33">
        <f t="shared" si="17"/>
        <v>0</v>
      </c>
      <c r="Z9" s="33">
        <f t="shared" si="17"/>
        <v>0</v>
      </c>
      <c r="AA9" s="33">
        <f t="shared" si="17"/>
        <v>0</v>
      </c>
      <c r="AB9" s="33">
        <f t="shared" si="17"/>
        <v>0</v>
      </c>
      <c r="AC9" s="33">
        <f t="shared" si="17"/>
        <v>0</v>
      </c>
      <c r="AD9" s="33" t="str">
        <f t="array" aca="1" ref="AD9" ca="1">IF(W9="","",INDIRECT(ADDRESS(ROW(),MATCH(W9,$1:$1,0))))</f>
        <v/>
      </c>
    </row>
    <row r="10" spans="1:30" ht="9.75" customHeight="1">
      <c r="A10" s="33"/>
      <c r="B10" s="33"/>
      <c r="C10" s="152"/>
      <c r="D10" s="155"/>
      <c r="E10" s="162" t="str">
        <f t="shared" ca="1" si="0"/>
        <v/>
      </c>
      <c r="F10" s="191" t="str">
        <f t="shared" ca="1" si="1"/>
        <v/>
      </c>
      <c r="G10" s="165"/>
      <c r="H10" s="155" t="str">
        <f>IF(G10="","",VLOOKUP(G10,競技csv!$F:$O,MATCH(H$2,競技csv!$1:$1,0)-MATCH("競技名",競技csv!$1:$1,0)+1,0))</f>
        <v/>
      </c>
      <c r="I10" s="155" t="str">
        <f>IF(G10="","",VLOOKUP(G10,競技csv!$F:$O,MATCH(I$2,競技csv!$1:$1,0)-MATCH("競技名",競技csv!$1:$1,0)+1,0))</f>
        <v/>
      </c>
      <c r="J10" s="162"/>
      <c r="K10" s="163"/>
      <c r="L10" s="164"/>
      <c r="M10" s="165"/>
      <c r="N10" s="155" t="str">
        <f>IF(M10="","",VLOOKUP(M10,競技csv!$F:$O,MATCH(N$2,競技csv!$1:$1,0)-MATCH("競技名",競技csv!$1:$1,0)+1,0))</f>
        <v/>
      </c>
      <c r="O10" s="155" t="str">
        <f>IF(M10="","",VLOOKUP(M10,競技csv!$F:$O,MATCH(O$2,競技csv!$1:$1,0)-MATCH("競技名",競技csv!$1:$1,0)+1,0))</f>
        <v/>
      </c>
      <c r="P10" s="162"/>
      <c r="Q10" s="163"/>
      <c r="R10" s="164"/>
      <c r="S10" s="166"/>
      <c r="T10" s="33" t="str">
        <f t="shared" si="2"/>
        <v/>
      </c>
      <c r="U10" s="34" t="str">
        <f t="shared" ref="U10:V10" si="18">IF($S10="","",VLOOKUP($C10&amp;$S10,$P$65:$S$70,MATCH(U$2,$P$64:$S$64,0),0))</f>
        <v/>
      </c>
      <c r="V10" s="34" t="str">
        <f t="shared" si="18"/>
        <v/>
      </c>
      <c r="W10" s="33" t="str">
        <f t="shared" si="4"/>
        <v/>
      </c>
      <c r="X10" s="33">
        <f t="shared" ref="X10:AC10" si="19">IF($W10=X$1,X9+1,X9)</f>
        <v>0</v>
      </c>
      <c r="Y10" s="33">
        <f t="shared" si="19"/>
        <v>0</v>
      </c>
      <c r="Z10" s="33">
        <f t="shared" si="19"/>
        <v>0</v>
      </c>
      <c r="AA10" s="33">
        <f t="shared" si="19"/>
        <v>0</v>
      </c>
      <c r="AB10" s="33">
        <f t="shared" si="19"/>
        <v>0</v>
      </c>
      <c r="AC10" s="33">
        <f t="shared" si="19"/>
        <v>0</v>
      </c>
      <c r="AD10" s="33" t="str">
        <f t="array" aca="1" ref="AD10" ca="1">IF(W10="","",INDIRECT(ADDRESS(ROW(),MATCH(W10,$1:$1,0))))</f>
        <v/>
      </c>
    </row>
    <row r="11" spans="1:30" ht="9.75" customHeight="1">
      <c r="A11" s="33"/>
      <c r="B11" s="33"/>
      <c r="C11" s="152"/>
      <c r="D11" s="155"/>
      <c r="E11" s="162" t="str">
        <f t="shared" ca="1" si="0"/>
        <v/>
      </c>
      <c r="F11" s="191" t="str">
        <f t="shared" ca="1" si="1"/>
        <v/>
      </c>
      <c r="G11" s="165"/>
      <c r="H11" s="155" t="str">
        <f>IF(G11="","",VLOOKUP(G11,競技csv!$F:$O,MATCH(H$2,競技csv!$1:$1,0)-MATCH("競技名",競技csv!$1:$1,0)+1,0))</f>
        <v/>
      </c>
      <c r="I11" s="155" t="str">
        <f>IF(G11="","",VLOOKUP(G11,競技csv!$F:$O,MATCH(I$2,競技csv!$1:$1,0)-MATCH("競技名",競技csv!$1:$1,0)+1,0))</f>
        <v/>
      </c>
      <c r="J11" s="162"/>
      <c r="K11" s="163"/>
      <c r="L11" s="164"/>
      <c r="M11" s="165"/>
      <c r="N11" s="155" t="str">
        <f>IF(M11="","",VLOOKUP(M11,競技csv!$F:$O,MATCH(N$2,競技csv!$1:$1,0)-MATCH("競技名",競技csv!$1:$1,0)+1,0))</f>
        <v/>
      </c>
      <c r="O11" s="155" t="str">
        <f>IF(M11="","",VLOOKUP(M11,競技csv!$F:$O,MATCH(O$2,競技csv!$1:$1,0)-MATCH("競技名",競技csv!$1:$1,0)+1,0))</f>
        <v/>
      </c>
      <c r="P11" s="162"/>
      <c r="Q11" s="163"/>
      <c r="R11" s="164"/>
      <c r="S11" s="166"/>
      <c r="T11" s="33" t="str">
        <f t="shared" si="2"/>
        <v/>
      </c>
      <c r="U11" s="34" t="str">
        <f t="shared" ref="U11:V11" si="20">IF($S11="","",VLOOKUP($C11&amp;$S11,$P$65:$S$70,MATCH(U$2,$P$64:$S$64,0),0))</f>
        <v/>
      </c>
      <c r="V11" s="34" t="str">
        <f t="shared" si="20"/>
        <v/>
      </c>
      <c r="W11" s="33" t="str">
        <f t="shared" si="4"/>
        <v/>
      </c>
      <c r="X11" s="33">
        <f t="shared" ref="X11:AC11" si="21">IF($W11=X$1,X10+1,X10)</f>
        <v>0</v>
      </c>
      <c r="Y11" s="33">
        <f t="shared" si="21"/>
        <v>0</v>
      </c>
      <c r="Z11" s="33">
        <f t="shared" si="21"/>
        <v>0</v>
      </c>
      <c r="AA11" s="33">
        <f t="shared" si="21"/>
        <v>0</v>
      </c>
      <c r="AB11" s="33">
        <f t="shared" si="21"/>
        <v>0</v>
      </c>
      <c r="AC11" s="33">
        <f t="shared" si="21"/>
        <v>0</v>
      </c>
      <c r="AD11" s="33" t="str">
        <f t="array" aca="1" ref="AD11" ca="1">IF(W11="","",INDIRECT(ADDRESS(ROW(),MATCH(W11,$1:$1,0))))</f>
        <v/>
      </c>
    </row>
    <row r="12" spans="1:30" ht="9.75" customHeight="1">
      <c r="A12" s="33"/>
      <c r="B12" s="33"/>
      <c r="C12" s="152"/>
      <c r="D12" s="155"/>
      <c r="E12" s="162" t="str">
        <f t="shared" ca="1" si="0"/>
        <v/>
      </c>
      <c r="F12" s="191" t="str">
        <f t="shared" ca="1" si="1"/>
        <v/>
      </c>
      <c r="G12" s="165"/>
      <c r="H12" s="155" t="str">
        <f>IF(G12="","",VLOOKUP(G12,競技csv!$F:$O,MATCH(H$2,競技csv!$1:$1,0)-MATCH("競技名",競技csv!$1:$1,0)+1,0))</f>
        <v/>
      </c>
      <c r="I12" s="155" t="str">
        <f>IF(G12="","",VLOOKUP(G12,競技csv!$F:$O,MATCH(I$2,競技csv!$1:$1,0)-MATCH("競技名",競技csv!$1:$1,0)+1,0))</f>
        <v/>
      </c>
      <c r="J12" s="162"/>
      <c r="K12" s="163"/>
      <c r="L12" s="164"/>
      <c r="M12" s="165"/>
      <c r="N12" s="155" t="str">
        <f>IF(M12="","",VLOOKUP(M12,競技csv!$F:$O,MATCH(N$2,競技csv!$1:$1,0)-MATCH("競技名",競技csv!$1:$1,0)+1,0))</f>
        <v/>
      </c>
      <c r="O12" s="155" t="str">
        <f>IF(M12="","",VLOOKUP(M12,競技csv!$F:$O,MATCH(O$2,競技csv!$1:$1,0)-MATCH("競技名",競技csv!$1:$1,0)+1,0))</f>
        <v/>
      </c>
      <c r="P12" s="162"/>
      <c r="Q12" s="163"/>
      <c r="R12" s="164"/>
      <c r="S12" s="166"/>
      <c r="T12" s="33" t="str">
        <f t="shared" si="2"/>
        <v/>
      </c>
      <c r="U12" s="34" t="str">
        <f t="shared" ref="U12:V12" si="22">IF($S12="","",VLOOKUP($C12&amp;$S12,$P$65:$S$70,MATCH(U$2,$P$64:$S$64,0),0))</f>
        <v/>
      </c>
      <c r="V12" s="34" t="str">
        <f t="shared" si="22"/>
        <v/>
      </c>
      <c r="W12" s="33" t="str">
        <f t="shared" si="4"/>
        <v/>
      </c>
      <c r="X12" s="33">
        <f t="shared" ref="X12:AC12" si="23">IF($W12=X$1,X11+1,X11)</f>
        <v>0</v>
      </c>
      <c r="Y12" s="33">
        <f t="shared" si="23"/>
        <v>0</v>
      </c>
      <c r="Z12" s="33">
        <f t="shared" si="23"/>
        <v>0</v>
      </c>
      <c r="AA12" s="33">
        <f t="shared" si="23"/>
        <v>0</v>
      </c>
      <c r="AB12" s="33">
        <f t="shared" si="23"/>
        <v>0</v>
      </c>
      <c r="AC12" s="33">
        <f t="shared" si="23"/>
        <v>0</v>
      </c>
      <c r="AD12" s="33" t="str">
        <f t="array" aca="1" ref="AD12" ca="1">IF(W12="","",INDIRECT(ADDRESS(ROW(),MATCH(W12,$1:$1,0))))</f>
        <v/>
      </c>
    </row>
    <row r="13" spans="1:30" ht="9.75" customHeight="1">
      <c r="A13" s="33"/>
      <c r="B13" s="33"/>
      <c r="C13" s="152"/>
      <c r="D13" s="155"/>
      <c r="E13" s="162" t="str">
        <f t="shared" ca="1" si="0"/>
        <v/>
      </c>
      <c r="F13" s="191" t="str">
        <f t="shared" ca="1" si="1"/>
        <v/>
      </c>
      <c r="G13" s="165"/>
      <c r="H13" s="155" t="str">
        <f>IF(G13="","",VLOOKUP(G13,競技csv!$F:$O,MATCH(H$2,競技csv!$1:$1,0)-MATCH("競技名",競技csv!$1:$1,0)+1,0))</f>
        <v/>
      </c>
      <c r="I13" s="155" t="str">
        <f>IF(G13="","",VLOOKUP(G13,競技csv!$F:$O,MATCH(I$2,競技csv!$1:$1,0)-MATCH("競技名",競技csv!$1:$1,0)+1,0))</f>
        <v/>
      </c>
      <c r="J13" s="162"/>
      <c r="K13" s="163"/>
      <c r="L13" s="164"/>
      <c r="M13" s="165"/>
      <c r="N13" s="155" t="str">
        <f>IF(M13="","",VLOOKUP(M13,競技csv!$F:$O,MATCH(N$2,競技csv!$1:$1,0)-MATCH("競技名",競技csv!$1:$1,0)+1,0))</f>
        <v/>
      </c>
      <c r="O13" s="155" t="str">
        <f>IF(M13="","",VLOOKUP(M13,競技csv!$F:$O,MATCH(O$2,競技csv!$1:$1,0)-MATCH("競技名",競技csv!$1:$1,0)+1,0))</f>
        <v/>
      </c>
      <c r="P13" s="162"/>
      <c r="Q13" s="163"/>
      <c r="R13" s="164"/>
      <c r="S13" s="166"/>
      <c r="T13" s="33" t="str">
        <f t="shared" si="2"/>
        <v/>
      </c>
      <c r="U13" s="34" t="str">
        <f t="shared" ref="U13:V13" si="24">IF($S13="","",VLOOKUP($C13&amp;$S13,$P$65:$S$70,MATCH(U$2,$P$64:$S$64,0),0))</f>
        <v/>
      </c>
      <c r="V13" s="34" t="str">
        <f t="shared" si="24"/>
        <v/>
      </c>
      <c r="W13" s="33" t="str">
        <f t="shared" si="4"/>
        <v/>
      </c>
      <c r="X13" s="33">
        <f t="shared" ref="X13:AC13" si="25">IF($W13=X$1,X12+1,X12)</f>
        <v>0</v>
      </c>
      <c r="Y13" s="33">
        <f t="shared" si="25"/>
        <v>0</v>
      </c>
      <c r="Z13" s="33">
        <f t="shared" si="25"/>
        <v>0</v>
      </c>
      <c r="AA13" s="33">
        <f t="shared" si="25"/>
        <v>0</v>
      </c>
      <c r="AB13" s="33">
        <f t="shared" si="25"/>
        <v>0</v>
      </c>
      <c r="AC13" s="33">
        <f t="shared" si="25"/>
        <v>0</v>
      </c>
      <c r="AD13" s="33" t="str">
        <f t="array" aca="1" ref="AD13" ca="1">IF(W13="","",INDIRECT(ADDRESS(ROW(),MATCH(W13,$1:$1,0))))</f>
        <v/>
      </c>
    </row>
    <row r="14" spans="1:30" ht="9.75" customHeight="1">
      <c r="A14" s="33"/>
      <c r="B14" s="33"/>
      <c r="C14" s="152"/>
      <c r="D14" s="155"/>
      <c r="E14" s="162" t="str">
        <f t="shared" ca="1" si="0"/>
        <v/>
      </c>
      <c r="F14" s="191" t="str">
        <f t="shared" ca="1" si="1"/>
        <v/>
      </c>
      <c r="G14" s="165"/>
      <c r="H14" s="155" t="str">
        <f>IF(G14="","",VLOOKUP(G14,競技csv!$F:$O,MATCH(H$2,競技csv!$1:$1,0)-MATCH("競技名",競技csv!$1:$1,0)+1,0))</f>
        <v/>
      </c>
      <c r="I14" s="155" t="str">
        <f>IF(G14="","",VLOOKUP(G14,競技csv!$F:$O,MATCH(I$2,競技csv!$1:$1,0)-MATCH("競技名",競技csv!$1:$1,0)+1,0))</f>
        <v/>
      </c>
      <c r="J14" s="162"/>
      <c r="K14" s="163"/>
      <c r="L14" s="164"/>
      <c r="M14" s="165"/>
      <c r="N14" s="155" t="str">
        <f>IF(M14="","",VLOOKUP(M14,競技csv!$F:$O,MATCH(N$2,競技csv!$1:$1,0)-MATCH("競技名",競技csv!$1:$1,0)+1,0))</f>
        <v/>
      </c>
      <c r="O14" s="155" t="str">
        <f>IF(M14="","",VLOOKUP(M14,競技csv!$F:$O,MATCH(O$2,競技csv!$1:$1,0)-MATCH("競技名",競技csv!$1:$1,0)+1,0))</f>
        <v/>
      </c>
      <c r="P14" s="162"/>
      <c r="Q14" s="163"/>
      <c r="R14" s="164"/>
      <c r="S14" s="166"/>
      <c r="T14" s="33" t="str">
        <f t="shared" si="2"/>
        <v/>
      </c>
      <c r="U14" s="34" t="str">
        <f t="shared" ref="U14:V14" si="26">IF($S14="","",VLOOKUP($C14&amp;$S14,$P$65:$S$70,MATCH(U$2,$P$64:$S$64,0),0))</f>
        <v/>
      </c>
      <c r="V14" s="34" t="str">
        <f t="shared" si="26"/>
        <v/>
      </c>
      <c r="W14" s="33" t="str">
        <f t="shared" si="4"/>
        <v/>
      </c>
      <c r="X14" s="33">
        <f t="shared" ref="X14:AC14" si="27">IF($W14=X$1,X13+1,X13)</f>
        <v>0</v>
      </c>
      <c r="Y14" s="33">
        <f t="shared" si="27"/>
        <v>0</v>
      </c>
      <c r="Z14" s="33">
        <f t="shared" si="27"/>
        <v>0</v>
      </c>
      <c r="AA14" s="33">
        <f t="shared" si="27"/>
        <v>0</v>
      </c>
      <c r="AB14" s="33">
        <f t="shared" si="27"/>
        <v>0</v>
      </c>
      <c r="AC14" s="33">
        <f t="shared" si="27"/>
        <v>0</v>
      </c>
      <c r="AD14" s="33" t="str">
        <f t="array" aca="1" ref="AD14" ca="1">IF(W14="","",INDIRECT(ADDRESS(ROW(),MATCH(W14,$1:$1,0))))</f>
        <v/>
      </c>
    </row>
    <row r="15" spans="1:30" ht="9.75" customHeight="1">
      <c r="A15" s="33"/>
      <c r="B15" s="33"/>
      <c r="C15" s="152"/>
      <c r="D15" s="155"/>
      <c r="E15" s="162" t="str">
        <f t="shared" ca="1" si="0"/>
        <v/>
      </c>
      <c r="F15" s="191" t="str">
        <f t="shared" ca="1" si="1"/>
        <v/>
      </c>
      <c r="G15" s="165"/>
      <c r="H15" s="155" t="str">
        <f>IF(G15="","",VLOOKUP(G15,競技csv!$F:$O,MATCH(H$2,競技csv!$1:$1,0)-MATCH("競技名",競技csv!$1:$1,0)+1,0))</f>
        <v/>
      </c>
      <c r="I15" s="155" t="str">
        <f>IF(G15="","",VLOOKUP(G15,競技csv!$F:$O,MATCH(I$2,競技csv!$1:$1,0)-MATCH("競技名",競技csv!$1:$1,0)+1,0))</f>
        <v/>
      </c>
      <c r="J15" s="162"/>
      <c r="K15" s="163"/>
      <c r="L15" s="164"/>
      <c r="M15" s="165"/>
      <c r="N15" s="155" t="str">
        <f>IF(M15="","",VLOOKUP(M15,競技csv!$F:$O,MATCH(N$2,競技csv!$1:$1,0)-MATCH("競技名",競技csv!$1:$1,0)+1,0))</f>
        <v/>
      </c>
      <c r="O15" s="155" t="str">
        <f>IF(M15="","",VLOOKUP(M15,競技csv!$F:$O,MATCH(O$2,競技csv!$1:$1,0)-MATCH("競技名",競技csv!$1:$1,0)+1,0))</f>
        <v/>
      </c>
      <c r="P15" s="162"/>
      <c r="Q15" s="163"/>
      <c r="R15" s="164"/>
      <c r="S15" s="166"/>
      <c r="T15" s="33" t="str">
        <f t="shared" si="2"/>
        <v/>
      </c>
      <c r="U15" s="34" t="str">
        <f t="shared" ref="U15:V15" si="28">IF($S15="","",VLOOKUP($C15&amp;$S15,$P$65:$S$70,MATCH(U$2,$P$64:$S$64,0),0))</f>
        <v/>
      </c>
      <c r="V15" s="34" t="str">
        <f t="shared" si="28"/>
        <v/>
      </c>
      <c r="W15" s="33" t="str">
        <f t="shared" si="4"/>
        <v/>
      </c>
      <c r="X15" s="33">
        <f t="shared" ref="X15:AC15" si="29">IF($W15=X$1,X14+1,X14)</f>
        <v>0</v>
      </c>
      <c r="Y15" s="33">
        <f t="shared" si="29"/>
        <v>0</v>
      </c>
      <c r="Z15" s="33">
        <f t="shared" si="29"/>
        <v>0</v>
      </c>
      <c r="AA15" s="33">
        <f t="shared" si="29"/>
        <v>0</v>
      </c>
      <c r="AB15" s="33">
        <f t="shared" si="29"/>
        <v>0</v>
      </c>
      <c r="AC15" s="33">
        <f t="shared" si="29"/>
        <v>0</v>
      </c>
      <c r="AD15" s="33" t="str">
        <f t="array" aca="1" ref="AD15" ca="1">IF(W15="","",INDIRECT(ADDRESS(ROW(),MATCH(W15,$1:$1,0))))</f>
        <v/>
      </c>
    </row>
    <row r="16" spans="1:30" ht="9.75" customHeight="1">
      <c r="A16" s="33"/>
      <c r="B16" s="33"/>
      <c r="C16" s="152"/>
      <c r="D16" s="155"/>
      <c r="E16" s="162" t="str">
        <f t="shared" ca="1" si="0"/>
        <v/>
      </c>
      <c r="F16" s="191" t="str">
        <f t="shared" ca="1" si="1"/>
        <v/>
      </c>
      <c r="G16" s="165"/>
      <c r="H16" s="155" t="str">
        <f>IF(G16="","",VLOOKUP(G16,競技csv!$F:$O,MATCH(H$2,競技csv!$1:$1,0)-MATCH("競技名",競技csv!$1:$1,0)+1,0))</f>
        <v/>
      </c>
      <c r="I16" s="155" t="str">
        <f>IF(G16="","",VLOOKUP(G16,競技csv!$F:$O,MATCH(I$2,競技csv!$1:$1,0)-MATCH("競技名",競技csv!$1:$1,0)+1,0))</f>
        <v/>
      </c>
      <c r="J16" s="162"/>
      <c r="K16" s="163"/>
      <c r="L16" s="164"/>
      <c r="M16" s="165"/>
      <c r="N16" s="155" t="str">
        <f>IF(M16="","",VLOOKUP(M16,競技csv!$F:$O,MATCH(N$2,競技csv!$1:$1,0)-MATCH("競技名",競技csv!$1:$1,0)+1,0))</f>
        <v/>
      </c>
      <c r="O16" s="155" t="str">
        <f>IF(M16="","",VLOOKUP(M16,競技csv!$F:$O,MATCH(O$2,競技csv!$1:$1,0)-MATCH("競技名",競技csv!$1:$1,0)+1,0))</f>
        <v/>
      </c>
      <c r="P16" s="162"/>
      <c r="Q16" s="163"/>
      <c r="R16" s="164"/>
      <c r="S16" s="166"/>
      <c r="T16" s="33" t="str">
        <f t="shared" si="2"/>
        <v/>
      </c>
      <c r="U16" s="34" t="str">
        <f t="shared" ref="U16:V16" si="30">IF($S16="","",VLOOKUP($C16&amp;$S16,$P$65:$S$70,MATCH(U$2,$P$64:$S$64,0),0))</f>
        <v/>
      </c>
      <c r="V16" s="34" t="str">
        <f t="shared" si="30"/>
        <v/>
      </c>
      <c r="W16" s="33" t="str">
        <f t="shared" si="4"/>
        <v/>
      </c>
      <c r="X16" s="33">
        <f t="shared" ref="X16:AC16" si="31">IF($W16=X$1,X15+1,X15)</f>
        <v>0</v>
      </c>
      <c r="Y16" s="33">
        <f t="shared" si="31"/>
        <v>0</v>
      </c>
      <c r="Z16" s="33">
        <f t="shared" si="31"/>
        <v>0</v>
      </c>
      <c r="AA16" s="33">
        <f t="shared" si="31"/>
        <v>0</v>
      </c>
      <c r="AB16" s="33">
        <f t="shared" si="31"/>
        <v>0</v>
      </c>
      <c r="AC16" s="33">
        <f t="shared" si="31"/>
        <v>0</v>
      </c>
      <c r="AD16" s="33" t="str">
        <f t="array" aca="1" ref="AD16" ca="1">IF(W16="","",INDIRECT(ADDRESS(ROW(),MATCH(W16,$1:$1,0))))</f>
        <v/>
      </c>
    </row>
    <row r="17" spans="1:30" ht="9.75" customHeight="1">
      <c r="A17" s="33"/>
      <c r="B17" s="33"/>
      <c r="C17" s="152"/>
      <c r="D17" s="155"/>
      <c r="E17" s="162" t="str">
        <f t="shared" ca="1" si="0"/>
        <v/>
      </c>
      <c r="F17" s="191" t="str">
        <f t="shared" ca="1" si="1"/>
        <v/>
      </c>
      <c r="G17" s="165"/>
      <c r="H17" s="155" t="str">
        <f>IF(G17="","",VLOOKUP(G17,競技csv!$F:$O,MATCH(H$2,競技csv!$1:$1,0)-MATCH("競技名",競技csv!$1:$1,0)+1,0))</f>
        <v/>
      </c>
      <c r="I17" s="155" t="str">
        <f>IF(G17="","",VLOOKUP(G17,競技csv!$F:$O,MATCH(I$2,競技csv!$1:$1,0)-MATCH("競技名",競技csv!$1:$1,0)+1,0))</f>
        <v/>
      </c>
      <c r="J17" s="162"/>
      <c r="K17" s="163"/>
      <c r="L17" s="164"/>
      <c r="M17" s="165"/>
      <c r="N17" s="155" t="str">
        <f>IF(M17="","",VLOOKUP(M17,競技csv!$F:$O,MATCH(N$2,競技csv!$1:$1,0)-MATCH("競技名",競技csv!$1:$1,0)+1,0))</f>
        <v/>
      </c>
      <c r="O17" s="155" t="str">
        <f>IF(M17="","",VLOOKUP(M17,競技csv!$F:$O,MATCH(O$2,競技csv!$1:$1,0)-MATCH("競技名",競技csv!$1:$1,0)+1,0))</f>
        <v/>
      </c>
      <c r="P17" s="162"/>
      <c r="Q17" s="163"/>
      <c r="R17" s="164"/>
      <c r="S17" s="166"/>
      <c r="T17" s="33" t="str">
        <f t="shared" si="2"/>
        <v/>
      </c>
      <c r="U17" s="34" t="str">
        <f t="shared" ref="U17:V17" si="32">IF($S17="","",VLOOKUP($C17&amp;$S17,$P$65:$S$70,MATCH(U$2,$P$64:$S$64,0),0))</f>
        <v/>
      </c>
      <c r="V17" s="34" t="str">
        <f t="shared" si="32"/>
        <v/>
      </c>
      <c r="W17" s="33" t="str">
        <f t="shared" si="4"/>
        <v/>
      </c>
      <c r="X17" s="33">
        <f t="shared" ref="X17:AC17" si="33">IF($W17=X$1,X16+1,X16)</f>
        <v>0</v>
      </c>
      <c r="Y17" s="33">
        <f t="shared" si="33"/>
        <v>0</v>
      </c>
      <c r="Z17" s="33">
        <f t="shared" si="33"/>
        <v>0</v>
      </c>
      <c r="AA17" s="33">
        <f t="shared" si="33"/>
        <v>0</v>
      </c>
      <c r="AB17" s="33">
        <f t="shared" si="33"/>
        <v>0</v>
      </c>
      <c r="AC17" s="33">
        <f t="shared" si="33"/>
        <v>0</v>
      </c>
      <c r="AD17" s="33" t="str">
        <f t="array" aca="1" ref="AD17" ca="1">IF(W17="","",INDIRECT(ADDRESS(ROW(),MATCH(W17,$1:$1,0))))</f>
        <v/>
      </c>
    </row>
    <row r="18" spans="1:30" ht="9.75" customHeight="1">
      <c r="A18" s="33"/>
      <c r="B18" s="33"/>
      <c r="C18" s="152"/>
      <c r="D18" s="155"/>
      <c r="E18" s="162" t="str">
        <f t="shared" ca="1" si="0"/>
        <v/>
      </c>
      <c r="F18" s="191" t="str">
        <f t="shared" ca="1" si="1"/>
        <v/>
      </c>
      <c r="G18" s="165"/>
      <c r="H18" s="155" t="str">
        <f>IF(G18="","",VLOOKUP(G18,競技csv!$F:$O,MATCH(H$2,競技csv!$1:$1,0)-MATCH("競技名",競技csv!$1:$1,0)+1,0))</f>
        <v/>
      </c>
      <c r="I18" s="155" t="str">
        <f>IF(G18="","",VLOOKUP(G18,競技csv!$F:$O,MATCH(I$2,競技csv!$1:$1,0)-MATCH("競技名",競技csv!$1:$1,0)+1,0))</f>
        <v/>
      </c>
      <c r="J18" s="162"/>
      <c r="K18" s="163"/>
      <c r="L18" s="164"/>
      <c r="M18" s="165"/>
      <c r="N18" s="155" t="str">
        <f>IF(M18="","",VLOOKUP(M18,競技csv!$F:$O,MATCH(N$2,競技csv!$1:$1,0)-MATCH("競技名",競技csv!$1:$1,0)+1,0))</f>
        <v/>
      </c>
      <c r="O18" s="155" t="str">
        <f>IF(M18="","",VLOOKUP(M18,競技csv!$F:$O,MATCH(O$2,競技csv!$1:$1,0)-MATCH("競技名",競技csv!$1:$1,0)+1,0))</f>
        <v/>
      </c>
      <c r="P18" s="162"/>
      <c r="Q18" s="163"/>
      <c r="R18" s="164"/>
      <c r="S18" s="166"/>
      <c r="T18" s="33" t="str">
        <f t="shared" si="2"/>
        <v/>
      </c>
      <c r="U18" s="34" t="str">
        <f t="shared" ref="U18:V18" si="34">IF($S18="","",VLOOKUP($C18&amp;$S18,$P$65:$S$70,MATCH(U$2,$P$64:$S$64,0),0))</f>
        <v/>
      </c>
      <c r="V18" s="34" t="str">
        <f t="shared" si="34"/>
        <v/>
      </c>
      <c r="W18" s="33" t="str">
        <f t="shared" si="4"/>
        <v/>
      </c>
      <c r="X18" s="33">
        <f t="shared" ref="X18:AC18" si="35">IF($W18=X$1,X17+1,X17)</f>
        <v>0</v>
      </c>
      <c r="Y18" s="33">
        <f t="shared" si="35"/>
        <v>0</v>
      </c>
      <c r="Z18" s="33">
        <f t="shared" si="35"/>
        <v>0</v>
      </c>
      <c r="AA18" s="33">
        <f t="shared" si="35"/>
        <v>0</v>
      </c>
      <c r="AB18" s="33">
        <f t="shared" si="35"/>
        <v>0</v>
      </c>
      <c r="AC18" s="33">
        <f t="shared" si="35"/>
        <v>0</v>
      </c>
      <c r="AD18" s="33" t="str">
        <f t="array" aca="1" ref="AD18" ca="1">IF(W18="","",INDIRECT(ADDRESS(ROW(),MATCH(W18,$1:$1,0))))</f>
        <v/>
      </c>
    </row>
    <row r="19" spans="1:30" ht="9.75" customHeight="1">
      <c r="A19" s="33"/>
      <c r="B19" s="33"/>
      <c r="C19" s="152"/>
      <c r="D19" s="155"/>
      <c r="E19" s="162" t="str">
        <f t="shared" ca="1" si="0"/>
        <v/>
      </c>
      <c r="F19" s="191" t="str">
        <f t="shared" ca="1" si="1"/>
        <v/>
      </c>
      <c r="G19" s="165"/>
      <c r="H19" s="155" t="str">
        <f>IF(G19="","",VLOOKUP(G19,競技csv!$F:$O,MATCH(H$2,競技csv!$1:$1,0)-MATCH("競技名",競技csv!$1:$1,0)+1,0))</f>
        <v/>
      </c>
      <c r="I19" s="155" t="str">
        <f>IF(G19="","",VLOOKUP(G19,競技csv!$F:$O,MATCH(I$2,競技csv!$1:$1,0)-MATCH("競技名",競技csv!$1:$1,0)+1,0))</f>
        <v/>
      </c>
      <c r="J19" s="162"/>
      <c r="K19" s="163"/>
      <c r="L19" s="164"/>
      <c r="M19" s="165"/>
      <c r="N19" s="155" t="str">
        <f>IF(M19="","",VLOOKUP(M19,競技csv!$F:$O,MATCH(N$2,競技csv!$1:$1,0)-MATCH("競技名",競技csv!$1:$1,0)+1,0))</f>
        <v/>
      </c>
      <c r="O19" s="155" t="str">
        <f>IF(M19="","",VLOOKUP(M19,競技csv!$F:$O,MATCH(O$2,競技csv!$1:$1,0)-MATCH("競技名",競技csv!$1:$1,0)+1,0))</f>
        <v/>
      </c>
      <c r="P19" s="162"/>
      <c r="Q19" s="163"/>
      <c r="R19" s="164"/>
      <c r="S19" s="166"/>
      <c r="T19" s="33" t="str">
        <f t="shared" si="2"/>
        <v/>
      </c>
      <c r="U19" s="34" t="str">
        <f t="shared" ref="U19:V19" si="36">IF($S19="","",VLOOKUP($C19&amp;$S19,$P$65:$S$70,MATCH(U$2,$P$64:$S$64,0),0))</f>
        <v/>
      </c>
      <c r="V19" s="34" t="str">
        <f t="shared" si="36"/>
        <v/>
      </c>
      <c r="W19" s="33" t="str">
        <f t="shared" si="4"/>
        <v/>
      </c>
      <c r="X19" s="33">
        <f t="shared" ref="X19:AC19" si="37">IF($W19=X$1,X18+1,X18)</f>
        <v>0</v>
      </c>
      <c r="Y19" s="33">
        <f t="shared" si="37"/>
        <v>0</v>
      </c>
      <c r="Z19" s="33">
        <f t="shared" si="37"/>
        <v>0</v>
      </c>
      <c r="AA19" s="33">
        <f t="shared" si="37"/>
        <v>0</v>
      </c>
      <c r="AB19" s="33">
        <f t="shared" si="37"/>
        <v>0</v>
      </c>
      <c r="AC19" s="33">
        <f t="shared" si="37"/>
        <v>0</v>
      </c>
      <c r="AD19" s="33" t="str">
        <f t="array" aca="1" ref="AD19" ca="1">IF(W19="","",INDIRECT(ADDRESS(ROW(),MATCH(W19,$1:$1,0))))</f>
        <v/>
      </c>
    </row>
    <row r="20" spans="1:30" ht="9.75" customHeight="1">
      <c r="A20" s="33"/>
      <c r="B20" s="33"/>
      <c r="C20" s="152"/>
      <c r="D20" s="155"/>
      <c r="E20" s="162" t="str">
        <f t="shared" ca="1" si="0"/>
        <v/>
      </c>
      <c r="F20" s="191" t="str">
        <f t="shared" ca="1" si="1"/>
        <v/>
      </c>
      <c r="G20" s="165"/>
      <c r="H20" s="155" t="str">
        <f>IF(G20="","",VLOOKUP(G20,競技csv!$F:$O,MATCH(H$2,競技csv!$1:$1,0)-MATCH("競技名",競技csv!$1:$1,0)+1,0))</f>
        <v/>
      </c>
      <c r="I20" s="155" t="str">
        <f>IF(G20="","",VLOOKUP(G20,競技csv!$F:$O,MATCH(I$2,競技csv!$1:$1,0)-MATCH("競技名",競技csv!$1:$1,0)+1,0))</f>
        <v/>
      </c>
      <c r="J20" s="162"/>
      <c r="K20" s="163"/>
      <c r="L20" s="164"/>
      <c r="M20" s="165"/>
      <c r="N20" s="155" t="str">
        <f>IF(M20="","",VLOOKUP(M20,競技csv!$F:$O,MATCH(N$2,競技csv!$1:$1,0)-MATCH("競技名",競技csv!$1:$1,0)+1,0))</f>
        <v/>
      </c>
      <c r="O20" s="155" t="str">
        <f>IF(M20="","",VLOOKUP(M20,競技csv!$F:$O,MATCH(O$2,競技csv!$1:$1,0)-MATCH("競技名",競技csv!$1:$1,0)+1,0))</f>
        <v/>
      </c>
      <c r="P20" s="162"/>
      <c r="Q20" s="163"/>
      <c r="R20" s="164"/>
      <c r="S20" s="166"/>
      <c r="T20" s="33" t="str">
        <f t="shared" si="2"/>
        <v/>
      </c>
      <c r="U20" s="34" t="str">
        <f t="shared" ref="U20:V20" si="38">IF($S20="","",VLOOKUP($C20&amp;$S20,$P$65:$S$70,MATCH(U$2,$P$64:$S$64,0),0))</f>
        <v/>
      </c>
      <c r="V20" s="34" t="str">
        <f t="shared" si="38"/>
        <v/>
      </c>
      <c r="W20" s="33" t="str">
        <f t="shared" si="4"/>
        <v/>
      </c>
      <c r="X20" s="33">
        <f t="shared" ref="X20:AC20" si="39">IF($W20=X$1,X19+1,X19)</f>
        <v>0</v>
      </c>
      <c r="Y20" s="33">
        <f t="shared" si="39"/>
        <v>0</v>
      </c>
      <c r="Z20" s="33">
        <f t="shared" si="39"/>
        <v>0</v>
      </c>
      <c r="AA20" s="33">
        <f t="shared" si="39"/>
        <v>0</v>
      </c>
      <c r="AB20" s="33">
        <f t="shared" si="39"/>
        <v>0</v>
      </c>
      <c r="AC20" s="33">
        <f t="shared" si="39"/>
        <v>0</v>
      </c>
      <c r="AD20" s="33" t="str">
        <f t="array" aca="1" ref="AD20" ca="1">IF(W20="","",INDIRECT(ADDRESS(ROW(),MATCH(W20,$1:$1,0))))</f>
        <v/>
      </c>
    </row>
    <row r="21" spans="1:30" ht="9.75" customHeight="1">
      <c r="A21" s="33"/>
      <c r="B21" s="33"/>
      <c r="C21" s="152"/>
      <c r="D21" s="155"/>
      <c r="E21" s="162" t="str">
        <f t="shared" ca="1" si="0"/>
        <v/>
      </c>
      <c r="F21" s="191" t="str">
        <f t="shared" ca="1" si="1"/>
        <v/>
      </c>
      <c r="G21" s="165"/>
      <c r="H21" s="155" t="str">
        <f>IF(G21="","",VLOOKUP(G21,競技csv!$F:$O,MATCH(H$2,競技csv!$1:$1,0)-MATCH("競技名",競技csv!$1:$1,0)+1,0))</f>
        <v/>
      </c>
      <c r="I21" s="155" t="str">
        <f>IF(G21="","",VLOOKUP(G21,競技csv!$F:$O,MATCH(I$2,競技csv!$1:$1,0)-MATCH("競技名",競技csv!$1:$1,0)+1,0))</f>
        <v/>
      </c>
      <c r="J21" s="162"/>
      <c r="K21" s="163"/>
      <c r="L21" s="164"/>
      <c r="M21" s="165"/>
      <c r="N21" s="155" t="str">
        <f>IF(M21="","",VLOOKUP(M21,競技csv!$F:$O,MATCH(N$2,競技csv!$1:$1,0)-MATCH("競技名",競技csv!$1:$1,0)+1,0))</f>
        <v/>
      </c>
      <c r="O21" s="155" t="str">
        <f>IF(M21="","",VLOOKUP(M21,競技csv!$F:$O,MATCH(O$2,競技csv!$1:$1,0)-MATCH("競技名",競技csv!$1:$1,0)+1,0))</f>
        <v/>
      </c>
      <c r="P21" s="162"/>
      <c r="Q21" s="163"/>
      <c r="R21" s="164"/>
      <c r="S21" s="166"/>
      <c r="T21" s="33" t="str">
        <f t="shared" si="2"/>
        <v/>
      </c>
      <c r="U21" s="34" t="str">
        <f t="shared" ref="U21:V21" si="40">IF($S21="","",VLOOKUP($C21&amp;$S21,$P$65:$S$70,MATCH(U$2,$P$64:$S$64,0),0))</f>
        <v/>
      </c>
      <c r="V21" s="34" t="str">
        <f t="shared" si="40"/>
        <v/>
      </c>
      <c r="W21" s="33" t="str">
        <f t="shared" si="4"/>
        <v/>
      </c>
      <c r="X21" s="33">
        <f t="shared" ref="X21:AC21" si="41">IF($W21=X$1,X20+1,X20)</f>
        <v>0</v>
      </c>
      <c r="Y21" s="33">
        <f t="shared" si="41"/>
        <v>0</v>
      </c>
      <c r="Z21" s="33">
        <f t="shared" si="41"/>
        <v>0</v>
      </c>
      <c r="AA21" s="33">
        <f t="shared" si="41"/>
        <v>0</v>
      </c>
      <c r="AB21" s="33">
        <f t="shared" si="41"/>
        <v>0</v>
      </c>
      <c r="AC21" s="33">
        <f t="shared" si="41"/>
        <v>0</v>
      </c>
      <c r="AD21" s="33" t="str">
        <f t="array" aca="1" ref="AD21" ca="1">IF(W21="","",INDIRECT(ADDRESS(ROW(),MATCH(W21,$1:$1,0))))</f>
        <v/>
      </c>
    </row>
    <row r="22" spans="1:30" ht="9.75" customHeight="1">
      <c r="A22" s="33"/>
      <c r="B22" s="33"/>
      <c r="C22" s="152"/>
      <c r="D22" s="155"/>
      <c r="E22" s="162" t="str">
        <f t="shared" ca="1" si="0"/>
        <v/>
      </c>
      <c r="F22" s="191" t="str">
        <f t="shared" ca="1" si="1"/>
        <v/>
      </c>
      <c r="G22" s="165"/>
      <c r="H22" s="155" t="str">
        <f>IF(G22="","",VLOOKUP(G22,競技csv!$F:$O,MATCH(H$2,競技csv!$1:$1,0)-MATCH("競技名",競技csv!$1:$1,0)+1,0))</f>
        <v/>
      </c>
      <c r="I22" s="155" t="str">
        <f>IF(G22="","",VLOOKUP(G22,競技csv!$F:$O,MATCH(I$2,競技csv!$1:$1,0)-MATCH("競技名",競技csv!$1:$1,0)+1,0))</f>
        <v/>
      </c>
      <c r="J22" s="162"/>
      <c r="K22" s="163"/>
      <c r="L22" s="164"/>
      <c r="M22" s="165"/>
      <c r="N22" s="155" t="str">
        <f>IF(M22="","",VLOOKUP(M22,競技csv!$F:$O,MATCH(N$2,競技csv!$1:$1,0)-MATCH("競技名",競技csv!$1:$1,0)+1,0))</f>
        <v/>
      </c>
      <c r="O22" s="155" t="str">
        <f>IF(M22="","",VLOOKUP(M22,競技csv!$F:$O,MATCH(O$2,競技csv!$1:$1,0)-MATCH("競技名",競技csv!$1:$1,0)+1,0))</f>
        <v/>
      </c>
      <c r="P22" s="162"/>
      <c r="Q22" s="163"/>
      <c r="R22" s="164"/>
      <c r="S22" s="166"/>
      <c r="T22" s="33" t="str">
        <f t="shared" si="2"/>
        <v/>
      </c>
      <c r="U22" s="34" t="str">
        <f t="shared" ref="U22:V22" si="42">IF($S22="","",VLOOKUP($C22&amp;$S22,$P$65:$S$70,MATCH(U$2,$P$64:$S$64,0),0))</f>
        <v/>
      </c>
      <c r="V22" s="34" t="str">
        <f t="shared" si="42"/>
        <v/>
      </c>
      <c r="W22" s="33" t="str">
        <f t="shared" si="4"/>
        <v/>
      </c>
      <c r="X22" s="33">
        <f t="shared" ref="X22:AC22" si="43">IF($W22=X$1,X21+1,X21)</f>
        <v>0</v>
      </c>
      <c r="Y22" s="33">
        <f t="shared" si="43"/>
        <v>0</v>
      </c>
      <c r="Z22" s="33">
        <f t="shared" si="43"/>
        <v>0</v>
      </c>
      <c r="AA22" s="33">
        <f t="shared" si="43"/>
        <v>0</v>
      </c>
      <c r="AB22" s="33">
        <f t="shared" si="43"/>
        <v>0</v>
      </c>
      <c r="AC22" s="33">
        <f t="shared" si="43"/>
        <v>0</v>
      </c>
      <c r="AD22" s="33" t="str">
        <f t="array" aca="1" ref="AD22" ca="1">IF(W22="","",INDIRECT(ADDRESS(ROW(),MATCH(W22,$1:$1,0))))</f>
        <v/>
      </c>
    </row>
    <row r="23" spans="1:30" ht="9.75" customHeight="1">
      <c r="A23" s="33"/>
      <c r="B23" s="33"/>
      <c r="C23" s="152"/>
      <c r="D23" s="155"/>
      <c r="E23" s="162" t="str">
        <f t="shared" ca="1" si="0"/>
        <v/>
      </c>
      <c r="F23" s="191" t="str">
        <f t="shared" ca="1" si="1"/>
        <v/>
      </c>
      <c r="G23" s="165"/>
      <c r="H23" s="155" t="str">
        <f>IF(G23="","",VLOOKUP(G23,競技csv!$F:$O,MATCH(H$2,競技csv!$1:$1,0)-MATCH("競技名",競技csv!$1:$1,0)+1,0))</f>
        <v/>
      </c>
      <c r="I23" s="155" t="str">
        <f>IF(G23="","",VLOOKUP(G23,競技csv!$F:$O,MATCH(I$2,競技csv!$1:$1,0)-MATCH("競技名",競技csv!$1:$1,0)+1,0))</f>
        <v/>
      </c>
      <c r="J23" s="162"/>
      <c r="K23" s="163"/>
      <c r="L23" s="164"/>
      <c r="M23" s="165"/>
      <c r="N23" s="155" t="str">
        <f>IF(M23="","",VLOOKUP(M23,競技csv!$F:$O,MATCH(N$2,競技csv!$1:$1,0)-MATCH("競技名",競技csv!$1:$1,0)+1,0))</f>
        <v/>
      </c>
      <c r="O23" s="155" t="str">
        <f>IF(M23="","",VLOOKUP(M23,競技csv!$F:$O,MATCH(O$2,競技csv!$1:$1,0)-MATCH("競技名",競技csv!$1:$1,0)+1,0))</f>
        <v/>
      </c>
      <c r="P23" s="162"/>
      <c r="Q23" s="163"/>
      <c r="R23" s="164"/>
      <c r="S23" s="166"/>
      <c r="T23" s="33" t="str">
        <f t="shared" si="2"/>
        <v/>
      </c>
      <c r="U23" s="34" t="str">
        <f t="shared" ref="U23:V23" si="44">IF($S23="","",VLOOKUP($C23&amp;$S23,$P$65:$S$70,MATCH(U$2,$P$64:$S$64,0),0))</f>
        <v/>
      </c>
      <c r="V23" s="34" t="str">
        <f t="shared" si="44"/>
        <v/>
      </c>
      <c r="W23" s="33" t="str">
        <f t="shared" si="4"/>
        <v/>
      </c>
      <c r="X23" s="33">
        <f t="shared" ref="X23:AC23" si="45">IF($W23=X$1,X22+1,X22)</f>
        <v>0</v>
      </c>
      <c r="Y23" s="33">
        <f t="shared" si="45"/>
        <v>0</v>
      </c>
      <c r="Z23" s="33">
        <f t="shared" si="45"/>
        <v>0</v>
      </c>
      <c r="AA23" s="33">
        <f t="shared" si="45"/>
        <v>0</v>
      </c>
      <c r="AB23" s="33">
        <f t="shared" si="45"/>
        <v>0</v>
      </c>
      <c r="AC23" s="33">
        <f t="shared" si="45"/>
        <v>0</v>
      </c>
      <c r="AD23" s="33" t="str">
        <f t="array" aca="1" ref="AD23" ca="1">IF(W23="","",INDIRECT(ADDRESS(ROW(),MATCH(W23,$1:$1,0))))</f>
        <v/>
      </c>
    </row>
    <row r="24" spans="1:30" ht="9.75" customHeight="1">
      <c r="A24" s="33"/>
      <c r="B24" s="33"/>
      <c r="C24" s="152"/>
      <c r="D24" s="155"/>
      <c r="E24" s="162" t="str">
        <f t="shared" ca="1" si="0"/>
        <v/>
      </c>
      <c r="F24" s="191" t="str">
        <f t="shared" ca="1" si="1"/>
        <v/>
      </c>
      <c r="G24" s="165"/>
      <c r="H24" s="155" t="str">
        <f>IF(G24="","",VLOOKUP(G24,競技csv!$F:$O,MATCH(H$2,競技csv!$1:$1,0)-MATCH("競技名",競技csv!$1:$1,0)+1,0))</f>
        <v/>
      </c>
      <c r="I24" s="155" t="str">
        <f>IF(G24="","",VLOOKUP(G24,競技csv!$F:$O,MATCH(I$2,競技csv!$1:$1,0)-MATCH("競技名",競技csv!$1:$1,0)+1,0))</f>
        <v/>
      </c>
      <c r="J24" s="162"/>
      <c r="K24" s="163"/>
      <c r="L24" s="164"/>
      <c r="M24" s="165"/>
      <c r="N24" s="155" t="str">
        <f>IF(M24="","",VLOOKUP(M24,競技csv!$F:$O,MATCH(N$2,競技csv!$1:$1,0)-MATCH("競技名",競技csv!$1:$1,0)+1,0))</f>
        <v/>
      </c>
      <c r="O24" s="155" t="str">
        <f>IF(M24="","",VLOOKUP(M24,競技csv!$F:$O,MATCH(O$2,競技csv!$1:$1,0)-MATCH("競技名",競技csv!$1:$1,0)+1,0))</f>
        <v/>
      </c>
      <c r="P24" s="162"/>
      <c r="Q24" s="163"/>
      <c r="R24" s="164"/>
      <c r="S24" s="166"/>
      <c r="T24" s="33" t="str">
        <f t="shared" si="2"/>
        <v/>
      </c>
      <c r="U24" s="34" t="str">
        <f t="shared" ref="U24:V24" si="46">IF($S24="","",VLOOKUP($C24&amp;$S24,$P$65:$S$70,MATCH(U$2,$P$64:$S$64,0),0))</f>
        <v/>
      </c>
      <c r="V24" s="34" t="str">
        <f t="shared" si="46"/>
        <v/>
      </c>
      <c r="W24" s="33" t="str">
        <f t="shared" si="4"/>
        <v/>
      </c>
      <c r="X24" s="33">
        <f t="shared" ref="X24:AC24" si="47">IF($W24=X$1,X23+1,X23)</f>
        <v>0</v>
      </c>
      <c r="Y24" s="33">
        <f t="shared" si="47"/>
        <v>0</v>
      </c>
      <c r="Z24" s="33">
        <f t="shared" si="47"/>
        <v>0</v>
      </c>
      <c r="AA24" s="33">
        <f t="shared" si="47"/>
        <v>0</v>
      </c>
      <c r="AB24" s="33">
        <f t="shared" si="47"/>
        <v>0</v>
      </c>
      <c r="AC24" s="33">
        <f t="shared" si="47"/>
        <v>0</v>
      </c>
      <c r="AD24" s="33" t="str">
        <f t="array" aca="1" ref="AD24" ca="1">IF(W24="","",INDIRECT(ADDRESS(ROW(),MATCH(W24,$1:$1,0))))</f>
        <v/>
      </c>
    </row>
    <row r="25" spans="1:30" ht="9.75" customHeight="1">
      <c r="A25" s="33"/>
      <c r="B25" s="33"/>
      <c r="C25" s="152"/>
      <c r="D25" s="155"/>
      <c r="E25" s="162" t="str">
        <f t="shared" ca="1" si="0"/>
        <v/>
      </c>
      <c r="F25" s="191" t="str">
        <f t="shared" ca="1" si="1"/>
        <v/>
      </c>
      <c r="G25" s="165"/>
      <c r="H25" s="155" t="str">
        <f>IF(G25="","",VLOOKUP(G25,競技csv!$F:$O,MATCH(H$2,競技csv!$1:$1,0)-MATCH("競技名",競技csv!$1:$1,0)+1,0))</f>
        <v/>
      </c>
      <c r="I25" s="155" t="str">
        <f>IF(G25="","",VLOOKUP(G25,競技csv!$F:$O,MATCH(I$2,競技csv!$1:$1,0)-MATCH("競技名",競技csv!$1:$1,0)+1,0))</f>
        <v/>
      </c>
      <c r="J25" s="162"/>
      <c r="K25" s="163"/>
      <c r="L25" s="164"/>
      <c r="M25" s="165"/>
      <c r="N25" s="155" t="str">
        <f>IF(M25="","",VLOOKUP(M25,競技csv!$F:$O,MATCH(N$2,競技csv!$1:$1,0)-MATCH("競技名",競技csv!$1:$1,0)+1,0))</f>
        <v/>
      </c>
      <c r="O25" s="155" t="str">
        <f>IF(M25="","",VLOOKUP(M25,競技csv!$F:$O,MATCH(O$2,競技csv!$1:$1,0)-MATCH("競技名",競技csv!$1:$1,0)+1,0))</f>
        <v/>
      </c>
      <c r="P25" s="162"/>
      <c r="Q25" s="163"/>
      <c r="R25" s="164"/>
      <c r="S25" s="166"/>
      <c r="T25" s="33" t="str">
        <f t="shared" si="2"/>
        <v/>
      </c>
      <c r="U25" s="34" t="str">
        <f t="shared" ref="U25:V25" si="48">IF($S25="","",VLOOKUP($C25&amp;$S25,$P$65:$S$70,MATCH(U$2,$P$64:$S$64,0),0))</f>
        <v/>
      </c>
      <c r="V25" s="34" t="str">
        <f t="shared" si="48"/>
        <v/>
      </c>
      <c r="W25" s="33" t="str">
        <f t="shared" si="4"/>
        <v/>
      </c>
      <c r="X25" s="33">
        <f t="shared" ref="X25:AC25" si="49">IF($W25=X$1,X24+1,X24)</f>
        <v>0</v>
      </c>
      <c r="Y25" s="33">
        <f t="shared" si="49"/>
        <v>0</v>
      </c>
      <c r="Z25" s="33">
        <f t="shared" si="49"/>
        <v>0</v>
      </c>
      <c r="AA25" s="33">
        <f t="shared" si="49"/>
        <v>0</v>
      </c>
      <c r="AB25" s="33">
        <f t="shared" si="49"/>
        <v>0</v>
      </c>
      <c r="AC25" s="33">
        <f t="shared" si="49"/>
        <v>0</v>
      </c>
      <c r="AD25" s="33" t="str">
        <f t="array" aca="1" ref="AD25" ca="1">IF(W25="","",INDIRECT(ADDRESS(ROW(),MATCH(W25,$1:$1,0))))</f>
        <v/>
      </c>
    </row>
    <row r="26" spans="1:30" ht="9.75" customHeight="1">
      <c r="A26" s="33"/>
      <c r="B26" s="33"/>
      <c r="C26" s="152"/>
      <c r="D26" s="155"/>
      <c r="E26" s="162" t="str">
        <f t="shared" ca="1" si="0"/>
        <v/>
      </c>
      <c r="F26" s="191" t="str">
        <f t="shared" ca="1" si="1"/>
        <v/>
      </c>
      <c r="G26" s="165"/>
      <c r="H26" s="155" t="str">
        <f>IF(G26="","",VLOOKUP(G26,競技csv!$F:$O,MATCH(H$2,競技csv!$1:$1,0)-MATCH("競技名",競技csv!$1:$1,0)+1,0))</f>
        <v/>
      </c>
      <c r="I26" s="155" t="str">
        <f>IF(G26="","",VLOOKUP(G26,競技csv!$F:$O,MATCH(I$2,競技csv!$1:$1,0)-MATCH("競技名",競技csv!$1:$1,0)+1,0))</f>
        <v/>
      </c>
      <c r="J26" s="162"/>
      <c r="K26" s="163"/>
      <c r="L26" s="164"/>
      <c r="M26" s="165"/>
      <c r="N26" s="155" t="str">
        <f>IF(M26="","",VLOOKUP(M26,競技csv!$F:$O,MATCH(N$2,競技csv!$1:$1,0)-MATCH("競技名",競技csv!$1:$1,0)+1,0))</f>
        <v/>
      </c>
      <c r="O26" s="155" t="str">
        <f>IF(M26="","",VLOOKUP(M26,競技csv!$F:$O,MATCH(O$2,競技csv!$1:$1,0)-MATCH("競技名",競技csv!$1:$1,0)+1,0))</f>
        <v/>
      </c>
      <c r="P26" s="162"/>
      <c r="Q26" s="163"/>
      <c r="R26" s="164"/>
      <c r="S26" s="166"/>
      <c r="T26" s="33" t="str">
        <f t="shared" si="2"/>
        <v/>
      </c>
      <c r="U26" s="34" t="str">
        <f t="shared" ref="U26:V26" si="50">IF($S26="","",VLOOKUP($C26&amp;$S26,$P$65:$S$70,MATCH(U$2,$P$64:$S$64,0),0))</f>
        <v/>
      </c>
      <c r="V26" s="34" t="str">
        <f t="shared" si="50"/>
        <v/>
      </c>
      <c r="W26" s="33" t="str">
        <f t="shared" si="4"/>
        <v/>
      </c>
      <c r="X26" s="33">
        <f t="shared" ref="X26:AC26" si="51">IF($W26=X$1,X25+1,X25)</f>
        <v>0</v>
      </c>
      <c r="Y26" s="33">
        <f t="shared" si="51"/>
        <v>0</v>
      </c>
      <c r="Z26" s="33">
        <f t="shared" si="51"/>
        <v>0</v>
      </c>
      <c r="AA26" s="33">
        <f t="shared" si="51"/>
        <v>0</v>
      </c>
      <c r="AB26" s="33">
        <f t="shared" si="51"/>
        <v>0</v>
      </c>
      <c r="AC26" s="33">
        <f t="shared" si="51"/>
        <v>0</v>
      </c>
      <c r="AD26" s="33" t="str">
        <f t="array" aca="1" ref="AD26" ca="1">IF(W26="","",INDIRECT(ADDRESS(ROW(),MATCH(W26,$1:$1,0))))</f>
        <v/>
      </c>
    </row>
    <row r="27" spans="1:30" ht="9.75" customHeight="1">
      <c r="A27" s="33"/>
      <c r="B27" s="33"/>
      <c r="C27" s="152"/>
      <c r="D27" s="155"/>
      <c r="E27" s="162" t="str">
        <f t="shared" ca="1" si="0"/>
        <v/>
      </c>
      <c r="F27" s="191" t="str">
        <f t="shared" ca="1" si="1"/>
        <v/>
      </c>
      <c r="G27" s="165"/>
      <c r="H27" s="155" t="str">
        <f>IF(G27="","",VLOOKUP(G27,競技csv!$F:$O,MATCH(H$2,競技csv!$1:$1,0)-MATCH("競技名",競技csv!$1:$1,0)+1,0))</f>
        <v/>
      </c>
      <c r="I27" s="155" t="str">
        <f>IF(G27="","",VLOOKUP(G27,競技csv!$F:$O,MATCH(I$2,競技csv!$1:$1,0)-MATCH("競技名",競技csv!$1:$1,0)+1,0))</f>
        <v/>
      </c>
      <c r="J27" s="162"/>
      <c r="K27" s="163"/>
      <c r="L27" s="164"/>
      <c r="M27" s="165"/>
      <c r="N27" s="155" t="str">
        <f>IF(M27="","",VLOOKUP(M27,競技csv!$F:$O,MATCH(N$2,競技csv!$1:$1,0)-MATCH("競技名",競技csv!$1:$1,0)+1,0))</f>
        <v/>
      </c>
      <c r="O27" s="155" t="str">
        <f>IF(M27="","",VLOOKUP(M27,競技csv!$F:$O,MATCH(O$2,競技csv!$1:$1,0)-MATCH("競技名",競技csv!$1:$1,0)+1,0))</f>
        <v/>
      </c>
      <c r="P27" s="162"/>
      <c r="Q27" s="163"/>
      <c r="R27" s="164"/>
      <c r="S27" s="166"/>
      <c r="T27" s="33" t="str">
        <f t="shared" si="2"/>
        <v/>
      </c>
      <c r="U27" s="34" t="str">
        <f t="shared" ref="U27:V27" si="52">IF($S27="","",VLOOKUP($C27&amp;$S27,$P$65:$S$70,MATCH(U$2,$P$64:$S$64,0),0))</f>
        <v/>
      </c>
      <c r="V27" s="34" t="str">
        <f t="shared" si="52"/>
        <v/>
      </c>
      <c r="W27" s="33" t="str">
        <f t="shared" si="4"/>
        <v/>
      </c>
      <c r="X27" s="33">
        <f t="shared" ref="X27:AC27" si="53">IF($W27=X$1,X26+1,X26)</f>
        <v>0</v>
      </c>
      <c r="Y27" s="33">
        <f t="shared" si="53"/>
        <v>0</v>
      </c>
      <c r="Z27" s="33">
        <f t="shared" si="53"/>
        <v>0</v>
      </c>
      <c r="AA27" s="33">
        <f t="shared" si="53"/>
        <v>0</v>
      </c>
      <c r="AB27" s="33">
        <f t="shared" si="53"/>
        <v>0</v>
      </c>
      <c r="AC27" s="33">
        <f t="shared" si="53"/>
        <v>0</v>
      </c>
      <c r="AD27" s="33" t="str">
        <f t="array" aca="1" ref="AD27" ca="1">IF(W27="","",INDIRECT(ADDRESS(ROW(),MATCH(W27,$1:$1,0))))</f>
        <v/>
      </c>
    </row>
    <row r="28" spans="1:30" ht="9.75" customHeight="1">
      <c r="A28" s="33"/>
      <c r="B28" s="33"/>
      <c r="C28" s="152"/>
      <c r="D28" s="155"/>
      <c r="E28" s="162" t="str">
        <f t="shared" ca="1" si="0"/>
        <v/>
      </c>
      <c r="F28" s="191" t="str">
        <f t="shared" ca="1" si="1"/>
        <v/>
      </c>
      <c r="G28" s="165"/>
      <c r="H28" s="155" t="str">
        <f>IF(G28="","",VLOOKUP(G28,競技csv!$F:$O,MATCH(H$2,競技csv!$1:$1,0)-MATCH("競技名",競技csv!$1:$1,0)+1,0))</f>
        <v/>
      </c>
      <c r="I28" s="155" t="str">
        <f>IF(G28="","",VLOOKUP(G28,競技csv!$F:$O,MATCH(I$2,競技csv!$1:$1,0)-MATCH("競技名",競技csv!$1:$1,0)+1,0))</f>
        <v/>
      </c>
      <c r="J28" s="162"/>
      <c r="K28" s="163"/>
      <c r="L28" s="164"/>
      <c r="M28" s="165"/>
      <c r="N28" s="155" t="str">
        <f>IF(M28="","",VLOOKUP(M28,競技csv!$F:$O,MATCH(N$2,競技csv!$1:$1,0)-MATCH("競技名",競技csv!$1:$1,0)+1,0))</f>
        <v/>
      </c>
      <c r="O28" s="155" t="str">
        <f>IF(M28="","",VLOOKUP(M28,競技csv!$F:$O,MATCH(O$2,競技csv!$1:$1,0)-MATCH("競技名",競技csv!$1:$1,0)+1,0))</f>
        <v/>
      </c>
      <c r="P28" s="162"/>
      <c r="Q28" s="163"/>
      <c r="R28" s="164"/>
      <c r="S28" s="166"/>
      <c r="T28" s="33" t="str">
        <f t="shared" si="2"/>
        <v/>
      </c>
      <c r="U28" s="34" t="str">
        <f t="shared" ref="U28:V28" si="54">IF($S28="","",VLOOKUP($C28&amp;$S28,$P$65:$S$70,MATCH(U$2,$P$64:$S$64,0),0))</f>
        <v/>
      </c>
      <c r="V28" s="34" t="str">
        <f t="shared" si="54"/>
        <v/>
      </c>
      <c r="W28" s="33" t="str">
        <f t="shared" si="4"/>
        <v/>
      </c>
      <c r="X28" s="33">
        <f t="shared" ref="X28:AC28" si="55">IF($W28=X$1,X27+1,X27)</f>
        <v>0</v>
      </c>
      <c r="Y28" s="33">
        <f t="shared" si="55"/>
        <v>0</v>
      </c>
      <c r="Z28" s="33">
        <f t="shared" si="55"/>
        <v>0</v>
      </c>
      <c r="AA28" s="33">
        <f t="shared" si="55"/>
        <v>0</v>
      </c>
      <c r="AB28" s="33">
        <f t="shared" si="55"/>
        <v>0</v>
      </c>
      <c r="AC28" s="33">
        <f t="shared" si="55"/>
        <v>0</v>
      </c>
      <c r="AD28" s="33" t="str">
        <f t="array" aca="1" ref="AD28" ca="1">IF(W28="","",INDIRECT(ADDRESS(ROW(),MATCH(W28,$1:$1,0))))</f>
        <v/>
      </c>
    </row>
    <row r="29" spans="1:30" ht="9.75" customHeight="1">
      <c r="A29" s="33"/>
      <c r="B29" s="33"/>
      <c r="C29" s="152"/>
      <c r="D29" s="155"/>
      <c r="E29" s="162" t="str">
        <f t="shared" ca="1" si="0"/>
        <v/>
      </c>
      <c r="F29" s="191" t="str">
        <f t="shared" ca="1" si="1"/>
        <v/>
      </c>
      <c r="G29" s="165"/>
      <c r="H29" s="155" t="str">
        <f>IF(G29="","",VLOOKUP(G29,競技csv!$F:$O,MATCH(H$2,競技csv!$1:$1,0)-MATCH("競技名",競技csv!$1:$1,0)+1,0))</f>
        <v/>
      </c>
      <c r="I29" s="155" t="str">
        <f>IF(G29="","",VLOOKUP(G29,競技csv!$F:$O,MATCH(I$2,競技csv!$1:$1,0)-MATCH("競技名",競技csv!$1:$1,0)+1,0))</f>
        <v/>
      </c>
      <c r="J29" s="162"/>
      <c r="K29" s="163"/>
      <c r="L29" s="164"/>
      <c r="M29" s="165"/>
      <c r="N29" s="155" t="str">
        <f>IF(M29="","",VLOOKUP(M29,競技csv!$F:$O,MATCH(N$2,競技csv!$1:$1,0)-MATCH("競技名",競技csv!$1:$1,0)+1,0))</f>
        <v/>
      </c>
      <c r="O29" s="155" t="str">
        <f>IF(M29="","",VLOOKUP(M29,競技csv!$F:$O,MATCH(O$2,競技csv!$1:$1,0)-MATCH("競技名",競技csv!$1:$1,0)+1,0))</f>
        <v/>
      </c>
      <c r="P29" s="162"/>
      <c r="Q29" s="163"/>
      <c r="R29" s="164"/>
      <c r="S29" s="166"/>
      <c r="T29" s="33" t="str">
        <f t="shared" si="2"/>
        <v/>
      </c>
      <c r="U29" s="34" t="str">
        <f t="shared" ref="U29:V29" si="56">IF($S29="","",VLOOKUP($C29&amp;$S29,$P$65:$S$70,MATCH(U$2,$P$64:$S$64,0),0))</f>
        <v/>
      </c>
      <c r="V29" s="34" t="str">
        <f t="shared" si="56"/>
        <v/>
      </c>
      <c r="W29" s="33" t="str">
        <f t="shared" si="4"/>
        <v/>
      </c>
      <c r="X29" s="33">
        <f t="shared" ref="X29:AC29" si="57">IF($W29=X$1,X28+1,X28)</f>
        <v>0</v>
      </c>
      <c r="Y29" s="33">
        <f t="shared" si="57"/>
        <v>0</v>
      </c>
      <c r="Z29" s="33">
        <f t="shared" si="57"/>
        <v>0</v>
      </c>
      <c r="AA29" s="33">
        <f t="shared" si="57"/>
        <v>0</v>
      </c>
      <c r="AB29" s="33">
        <f t="shared" si="57"/>
        <v>0</v>
      </c>
      <c r="AC29" s="33">
        <f t="shared" si="57"/>
        <v>0</v>
      </c>
      <c r="AD29" s="33" t="str">
        <f t="array" aca="1" ref="AD29" ca="1">IF(W29="","",INDIRECT(ADDRESS(ROW(),MATCH(W29,$1:$1,0))))</f>
        <v/>
      </c>
    </row>
    <row r="30" spans="1:30" ht="9.75" customHeight="1">
      <c r="A30" s="33"/>
      <c r="B30" s="33"/>
      <c r="C30" s="152"/>
      <c r="D30" s="155"/>
      <c r="E30" s="162" t="str">
        <f t="shared" ca="1" si="0"/>
        <v/>
      </c>
      <c r="F30" s="191" t="str">
        <f t="shared" ca="1" si="1"/>
        <v/>
      </c>
      <c r="G30" s="165"/>
      <c r="H30" s="155" t="str">
        <f>IF(G30="","",VLOOKUP(G30,競技csv!$F:$O,MATCH(H$2,競技csv!$1:$1,0)-MATCH("競技名",競技csv!$1:$1,0)+1,0))</f>
        <v/>
      </c>
      <c r="I30" s="155" t="str">
        <f>IF(G30="","",VLOOKUP(G30,競技csv!$F:$O,MATCH(I$2,競技csv!$1:$1,0)-MATCH("競技名",競技csv!$1:$1,0)+1,0))</f>
        <v/>
      </c>
      <c r="J30" s="162"/>
      <c r="K30" s="163"/>
      <c r="L30" s="164"/>
      <c r="M30" s="165"/>
      <c r="N30" s="155" t="str">
        <f>IF(M30="","",VLOOKUP(M30,競技csv!$F:$O,MATCH(N$2,競技csv!$1:$1,0)-MATCH("競技名",競技csv!$1:$1,0)+1,0))</f>
        <v/>
      </c>
      <c r="O30" s="155" t="str">
        <f>IF(M30="","",VLOOKUP(M30,競技csv!$F:$O,MATCH(O$2,競技csv!$1:$1,0)-MATCH("競技名",競技csv!$1:$1,0)+1,0))</f>
        <v/>
      </c>
      <c r="P30" s="162"/>
      <c r="Q30" s="163"/>
      <c r="R30" s="164"/>
      <c r="S30" s="166"/>
      <c r="T30" s="33" t="str">
        <f t="shared" si="2"/>
        <v/>
      </c>
      <c r="U30" s="34" t="str">
        <f t="shared" ref="U30:V30" si="58">IF($S30="","",VLOOKUP($C30&amp;$S30,$P$65:$S$70,MATCH(U$2,$P$64:$S$64,0),0))</f>
        <v/>
      </c>
      <c r="V30" s="34" t="str">
        <f t="shared" si="58"/>
        <v/>
      </c>
      <c r="W30" s="33" t="str">
        <f t="shared" si="4"/>
        <v/>
      </c>
      <c r="X30" s="33">
        <f t="shared" ref="X30:AC30" si="59">IF($W30=X$1,X29+1,X29)</f>
        <v>0</v>
      </c>
      <c r="Y30" s="33">
        <f t="shared" si="59"/>
        <v>0</v>
      </c>
      <c r="Z30" s="33">
        <f t="shared" si="59"/>
        <v>0</v>
      </c>
      <c r="AA30" s="33">
        <f t="shared" si="59"/>
        <v>0</v>
      </c>
      <c r="AB30" s="33">
        <f t="shared" si="59"/>
        <v>0</v>
      </c>
      <c r="AC30" s="33">
        <f t="shared" si="59"/>
        <v>0</v>
      </c>
      <c r="AD30" s="33" t="str">
        <f t="array" aca="1" ref="AD30" ca="1">IF(W30="","",INDIRECT(ADDRESS(ROW(),MATCH(W30,$1:$1,0))))</f>
        <v/>
      </c>
    </row>
    <row r="31" spans="1:30" ht="9.75" customHeight="1">
      <c r="A31" s="33"/>
      <c r="B31" s="33"/>
      <c r="C31" s="152"/>
      <c r="D31" s="155"/>
      <c r="E31" s="162" t="str">
        <f t="shared" ca="1" si="0"/>
        <v/>
      </c>
      <c r="F31" s="191" t="str">
        <f t="shared" ca="1" si="1"/>
        <v/>
      </c>
      <c r="G31" s="165"/>
      <c r="H31" s="155" t="str">
        <f>IF(G31="","",VLOOKUP(G31,競技csv!$F:$O,MATCH(H$2,競技csv!$1:$1,0)-MATCH("競技名",競技csv!$1:$1,0)+1,0))</f>
        <v/>
      </c>
      <c r="I31" s="155" t="str">
        <f>IF(G31="","",VLOOKUP(G31,競技csv!$F:$O,MATCH(I$2,競技csv!$1:$1,0)-MATCH("競技名",競技csv!$1:$1,0)+1,0))</f>
        <v/>
      </c>
      <c r="J31" s="162"/>
      <c r="K31" s="163"/>
      <c r="L31" s="164"/>
      <c r="M31" s="165"/>
      <c r="N31" s="155" t="str">
        <f>IF(M31="","",VLOOKUP(M31,競技csv!$F:$O,MATCH(N$2,競技csv!$1:$1,0)-MATCH("競技名",競技csv!$1:$1,0)+1,0))</f>
        <v/>
      </c>
      <c r="O31" s="155" t="str">
        <f>IF(M31="","",VLOOKUP(M31,競技csv!$F:$O,MATCH(O$2,競技csv!$1:$1,0)-MATCH("競技名",競技csv!$1:$1,0)+1,0))</f>
        <v/>
      </c>
      <c r="P31" s="162"/>
      <c r="Q31" s="163"/>
      <c r="R31" s="164"/>
      <c r="S31" s="166"/>
      <c r="T31" s="33" t="str">
        <f t="shared" si="2"/>
        <v/>
      </c>
      <c r="U31" s="34" t="str">
        <f t="shared" ref="U31:V31" si="60">IF($S31="","",VLOOKUP($C31&amp;$S31,$P$65:$S$70,MATCH(U$2,$P$64:$S$64,0),0))</f>
        <v/>
      </c>
      <c r="V31" s="34" t="str">
        <f t="shared" si="60"/>
        <v/>
      </c>
      <c r="W31" s="33" t="str">
        <f t="shared" si="4"/>
        <v/>
      </c>
      <c r="X31" s="33">
        <f t="shared" ref="X31:AC31" si="61">IF($W31=X$1,X30+1,X30)</f>
        <v>0</v>
      </c>
      <c r="Y31" s="33">
        <f t="shared" si="61"/>
        <v>0</v>
      </c>
      <c r="Z31" s="33">
        <f t="shared" si="61"/>
        <v>0</v>
      </c>
      <c r="AA31" s="33">
        <f t="shared" si="61"/>
        <v>0</v>
      </c>
      <c r="AB31" s="33">
        <f t="shared" si="61"/>
        <v>0</v>
      </c>
      <c r="AC31" s="33">
        <f t="shared" si="61"/>
        <v>0</v>
      </c>
      <c r="AD31" s="33" t="str">
        <f t="array" aca="1" ref="AD31" ca="1">IF(W31="","",INDIRECT(ADDRESS(ROW(),MATCH(W31,$1:$1,0))))</f>
        <v/>
      </c>
    </row>
    <row r="32" spans="1:30" ht="9.75" customHeight="1">
      <c r="A32" s="33"/>
      <c r="B32" s="33"/>
      <c r="C32" s="152"/>
      <c r="D32" s="155"/>
      <c r="E32" s="162" t="str">
        <f t="shared" ca="1" si="0"/>
        <v/>
      </c>
      <c r="F32" s="191" t="str">
        <f t="shared" ca="1" si="1"/>
        <v/>
      </c>
      <c r="G32" s="165"/>
      <c r="H32" s="155" t="str">
        <f>IF(G32="","",VLOOKUP(G32,競技csv!$F:$O,MATCH(H$2,競技csv!$1:$1,0)-MATCH("競技名",競技csv!$1:$1,0)+1,0))</f>
        <v/>
      </c>
      <c r="I32" s="155" t="str">
        <f>IF(G32="","",VLOOKUP(G32,競技csv!$F:$O,MATCH(I$2,競技csv!$1:$1,0)-MATCH("競技名",競技csv!$1:$1,0)+1,0))</f>
        <v/>
      </c>
      <c r="J32" s="162"/>
      <c r="K32" s="163"/>
      <c r="L32" s="164"/>
      <c r="M32" s="165"/>
      <c r="N32" s="155" t="str">
        <f>IF(M32="","",VLOOKUP(M32,競技csv!$F:$O,MATCH(N$2,競技csv!$1:$1,0)-MATCH("競技名",競技csv!$1:$1,0)+1,0))</f>
        <v/>
      </c>
      <c r="O32" s="155" t="str">
        <f>IF(M32="","",VLOOKUP(M32,競技csv!$F:$O,MATCH(O$2,競技csv!$1:$1,0)-MATCH("競技名",競技csv!$1:$1,0)+1,0))</f>
        <v/>
      </c>
      <c r="P32" s="162"/>
      <c r="Q32" s="163"/>
      <c r="R32" s="164"/>
      <c r="S32" s="166"/>
      <c r="T32" s="33" t="str">
        <f t="shared" si="2"/>
        <v/>
      </c>
      <c r="U32" s="34" t="str">
        <f t="shared" ref="U32:V32" si="62">IF($S32="","",VLOOKUP($C32&amp;$S32,$P$65:$S$70,MATCH(U$2,$P$64:$S$64,0),0))</f>
        <v/>
      </c>
      <c r="V32" s="34" t="str">
        <f t="shared" si="62"/>
        <v/>
      </c>
      <c r="W32" s="33" t="str">
        <f t="shared" si="4"/>
        <v/>
      </c>
      <c r="X32" s="33">
        <f t="shared" ref="X32:AC32" si="63">IF($W32=X$1,X31+1,X31)</f>
        <v>0</v>
      </c>
      <c r="Y32" s="33">
        <f t="shared" si="63"/>
        <v>0</v>
      </c>
      <c r="Z32" s="33">
        <f t="shared" si="63"/>
        <v>0</v>
      </c>
      <c r="AA32" s="33">
        <f t="shared" si="63"/>
        <v>0</v>
      </c>
      <c r="AB32" s="33">
        <f t="shared" si="63"/>
        <v>0</v>
      </c>
      <c r="AC32" s="33">
        <f t="shared" si="63"/>
        <v>0</v>
      </c>
      <c r="AD32" s="33" t="str">
        <f t="array" aca="1" ref="AD32" ca="1">IF(W32="","",INDIRECT(ADDRESS(ROW(),MATCH(W32,$1:$1,0))))</f>
        <v/>
      </c>
    </row>
    <row r="33" spans="1:30" ht="9.75" customHeight="1">
      <c r="A33" s="33"/>
      <c r="B33" s="33"/>
      <c r="C33" s="152"/>
      <c r="D33" s="155"/>
      <c r="E33" s="162" t="str">
        <f t="shared" ca="1" si="0"/>
        <v/>
      </c>
      <c r="F33" s="191" t="str">
        <f t="shared" ca="1" si="1"/>
        <v/>
      </c>
      <c r="G33" s="165"/>
      <c r="H33" s="155" t="str">
        <f>IF(G33="","",VLOOKUP(G33,競技csv!$F:$O,MATCH(H$2,競技csv!$1:$1,0)-MATCH("競技名",競技csv!$1:$1,0)+1,0))</f>
        <v/>
      </c>
      <c r="I33" s="155" t="str">
        <f>IF(G33="","",VLOOKUP(G33,競技csv!$F:$O,MATCH(I$2,競技csv!$1:$1,0)-MATCH("競技名",競技csv!$1:$1,0)+1,0))</f>
        <v/>
      </c>
      <c r="J33" s="162"/>
      <c r="K33" s="163"/>
      <c r="L33" s="164"/>
      <c r="M33" s="165"/>
      <c r="N33" s="155" t="str">
        <f>IF(M33="","",VLOOKUP(M33,競技csv!$F:$O,MATCH(N$2,競技csv!$1:$1,0)-MATCH("競技名",競技csv!$1:$1,0)+1,0))</f>
        <v/>
      </c>
      <c r="O33" s="155" t="str">
        <f>IF(M33="","",VLOOKUP(M33,競技csv!$F:$O,MATCH(O$2,競技csv!$1:$1,0)-MATCH("競技名",競技csv!$1:$1,0)+1,0))</f>
        <v/>
      </c>
      <c r="P33" s="162"/>
      <c r="Q33" s="163"/>
      <c r="R33" s="164"/>
      <c r="S33" s="166"/>
      <c r="T33" s="33" t="str">
        <f t="shared" si="2"/>
        <v/>
      </c>
      <c r="U33" s="34" t="str">
        <f t="shared" ref="U33:V33" si="64">IF($S33="","",VLOOKUP($C33&amp;$S33,$P$65:$S$70,MATCH(U$2,$P$64:$S$64,0),0))</f>
        <v/>
      </c>
      <c r="V33" s="34" t="str">
        <f t="shared" si="64"/>
        <v/>
      </c>
      <c r="W33" s="33" t="str">
        <f t="shared" si="4"/>
        <v/>
      </c>
      <c r="X33" s="33">
        <f t="shared" ref="X33:AC33" si="65">IF($W33=X$1,X32+1,X32)</f>
        <v>0</v>
      </c>
      <c r="Y33" s="33">
        <f t="shared" si="65"/>
        <v>0</v>
      </c>
      <c r="Z33" s="33">
        <f t="shared" si="65"/>
        <v>0</v>
      </c>
      <c r="AA33" s="33">
        <f t="shared" si="65"/>
        <v>0</v>
      </c>
      <c r="AB33" s="33">
        <f t="shared" si="65"/>
        <v>0</v>
      </c>
      <c r="AC33" s="33">
        <f t="shared" si="65"/>
        <v>0</v>
      </c>
      <c r="AD33" s="33" t="str">
        <f t="array" aca="1" ref="AD33" ca="1">IF(W33="","",INDIRECT(ADDRESS(ROW(),MATCH(W33,$1:$1,0))))</f>
        <v/>
      </c>
    </row>
    <row r="34" spans="1:30" ht="9.75" customHeight="1">
      <c r="A34" s="33"/>
      <c r="B34" s="33"/>
      <c r="C34" s="152"/>
      <c r="D34" s="155"/>
      <c r="E34" s="162" t="str">
        <f t="shared" ca="1" si="0"/>
        <v/>
      </c>
      <c r="F34" s="191" t="str">
        <f t="shared" ca="1" si="1"/>
        <v/>
      </c>
      <c r="G34" s="165"/>
      <c r="H34" s="155" t="str">
        <f>IF(G34="","",VLOOKUP(G34,競技csv!$F:$O,MATCH(H$2,競技csv!$1:$1,0)-MATCH("競技名",競技csv!$1:$1,0)+1,0))</f>
        <v/>
      </c>
      <c r="I34" s="155" t="str">
        <f>IF(G34="","",VLOOKUP(G34,競技csv!$F:$O,MATCH(I$2,競技csv!$1:$1,0)-MATCH("競技名",競技csv!$1:$1,0)+1,0))</f>
        <v/>
      </c>
      <c r="J34" s="162"/>
      <c r="K34" s="163"/>
      <c r="L34" s="164"/>
      <c r="M34" s="165"/>
      <c r="N34" s="155" t="str">
        <f>IF(M34="","",VLOOKUP(M34,競技csv!$F:$O,MATCH(N$2,競技csv!$1:$1,0)-MATCH("競技名",競技csv!$1:$1,0)+1,0))</f>
        <v/>
      </c>
      <c r="O34" s="155" t="str">
        <f>IF(M34="","",VLOOKUP(M34,競技csv!$F:$O,MATCH(O$2,競技csv!$1:$1,0)-MATCH("競技名",競技csv!$1:$1,0)+1,0))</f>
        <v/>
      </c>
      <c r="P34" s="162"/>
      <c r="Q34" s="163"/>
      <c r="R34" s="164"/>
      <c r="S34" s="166"/>
      <c r="T34" s="33" t="str">
        <f t="shared" si="2"/>
        <v/>
      </c>
      <c r="U34" s="34" t="str">
        <f t="shared" ref="U34:V34" si="66">IF($S34="","",VLOOKUP($C34&amp;$S34,$P$65:$S$70,MATCH(U$2,$P$64:$S$64,0),0))</f>
        <v/>
      </c>
      <c r="V34" s="34" t="str">
        <f t="shared" si="66"/>
        <v/>
      </c>
      <c r="W34" s="33" t="str">
        <f t="shared" si="4"/>
        <v/>
      </c>
      <c r="X34" s="33">
        <f t="shared" ref="X34:AC34" si="67">IF($W34=X$1,X33+1,X33)</f>
        <v>0</v>
      </c>
      <c r="Y34" s="33">
        <f t="shared" si="67"/>
        <v>0</v>
      </c>
      <c r="Z34" s="33">
        <f t="shared" si="67"/>
        <v>0</v>
      </c>
      <c r="AA34" s="33">
        <f t="shared" si="67"/>
        <v>0</v>
      </c>
      <c r="AB34" s="33">
        <f t="shared" si="67"/>
        <v>0</v>
      </c>
      <c r="AC34" s="33">
        <f t="shared" si="67"/>
        <v>0</v>
      </c>
      <c r="AD34" s="33" t="str">
        <f t="array" aca="1" ref="AD34" ca="1">IF(W34="","",INDIRECT(ADDRESS(ROW(),MATCH(W34,$1:$1,0))))</f>
        <v/>
      </c>
    </row>
    <row r="35" spans="1:30" ht="9.75" customHeight="1">
      <c r="A35" s="33"/>
      <c r="B35" s="33"/>
      <c r="C35" s="152"/>
      <c r="D35" s="155"/>
      <c r="E35" s="162" t="str">
        <f t="shared" ca="1" si="0"/>
        <v/>
      </c>
      <c r="F35" s="191" t="str">
        <f t="shared" ca="1" si="1"/>
        <v/>
      </c>
      <c r="G35" s="165"/>
      <c r="H35" s="155" t="str">
        <f>IF(G35="","",VLOOKUP(G35,競技csv!$F:$O,MATCH(H$2,競技csv!$1:$1,0)-MATCH("競技名",競技csv!$1:$1,0)+1,0))</f>
        <v/>
      </c>
      <c r="I35" s="155" t="str">
        <f>IF(G35="","",VLOOKUP(G35,競技csv!$F:$O,MATCH(I$2,競技csv!$1:$1,0)-MATCH("競技名",競技csv!$1:$1,0)+1,0))</f>
        <v/>
      </c>
      <c r="J35" s="162"/>
      <c r="K35" s="163"/>
      <c r="L35" s="164"/>
      <c r="M35" s="165"/>
      <c r="N35" s="155" t="str">
        <f>IF(M35="","",VLOOKUP(M35,競技csv!$F:$O,MATCH(N$2,競技csv!$1:$1,0)-MATCH("競技名",競技csv!$1:$1,0)+1,0))</f>
        <v/>
      </c>
      <c r="O35" s="155" t="str">
        <f>IF(M35="","",VLOOKUP(M35,競技csv!$F:$O,MATCH(O$2,競技csv!$1:$1,0)-MATCH("競技名",競技csv!$1:$1,0)+1,0))</f>
        <v/>
      </c>
      <c r="P35" s="162"/>
      <c r="Q35" s="163"/>
      <c r="R35" s="164"/>
      <c r="S35" s="166"/>
      <c r="T35" s="33" t="str">
        <f t="shared" si="2"/>
        <v/>
      </c>
      <c r="U35" s="34" t="str">
        <f t="shared" ref="U35:V35" si="68">IF($S35="","",VLOOKUP($C35&amp;$S35,$P$65:$S$70,MATCH(U$2,$P$64:$S$64,0),0))</f>
        <v/>
      </c>
      <c r="V35" s="34" t="str">
        <f t="shared" si="68"/>
        <v/>
      </c>
      <c r="W35" s="33" t="str">
        <f t="shared" si="4"/>
        <v/>
      </c>
      <c r="X35" s="33">
        <f t="shared" ref="X35:AC35" si="69">IF($W35=X$1,X34+1,X34)</f>
        <v>0</v>
      </c>
      <c r="Y35" s="33">
        <f t="shared" si="69"/>
        <v>0</v>
      </c>
      <c r="Z35" s="33">
        <f t="shared" si="69"/>
        <v>0</v>
      </c>
      <c r="AA35" s="33">
        <f t="shared" si="69"/>
        <v>0</v>
      </c>
      <c r="AB35" s="33">
        <f t="shared" si="69"/>
        <v>0</v>
      </c>
      <c r="AC35" s="33">
        <f t="shared" si="69"/>
        <v>0</v>
      </c>
      <c r="AD35" s="33" t="str">
        <f t="array" aca="1" ref="AD35" ca="1">IF(W35="","",INDIRECT(ADDRESS(ROW(),MATCH(W35,$1:$1,0))))</f>
        <v/>
      </c>
    </row>
    <row r="36" spans="1:30" ht="9.75" customHeight="1">
      <c r="A36" s="33"/>
      <c r="B36" s="33"/>
      <c r="C36" s="152"/>
      <c r="D36" s="155"/>
      <c r="E36" s="162" t="str">
        <f t="shared" ca="1" si="0"/>
        <v/>
      </c>
      <c r="F36" s="191" t="str">
        <f t="shared" ca="1" si="1"/>
        <v/>
      </c>
      <c r="G36" s="165"/>
      <c r="H36" s="155" t="str">
        <f>IF(G36="","",VLOOKUP(G36,競技csv!$F:$O,MATCH(H$2,競技csv!$1:$1,0)-MATCH("競技名",競技csv!$1:$1,0)+1,0))</f>
        <v/>
      </c>
      <c r="I36" s="155" t="str">
        <f>IF(G36="","",VLOOKUP(G36,競技csv!$F:$O,MATCH(I$2,競技csv!$1:$1,0)-MATCH("競技名",競技csv!$1:$1,0)+1,0))</f>
        <v/>
      </c>
      <c r="J36" s="162"/>
      <c r="K36" s="163"/>
      <c r="L36" s="164"/>
      <c r="M36" s="165"/>
      <c r="N36" s="155" t="str">
        <f>IF(M36="","",VLOOKUP(M36,競技csv!$F:$O,MATCH(N$2,競技csv!$1:$1,0)-MATCH("競技名",競技csv!$1:$1,0)+1,0))</f>
        <v/>
      </c>
      <c r="O36" s="155" t="str">
        <f>IF(M36="","",VLOOKUP(M36,競技csv!$F:$O,MATCH(O$2,競技csv!$1:$1,0)-MATCH("競技名",競技csv!$1:$1,0)+1,0))</f>
        <v/>
      </c>
      <c r="P36" s="162"/>
      <c r="Q36" s="163"/>
      <c r="R36" s="164"/>
      <c r="S36" s="166"/>
      <c r="T36" s="33" t="str">
        <f t="shared" si="2"/>
        <v/>
      </c>
      <c r="U36" s="34" t="str">
        <f t="shared" ref="U36:V36" si="70">IF($S36="","",VLOOKUP($C36&amp;$S36,$P$65:$S$70,MATCH(U$2,$P$64:$S$64,0),0))</f>
        <v/>
      </c>
      <c r="V36" s="34" t="str">
        <f t="shared" si="70"/>
        <v/>
      </c>
      <c r="W36" s="33" t="str">
        <f t="shared" si="4"/>
        <v/>
      </c>
      <c r="X36" s="33">
        <f t="shared" ref="X36:AC36" si="71">IF($W36=X$1,X35+1,X35)</f>
        <v>0</v>
      </c>
      <c r="Y36" s="33">
        <f t="shared" si="71"/>
        <v>0</v>
      </c>
      <c r="Z36" s="33">
        <f t="shared" si="71"/>
        <v>0</v>
      </c>
      <c r="AA36" s="33">
        <f t="shared" si="71"/>
        <v>0</v>
      </c>
      <c r="AB36" s="33">
        <f t="shared" si="71"/>
        <v>0</v>
      </c>
      <c r="AC36" s="33">
        <f t="shared" si="71"/>
        <v>0</v>
      </c>
      <c r="AD36" s="33" t="str">
        <f t="array" aca="1" ref="AD36" ca="1">IF(W36="","",INDIRECT(ADDRESS(ROW(),MATCH(W36,$1:$1,0))))</f>
        <v/>
      </c>
    </row>
    <row r="37" spans="1:30" ht="9.75" customHeight="1">
      <c r="A37" s="33"/>
      <c r="B37" s="33"/>
      <c r="C37" s="152"/>
      <c r="D37" s="155"/>
      <c r="E37" s="162" t="str">
        <f t="shared" ca="1" si="0"/>
        <v/>
      </c>
      <c r="F37" s="191" t="str">
        <f t="shared" ca="1" si="1"/>
        <v/>
      </c>
      <c r="G37" s="165"/>
      <c r="H37" s="155" t="str">
        <f>IF(G37="","",VLOOKUP(G37,競技csv!$F:$O,MATCH(H$2,競技csv!$1:$1,0)-MATCH("競技名",競技csv!$1:$1,0)+1,0))</f>
        <v/>
      </c>
      <c r="I37" s="155" t="str">
        <f>IF(G37="","",VLOOKUP(G37,競技csv!$F:$O,MATCH(I$2,競技csv!$1:$1,0)-MATCH("競技名",競技csv!$1:$1,0)+1,0))</f>
        <v/>
      </c>
      <c r="J37" s="162"/>
      <c r="K37" s="163"/>
      <c r="L37" s="164"/>
      <c r="M37" s="165"/>
      <c r="N37" s="155" t="str">
        <f>IF(M37="","",VLOOKUP(M37,競技csv!$F:$O,MATCH(N$2,競技csv!$1:$1,0)-MATCH("競技名",競技csv!$1:$1,0)+1,0))</f>
        <v/>
      </c>
      <c r="O37" s="155" t="str">
        <f>IF(M37="","",VLOOKUP(M37,競技csv!$F:$O,MATCH(O$2,競技csv!$1:$1,0)-MATCH("競技名",競技csv!$1:$1,0)+1,0))</f>
        <v/>
      </c>
      <c r="P37" s="162"/>
      <c r="Q37" s="163"/>
      <c r="R37" s="164"/>
      <c r="S37" s="166"/>
      <c r="T37" s="33" t="str">
        <f t="shared" si="2"/>
        <v/>
      </c>
      <c r="U37" s="34" t="str">
        <f t="shared" ref="U37:V37" si="72">IF($S37="","",VLOOKUP($C37&amp;$S37,$P$65:$S$70,MATCH(U$2,$P$64:$S$64,0),0))</f>
        <v/>
      </c>
      <c r="V37" s="34" t="str">
        <f t="shared" si="72"/>
        <v/>
      </c>
      <c r="W37" s="33" t="str">
        <f t="shared" si="4"/>
        <v/>
      </c>
      <c r="X37" s="33">
        <f t="shared" ref="X37:AC37" si="73">IF($W37=X$1,X36+1,X36)</f>
        <v>0</v>
      </c>
      <c r="Y37" s="33">
        <f t="shared" si="73"/>
        <v>0</v>
      </c>
      <c r="Z37" s="33">
        <f t="shared" si="73"/>
        <v>0</v>
      </c>
      <c r="AA37" s="33">
        <f t="shared" si="73"/>
        <v>0</v>
      </c>
      <c r="AB37" s="33">
        <f t="shared" si="73"/>
        <v>0</v>
      </c>
      <c r="AC37" s="33">
        <f t="shared" si="73"/>
        <v>0</v>
      </c>
      <c r="AD37" s="33" t="str">
        <f t="array" aca="1" ref="AD37" ca="1">IF(W37="","",INDIRECT(ADDRESS(ROW(),MATCH(W37,$1:$1,0))))</f>
        <v/>
      </c>
    </row>
    <row r="38" spans="1:30" ht="9.75" customHeight="1">
      <c r="A38" s="33"/>
      <c r="B38" s="33"/>
      <c r="C38" s="152"/>
      <c r="D38" s="155"/>
      <c r="E38" s="162" t="str">
        <f t="shared" ca="1" si="0"/>
        <v/>
      </c>
      <c r="F38" s="191" t="str">
        <f t="shared" ca="1" si="1"/>
        <v/>
      </c>
      <c r="G38" s="165"/>
      <c r="H38" s="155" t="str">
        <f>IF(G38="","",VLOOKUP(G38,競技csv!$F:$O,MATCH(H$2,競技csv!$1:$1,0)-MATCH("競技名",競技csv!$1:$1,0)+1,0))</f>
        <v/>
      </c>
      <c r="I38" s="155" t="str">
        <f>IF(G38="","",VLOOKUP(G38,競技csv!$F:$O,MATCH(I$2,競技csv!$1:$1,0)-MATCH("競技名",競技csv!$1:$1,0)+1,0))</f>
        <v/>
      </c>
      <c r="J38" s="162"/>
      <c r="K38" s="163"/>
      <c r="L38" s="164"/>
      <c r="M38" s="165"/>
      <c r="N38" s="155" t="str">
        <f>IF(M38="","",VLOOKUP(M38,競技csv!$F:$O,MATCH(N$2,競技csv!$1:$1,0)-MATCH("競技名",競技csv!$1:$1,0)+1,0))</f>
        <v/>
      </c>
      <c r="O38" s="155" t="str">
        <f>IF(M38="","",VLOOKUP(M38,競技csv!$F:$O,MATCH(O$2,競技csv!$1:$1,0)-MATCH("競技名",競技csv!$1:$1,0)+1,0))</f>
        <v/>
      </c>
      <c r="P38" s="162"/>
      <c r="Q38" s="163"/>
      <c r="R38" s="164"/>
      <c r="S38" s="166"/>
      <c r="T38" s="33" t="str">
        <f t="shared" si="2"/>
        <v/>
      </c>
      <c r="U38" s="34" t="str">
        <f t="shared" ref="U38:V38" si="74">IF($S38="","",VLOOKUP($C38&amp;$S38,$P$65:$S$70,MATCH(U$2,$P$64:$S$64,0),0))</f>
        <v/>
      </c>
      <c r="V38" s="34" t="str">
        <f t="shared" si="74"/>
        <v/>
      </c>
      <c r="W38" s="33" t="str">
        <f t="shared" si="4"/>
        <v/>
      </c>
      <c r="X38" s="33">
        <f t="shared" ref="X38:AC38" si="75">IF($W38=X$1,X37+1,X37)</f>
        <v>0</v>
      </c>
      <c r="Y38" s="33">
        <f t="shared" si="75"/>
        <v>0</v>
      </c>
      <c r="Z38" s="33">
        <f t="shared" si="75"/>
        <v>0</v>
      </c>
      <c r="AA38" s="33">
        <f t="shared" si="75"/>
        <v>0</v>
      </c>
      <c r="AB38" s="33">
        <f t="shared" si="75"/>
        <v>0</v>
      </c>
      <c r="AC38" s="33">
        <f t="shared" si="75"/>
        <v>0</v>
      </c>
      <c r="AD38" s="33" t="str">
        <f t="array" aca="1" ref="AD38" ca="1">IF(W38="","",INDIRECT(ADDRESS(ROW(),MATCH(W38,$1:$1,0))))</f>
        <v/>
      </c>
    </row>
    <row r="39" spans="1:30" ht="9.75" customHeight="1">
      <c r="A39" s="33"/>
      <c r="B39" s="33"/>
      <c r="C39" s="152"/>
      <c r="D39" s="155"/>
      <c r="E39" s="162" t="str">
        <f t="shared" ca="1" si="0"/>
        <v/>
      </c>
      <c r="F39" s="191" t="str">
        <f t="shared" ca="1" si="1"/>
        <v/>
      </c>
      <c r="G39" s="165"/>
      <c r="H39" s="155" t="str">
        <f>IF(G39="","",VLOOKUP(G39,競技csv!$F:$O,MATCH(H$2,競技csv!$1:$1,0)-MATCH("競技名",競技csv!$1:$1,0)+1,0))</f>
        <v/>
      </c>
      <c r="I39" s="155" t="str">
        <f>IF(G39="","",VLOOKUP(G39,競技csv!$F:$O,MATCH(I$2,競技csv!$1:$1,0)-MATCH("競技名",競技csv!$1:$1,0)+1,0))</f>
        <v/>
      </c>
      <c r="J39" s="162"/>
      <c r="K39" s="163"/>
      <c r="L39" s="164"/>
      <c r="M39" s="165"/>
      <c r="N39" s="155" t="str">
        <f>IF(M39="","",VLOOKUP(M39,競技csv!$F:$O,MATCH(N$2,競技csv!$1:$1,0)-MATCH("競技名",競技csv!$1:$1,0)+1,0))</f>
        <v/>
      </c>
      <c r="O39" s="155" t="str">
        <f>IF(M39="","",VLOOKUP(M39,競技csv!$F:$O,MATCH(O$2,競技csv!$1:$1,0)-MATCH("競技名",競技csv!$1:$1,0)+1,0))</f>
        <v/>
      </c>
      <c r="P39" s="162"/>
      <c r="Q39" s="163"/>
      <c r="R39" s="164"/>
      <c r="S39" s="166"/>
      <c r="T39" s="33" t="str">
        <f t="shared" si="2"/>
        <v/>
      </c>
      <c r="U39" s="34" t="str">
        <f t="shared" ref="U39:V39" si="76">IF($S39="","",VLOOKUP($C39&amp;$S39,$P$65:$S$70,MATCH(U$2,$P$64:$S$64,0),0))</f>
        <v/>
      </c>
      <c r="V39" s="34" t="str">
        <f t="shared" si="76"/>
        <v/>
      </c>
      <c r="W39" s="33" t="str">
        <f t="shared" si="4"/>
        <v/>
      </c>
      <c r="X39" s="33">
        <f t="shared" ref="X39:AC39" si="77">IF($W39=X$1,X38+1,X38)</f>
        <v>0</v>
      </c>
      <c r="Y39" s="33">
        <f t="shared" si="77"/>
        <v>0</v>
      </c>
      <c r="Z39" s="33">
        <f t="shared" si="77"/>
        <v>0</v>
      </c>
      <c r="AA39" s="33">
        <f t="shared" si="77"/>
        <v>0</v>
      </c>
      <c r="AB39" s="33">
        <f t="shared" si="77"/>
        <v>0</v>
      </c>
      <c r="AC39" s="33">
        <f t="shared" si="77"/>
        <v>0</v>
      </c>
      <c r="AD39" s="33" t="str">
        <f t="array" aca="1" ref="AD39" ca="1">IF(W39="","",INDIRECT(ADDRESS(ROW(),MATCH(W39,$1:$1,0))))</f>
        <v/>
      </c>
    </row>
    <row r="40" spans="1:30" ht="9.75" customHeight="1">
      <c r="A40" s="33"/>
      <c r="B40" s="33"/>
      <c r="C40" s="152"/>
      <c r="D40" s="155"/>
      <c r="E40" s="162" t="str">
        <f t="shared" ca="1" si="0"/>
        <v/>
      </c>
      <c r="F40" s="191" t="str">
        <f t="shared" ca="1" si="1"/>
        <v/>
      </c>
      <c r="G40" s="165"/>
      <c r="H40" s="155" t="str">
        <f>IF(G40="","",VLOOKUP(G40,競技csv!$F:$O,MATCH(H$2,競技csv!$1:$1,0)-MATCH("競技名",競技csv!$1:$1,0)+1,0))</f>
        <v/>
      </c>
      <c r="I40" s="155" t="str">
        <f>IF(G40="","",VLOOKUP(G40,競技csv!$F:$O,MATCH(I$2,競技csv!$1:$1,0)-MATCH("競技名",競技csv!$1:$1,0)+1,0))</f>
        <v/>
      </c>
      <c r="J40" s="162"/>
      <c r="K40" s="163"/>
      <c r="L40" s="164"/>
      <c r="M40" s="165"/>
      <c r="N40" s="155" t="str">
        <f>IF(M40="","",VLOOKUP(M40,競技csv!$F:$O,MATCH(N$2,競技csv!$1:$1,0)-MATCH("競技名",競技csv!$1:$1,0)+1,0))</f>
        <v/>
      </c>
      <c r="O40" s="155" t="str">
        <f>IF(M40="","",VLOOKUP(M40,競技csv!$F:$O,MATCH(O$2,競技csv!$1:$1,0)-MATCH("競技名",競技csv!$1:$1,0)+1,0))</f>
        <v/>
      </c>
      <c r="P40" s="162"/>
      <c r="Q40" s="163"/>
      <c r="R40" s="164"/>
      <c r="S40" s="166"/>
      <c r="T40" s="33" t="str">
        <f t="shared" si="2"/>
        <v/>
      </c>
      <c r="U40" s="34" t="str">
        <f t="shared" ref="U40:V40" si="78">IF($S40="","",VLOOKUP($C40&amp;$S40,$P$65:$S$70,MATCH(U$2,$P$64:$S$64,0),0))</f>
        <v/>
      </c>
      <c r="V40" s="34" t="str">
        <f t="shared" si="78"/>
        <v/>
      </c>
      <c r="W40" s="33" t="str">
        <f t="shared" si="4"/>
        <v/>
      </c>
      <c r="X40" s="33">
        <f t="shared" ref="X40:AC40" si="79">IF($W40=X$1,X39+1,X39)</f>
        <v>0</v>
      </c>
      <c r="Y40" s="33">
        <f t="shared" si="79"/>
        <v>0</v>
      </c>
      <c r="Z40" s="33">
        <f t="shared" si="79"/>
        <v>0</v>
      </c>
      <c r="AA40" s="33">
        <f t="shared" si="79"/>
        <v>0</v>
      </c>
      <c r="AB40" s="33">
        <f t="shared" si="79"/>
        <v>0</v>
      </c>
      <c r="AC40" s="33">
        <f t="shared" si="79"/>
        <v>0</v>
      </c>
      <c r="AD40" s="33" t="str">
        <f t="array" aca="1" ref="AD40" ca="1">IF(W40="","",INDIRECT(ADDRESS(ROW(),MATCH(W40,$1:$1,0))))</f>
        <v/>
      </c>
    </row>
    <row r="41" spans="1:30" ht="9.75" customHeight="1">
      <c r="A41" s="33"/>
      <c r="B41" s="33"/>
      <c r="C41" s="152"/>
      <c r="D41" s="155"/>
      <c r="E41" s="162" t="str">
        <f t="shared" ca="1" si="0"/>
        <v/>
      </c>
      <c r="F41" s="191" t="str">
        <f t="shared" ca="1" si="1"/>
        <v/>
      </c>
      <c r="G41" s="165"/>
      <c r="H41" s="155" t="str">
        <f>IF(G41="","",VLOOKUP(G41,競技csv!$F:$O,MATCH(H$2,競技csv!$1:$1,0)-MATCH("競技名",競技csv!$1:$1,0)+1,0))</f>
        <v/>
      </c>
      <c r="I41" s="155" t="str">
        <f>IF(G41="","",VLOOKUP(G41,競技csv!$F:$O,MATCH(I$2,競技csv!$1:$1,0)-MATCH("競技名",競技csv!$1:$1,0)+1,0))</f>
        <v/>
      </c>
      <c r="J41" s="162"/>
      <c r="K41" s="163"/>
      <c r="L41" s="164"/>
      <c r="M41" s="165"/>
      <c r="N41" s="155" t="str">
        <f>IF(M41="","",VLOOKUP(M41,競技csv!$F:$O,MATCH(N$2,競技csv!$1:$1,0)-MATCH("競技名",競技csv!$1:$1,0)+1,0))</f>
        <v/>
      </c>
      <c r="O41" s="155" t="str">
        <f>IF(M41="","",VLOOKUP(M41,競技csv!$F:$O,MATCH(O$2,競技csv!$1:$1,0)-MATCH("競技名",競技csv!$1:$1,0)+1,0))</f>
        <v/>
      </c>
      <c r="P41" s="162"/>
      <c r="Q41" s="163"/>
      <c r="R41" s="164"/>
      <c r="S41" s="166"/>
      <c r="T41" s="33" t="str">
        <f t="shared" si="2"/>
        <v/>
      </c>
      <c r="U41" s="34" t="str">
        <f t="shared" ref="U41:V41" si="80">IF($S41="","",VLOOKUP($C41&amp;$S41,$P$65:$S$70,MATCH(U$2,$P$64:$S$64,0),0))</f>
        <v/>
      </c>
      <c r="V41" s="34" t="str">
        <f t="shared" si="80"/>
        <v/>
      </c>
      <c r="W41" s="33" t="str">
        <f t="shared" si="4"/>
        <v/>
      </c>
      <c r="X41" s="33">
        <f t="shared" ref="X41:AC41" si="81">IF($W41=X$1,X40+1,X40)</f>
        <v>0</v>
      </c>
      <c r="Y41" s="33">
        <f t="shared" si="81"/>
        <v>0</v>
      </c>
      <c r="Z41" s="33">
        <f t="shared" si="81"/>
        <v>0</v>
      </c>
      <c r="AA41" s="33">
        <f t="shared" si="81"/>
        <v>0</v>
      </c>
      <c r="AB41" s="33">
        <f t="shared" si="81"/>
        <v>0</v>
      </c>
      <c r="AC41" s="33">
        <f t="shared" si="81"/>
        <v>0</v>
      </c>
      <c r="AD41" s="33" t="str">
        <f t="array" aca="1" ref="AD41" ca="1">IF(W41="","",INDIRECT(ADDRESS(ROW(),MATCH(W41,$1:$1,0))))</f>
        <v/>
      </c>
    </row>
    <row r="42" spans="1:30" ht="9.75" customHeight="1">
      <c r="A42" s="33"/>
      <c r="B42" s="33"/>
      <c r="C42" s="152"/>
      <c r="D42" s="155"/>
      <c r="E42" s="162" t="str">
        <f t="shared" ca="1" si="0"/>
        <v/>
      </c>
      <c r="F42" s="191" t="str">
        <f t="shared" ca="1" si="1"/>
        <v/>
      </c>
      <c r="G42" s="165"/>
      <c r="H42" s="155" t="str">
        <f>IF(G42="","",VLOOKUP(G42,競技csv!$F:$O,MATCH(H$2,競技csv!$1:$1,0)-MATCH("競技名",競技csv!$1:$1,0)+1,0))</f>
        <v/>
      </c>
      <c r="I42" s="155" t="str">
        <f>IF(G42="","",VLOOKUP(G42,競技csv!$F:$O,MATCH(I$2,競技csv!$1:$1,0)-MATCH("競技名",競技csv!$1:$1,0)+1,0))</f>
        <v/>
      </c>
      <c r="J42" s="162"/>
      <c r="K42" s="163"/>
      <c r="L42" s="164"/>
      <c r="M42" s="165"/>
      <c r="N42" s="155" t="str">
        <f>IF(M42="","",VLOOKUP(M42,競技csv!$F:$O,MATCH(N$2,競技csv!$1:$1,0)-MATCH("競技名",競技csv!$1:$1,0)+1,0))</f>
        <v/>
      </c>
      <c r="O42" s="155" t="str">
        <f>IF(M42="","",VLOOKUP(M42,競技csv!$F:$O,MATCH(O$2,競技csv!$1:$1,0)-MATCH("競技名",競技csv!$1:$1,0)+1,0))</f>
        <v/>
      </c>
      <c r="P42" s="162"/>
      <c r="Q42" s="163"/>
      <c r="R42" s="164"/>
      <c r="S42" s="166"/>
      <c r="T42" s="33" t="str">
        <f t="shared" si="2"/>
        <v/>
      </c>
      <c r="U42" s="34" t="str">
        <f t="shared" ref="U42:V42" si="82">IF($S42="","",VLOOKUP($C42&amp;$S42,$P$65:$S$70,MATCH(U$2,$P$64:$S$64,0),0))</f>
        <v/>
      </c>
      <c r="V42" s="34" t="str">
        <f t="shared" si="82"/>
        <v/>
      </c>
      <c r="W42" s="33" t="str">
        <f t="shared" si="4"/>
        <v/>
      </c>
      <c r="X42" s="33">
        <f t="shared" ref="X42:AC42" si="83">IF($W42=X$1,X41+1,X41)</f>
        <v>0</v>
      </c>
      <c r="Y42" s="33">
        <f t="shared" si="83"/>
        <v>0</v>
      </c>
      <c r="Z42" s="33">
        <f t="shared" si="83"/>
        <v>0</v>
      </c>
      <c r="AA42" s="33">
        <f t="shared" si="83"/>
        <v>0</v>
      </c>
      <c r="AB42" s="33">
        <f t="shared" si="83"/>
        <v>0</v>
      </c>
      <c r="AC42" s="33">
        <f t="shared" si="83"/>
        <v>0</v>
      </c>
      <c r="AD42" s="33" t="str">
        <f t="array" aca="1" ref="AD42" ca="1">IF(W42="","",INDIRECT(ADDRESS(ROW(),MATCH(W42,$1:$1,0))))</f>
        <v/>
      </c>
    </row>
    <row r="43" spans="1:30" ht="9.75" customHeight="1">
      <c r="A43" s="33"/>
      <c r="B43" s="33"/>
      <c r="C43" s="152"/>
      <c r="D43" s="155"/>
      <c r="E43" s="162" t="str">
        <f t="shared" ca="1" si="0"/>
        <v/>
      </c>
      <c r="F43" s="191" t="str">
        <f t="shared" ca="1" si="1"/>
        <v/>
      </c>
      <c r="G43" s="165"/>
      <c r="H43" s="155" t="str">
        <f>IF(G43="","",VLOOKUP(G43,競技csv!$F:$O,MATCH(H$2,競技csv!$1:$1,0)-MATCH("競技名",競技csv!$1:$1,0)+1,0))</f>
        <v/>
      </c>
      <c r="I43" s="155" t="str">
        <f>IF(G43="","",VLOOKUP(G43,競技csv!$F:$O,MATCH(I$2,競技csv!$1:$1,0)-MATCH("競技名",競技csv!$1:$1,0)+1,0))</f>
        <v/>
      </c>
      <c r="J43" s="162"/>
      <c r="K43" s="163"/>
      <c r="L43" s="164"/>
      <c r="M43" s="165"/>
      <c r="N43" s="155" t="str">
        <f>IF(M43="","",VLOOKUP(M43,競技csv!$F:$O,MATCH(N$2,競技csv!$1:$1,0)-MATCH("競技名",競技csv!$1:$1,0)+1,0))</f>
        <v/>
      </c>
      <c r="O43" s="155" t="str">
        <f>IF(M43="","",VLOOKUP(M43,競技csv!$F:$O,MATCH(O$2,競技csv!$1:$1,0)-MATCH("競技名",競技csv!$1:$1,0)+1,0))</f>
        <v/>
      </c>
      <c r="P43" s="162"/>
      <c r="Q43" s="163"/>
      <c r="R43" s="164"/>
      <c r="S43" s="166"/>
      <c r="T43" s="33" t="str">
        <f t="shared" si="2"/>
        <v/>
      </c>
      <c r="U43" s="34" t="str">
        <f t="shared" ref="U43:V43" si="84">IF($S43="","",VLOOKUP($C43&amp;$S43,$P$65:$S$70,MATCH(U$2,$P$64:$S$64,0),0))</f>
        <v/>
      </c>
      <c r="V43" s="34" t="str">
        <f t="shared" si="84"/>
        <v/>
      </c>
      <c r="W43" s="33" t="str">
        <f t="shared" si="4"/>
        <v/>
      </c>
      <c r="X43" s="33">
        <f t="shared" ref="X43:AC43" si="85">IF($W43=X$1,X42+1,X42)</f>
        <v>0</v>
      </c>
      <c r="Y43" s="33">
        <f t="shared" si="85"/>
        <v>0</v>
      </c>
      <c r="Z43" s="33">
        <f t="shared" si="85"/>
        <v>0</v>
      </c>
      <c r="AA43" s="33">
        <f t="shared" si="85"/>
        <v>0</v>
      </c>
      <c r="AB43" s="33">
        <f t="shared" si="85"/>
        <v>0</v>
      </c>
      <c r="AC43" s="33">
        <f t="shared" si="85"/>
        <v>0</v>
      </c>
      <c r="AD43" s="33" t="str">
        <f t="array" aca="1" ref="AD43" ca="1">IF(W43="","",INDIRECT(ADDRESS(ROW(),MATCH(W43,$1:$1,0))))</f>
        <v/>
      </c>
    </row>
    <row r="44" spans="1:30" ht="9.75" customHeight="1">
      <c r="A44" s="33"/>
      <c r="B44" s="33"/>
      <c r="C44" s="152"/>
      <c r="D44" s="155"/>
      <c r="E44" s="162" t="str">
        <f t="shared" ca="1" si="0"/>
        <v/>
      </c>
      <c r="F44" s="191" t="str">
        <f t="shared" ca="1" si="1"/>
        <v/>
      </c>
      <c r="G44" s="165"/>
      <c r="H44" s="155" t="str">
        <f>IF(G44="","",VLOOKUP(G44,競技csv!$F:$O,MATCH(H$2,競技csv!$1:$1,0)-MATCH("競技名",競技csv!$1:$1,0)+1,0))</f>
        <v/>
      </c>
      <c r="I44" s="155" t="str">
        <f>IF(G44="","",VLOOKUP(G44,競技csv!$F:$O,MATCH(I$2,競技csv!$1:$1,0)-MATCH("競技名",競技csv!$1:$1,0)+1,0))</f>
        <v/>
      </c>
      <c r="J44" s="162"/>
      <c r="K44" s="163"/>
      <c r="L44" s="164"/>
      <c r="M44" s="165"/>
      <c r="N44" s="155" t="str">
        <f>IF(M44="","",VLOOKUP(M44,競技csv!$F:$O,MATCH(N$2,競技csv!$1:$1,0)-MATCH("競技名",競技csv!$1:$1,0)+1,0))</f>
        <v/>
      </c>
      <c r="O44" s="155" t="str">
        <f>IF(M44="","",VLOOKUP(M44,競技csv!$F:$O,MATCH(O$2,競技csv!$1:$1,0)-MATCH("競技名",競技csv!$1:$1,0)+1,0))</f>
        <v/>
      </c>
      <c r="P44" s="162"/>
      <c r="Q44" s="163"/>
      <c r="R44" s="164"/>
      <c r="S44" s="166"/>
      <c r="T44" s="33" t="str">
        <f t="shared" si="2"/>
        <v/>
      </c>
      <c r="U44" s="34" t="str">
        <f t="shared" ref="U44:V44" si="86">IF($S44="","",VLOOKUP($C44&amp;$S44,$P$65:$S$70,MATCH(U$2,$P$64:$S$64,0),0))</f>
        <v/>
      </c>
      <c r="V44" s="34" t="str">
        <f t="shared" si="86"/>
        <v/>
      </c>
      <c r="W44" s="33" t="str">
        <f t="shared" si="4"/>
        <v/>
      </c>
      <c r="X44" s="33">
        <f t="shared" ref="X44:AC44" si="87">IF($W44=X$1,X43+1,X43)</f>
        <v>0</v>
      </c>
      <c r="Y44" s="33">
        <f t="shared" si="87"/>
        <v>0</v>
      </c>
      <c r="Z44" s="33">
        <f t="shared" si="87"/>
        <v>0</v>
      </c>
      <c r="AA44" s="33">
        <f t="shared" si="87"/>
        <v>0</v>
      </c>
      <c r="AB44" s="33">
        <f t="shared" si="87"/>
        <v>0</v>
      </c>
      <c r="AC44" s="33">
        <f t="shared" si="87"/>
        <v>0</v>
      </c>
      <c r="AD44" s="33" t="str">
        <f t="array" aca="1" ref="AD44" ca="1">IF(W44="","",INDIRECT(ADDRESS(ROW(),MATCH(W44,$1:$1,0))))</f>
        <v/>
      </c>
    </row>
    <row r="45" spans="1:30" ht="9.75" customHeight="1">
      <c r="A45" s="33"/>
      <c r="B45" s="33"/>
      <c r="C45" s="152"/>
      <c r="D45" s="155"/>
      <c r="E45" s="162" t="str">
        <f t="shared" ca="1" si="0"/>
        <v/>
      </c>
      <c r="F45" s="191" t="str">
        <f t="shared" ca="1" si="1"/>
        <v/>
      </c>
      <c r="G45" s="165"/>
      <c r="H45" s="155" t="str">
        <f>IF(G45="","",VLOOKUP(G45,競技csv!$F:$O,MATCH(H$2,競技csv!$1:$1,0)-MATCH("競技名",競技csv!$1:$1,0)+1,0))</f>
        <v/>
      </c>
      <c r="I45" s="155" t="str">
        <f>IF(G45="","",VLOOKUP(G45,競技csv!$F:$O,MATCH(I$2,競技csv!$1:$1,0)-MATCH("競技名",競技csv!$1:$1,0)+1,0))</f>
        <v/>
      </c>
      <c r="J45" s="162"/>
      <c r="K45" s="163"/>
      <c r="L45" s="164"/>
      <c r="M45" s="165"/>
      <c r="N45" s="155" t="str">
        <f>IF(M45="","",VLOOKUP(M45,競技csv!$F:$O,MATCH(N$2,競技csv!$1:$1,0)-MATCH("競技名",競技csv!$1:$1,0)+1,0))</f>
        <v/>
      </c>
      <c r="O45" s="155" t="str">
        <f>IF(M45="","",VLOOKUP(M45,競技csv!$F:$O,MATCH(O$2,競技csv!$1:$1,0)-MATCH("競技名",競技csv!$1:$1,0)+1,0))</f>
        <v/>
      </c>
      <c r="P45" s="162"/>
      <c r="Q45" s="163"/>
      <c r="R45" s="164"/>
      <c r="S45" s="166"/>
      <c r="T45" s="33" t="str">
        <f t="shared" si="2"/>
        <v/>
      </c>
      <c r="U45" s="34" t="str">
        <f t="shared" ref="U45:V45" si="88">IF($S45="","",VLOOKUP($C45&amp;$S45,$P$65:$S$70,MATCH(U$2,$P$64:$S$64,0),0))</f>
        <v/>
      </c>
      <c r="V45" s="34" t="str">
        <f t="shared" si="88"/>
        <v/>
      </c>
      <c r="W45" s="33" t="str">
        <f t="shared" si="4"/>
        <v/>
      </c>
      <c r="X45" s="33">
        <f t="shared" ref="X45:AC45" si="89">IF($W45=X$1,X44+1,X44)</f>
        <v>0</v>
      </c>
      <c r="Y45" s="33">
        <f t="shared" si="89"/>
        <v>0</v>
      </c>
      <c r="Z45" s="33">
        <f t="shared" si="89"/>
        <v>0</v>
      </c>
      <c r="AA45" s="33">
        <f t="shared" si="89"/>
        <v>0</v>
      </c>
      <c r="AB45" s="33">
        <f t="shared" si="89"/>
        <v>0</v>
      </c>
      <c r="AC45" s="33">
        <f t="shared" si="89"/>
        <v>0</v>
      </c>
      <c r="AD45" s="33" t="str">
        <f t="array" aca="1" ref="AD45" ca="1">IF(W45="","",INDIRECT(ADDRESS(ROW(),MATCH(W45,$1:$1,0))))</f>
        <v/>
      </c>
    </row>
    <row r="46" spans="1:30" ht="9.75" customHeight="1">
      <c r="A46" s="33"/>
      <c r="B46" s="33"/>
      <c r="C46" s="152"/>
      <c r="D46" s="155"/>
      <c r="E46" s="162" t="str">
        <f t="shared" ca="1" si="0"/>
        <v/>
      </c>
      <c r="F46" s="191" t="str">
        <f t="shared" ca="1" si="1"/>
        <v/>
      </c>
      <c r="G46" s="165"/>
      <c r="H46" s="155" t="str">
        <f>IF(G46="","",VLOOKUP(G46,競技csv!$F:$O,MATCH(H$2,競技csv!$1:$1,0)-MATCH("競技名",競技csv!$1:$1,0)+1,0))</f>
        <v/>
      </c>
      <c r="I46" s="155" t="str">
        <f>IF(G46="","",VLOOKUP(G46,競技csv!$F:$O,MATCH(I$2,競技csv!$1:$1,0)-MATCH("競技名",競技csv!$1:$1,0)+1,0))</f>
        <v/>
      </c>
      <c r="J46" s="162"/>
      <c r="K46" s="163"/>
      <c r="L46" s="164"/>
      <c r="M46" s="165"/>
      <c r="N46" s="155" t="str">
        <f>IF(M46="","",VLOOKUP(M46,競技csv!$F:$O,MATCH(N$2,競技csv!$1:$1,0)-MATCH("競技名",競技csv!$1:$1,0)+1,0))</f>
        <v/>
      </c>
      <c r="O46" s="155" t="str">
        <f>IF(M46="","",VLOOKUP(M46,競技csv!$F:$O,MATCH(O$2,競技csv!$1:$1,0)-MATCH("競技名",競技csv!$1:$1,0)+1,0))</f>
        <v/>
      </c>
      <c r="P46" s="162"/>
      <c r="Q46" s="163"/>
      <c r="R46" s="164"/>
      <c r="S46" s="166"/>
      <c r="T46" s="33" t="str">
        <f t="shared" si="2"/>
        <v/>
      </c>
      <c r="U46" s="34" t="str">
        <f t="shared" ref="U46:V46" si="90">IF($S46="","",VLOOKUP($C46&amp;$S46,$P$65:$S$70,MATCH(U$2,$P$64:$S$64,0),0))</f>
        <v/>
      </c>
      <c r="V46" s="34" t="str">
        <f t="shared" si="90"/>
        <v/>
      </c>
      <c r="W46" s="33" t="str">
        <f t="shared" si="4"/>
        <v/>
      </c>
      <c r="X46" s="33">
        <f t="shared" ref="X46:AC46" si="91">IF($W46=X$1,X45+1,X45)</f>
        <v>0</v>
      </c>
      <c r="Y46" s="33">
        <f t="shared" si="91"/>
        <v>0</v>
      </c>
      <c r="Z46" s="33">
        <f t="shared" si="91"/>
        <v>0</v>
      </c>
      <c r="AA46" s="33">
        <f t="shared" si="91"/>
        <v>0</v>
      </c>
      <c r="AB46" s="33">
        <f t="shared" si="91"/>
        <v>0</v>
      </c>
      <c r="AC46" s="33">
        <f t="shared" si="91"/>
        <v>0</v>
      </c>
      <c r="AD46" s="33" t="str">
        <f t="array" aca="1" ref="AD46" ca="1">IF(W46="","",INDIRECT(ADDRESS(ROW(),MATCH(W46,$1:$1,0))))</f>
        <v/>
      </c>
    </row>
    <row r="47" spans="1:30" ht="9.75" customHeight="1">
      <c r="A47" s="33"/>
      <c r="B47" s="33"/>
      <c r="C47" s="152"/>
      <c r="D47" s="155"/>
      <c r="E47" s="162" t="str">
        <f t="shared" ca="1" si="0"/>
        <v/>
      </c>
      <c r="F47" s="191" t="str">
        <f t="shared" ca="1" si="1"/>
        <v/>
      </c>
      <c r="G47" s="165"/>
      <c r="H47" s="155" t="str">
        <f>IF(G47="","",VLOOKUP(G47,競技csv!$F:$O,MATCH(H$2,競技csv!$1:$1,0)-MATCH("競技名",競技csv!$1:$1,0)+1,0))</f>
        <v/>
      </c>
      <c r="I47" s="155" t="str">
        <f>IF(G47="","",VLOOKUP(G47,競技csv!$F:$O,MATCH(I$2,競技csv!$1:$1,0)-MATCH("競技名",競技csv!$1:$1,0)+1,0))</f>
        <v/>
      </c>
      <c r="J47" s="162"/>
      <c r="K47" s="163"/>
      <c r="L47" s="164"/>
      <c r="M47" s="165"/>
      <c r="N47" s="155" t="str">
        <f>IF(M47="","",VLOOKUP(M47,競技csv!$F:$O,MATCH(N$2,競技csv!$1:$1,0)-MATCH("競技名",競技csv!$1:$1,0)+1,0))</f>
        <v/>
      </c>
      <c r="O47" s="155" t="str">
        <f>IF(M47="","",VLOOKUP(M47,競技csv!$F:$O,MATCH(O$2,競技csv!$1:$1,0)-MATCH("競技名",競技csv!$1:$1,0)+1,0))</f>
        <v/>
      </c>
      <c r="P47" s="162"/>
      <c r="Q47" s="163"/>
      <c r="R47" s="164"/>
      <c r="S47" s="166"/>
      <c r="T47" s="33" t="str">
        <f t="shared" si="2"/>
        <v/>
      </c>
      <c r="U47" s="34" t="str">
        <f t="shared" ref="U47:V47" si="92">IF($S47="","",VLOOKUP($C47&amp;$S47,$P$65:$S$70,MATCH(U$2,$P$64:$S$64,0),0))</f>
        <v/>
      </c>
      <c r="V47" s="34" t="str">
        <f t="shared" si="92"/>
        <v/>
      </c>
      <c r="W47" s="33" t="str">
        <f t="shared" si="4"/>
        <v/>
      </c>
      <c r="X47" s="33">
        <f t="shared" ref="X47:AC47" si="93">IF($W47=X$1,X46+1,X46)</f>
        <v>0</v>
      </c>
      <c r="Y47" s="33">
        <f t="shared" si="93"/>
        <v>0</v>
      </c>
      <c r="Z47" s="33">
        <f t="shared" si="93"/>
        <v>0</v>
      </c>
      <c r="AA47" s="33">
        <f t="shared" si="93"/>
        <v>0</v>
      </c>
      <c r="AB47" s="33">
        <f t="shared" si="93"/>
        <v>0</v>
      </c>
      <c r="AC47" s="33">
        <f t="shared" si="93"/>
        <v>0</v>
      </c>
      <c r="AD47" s="33" t="str">
        <f t="array" aca="1" ref="AD47" ca="1">IF(W47="","",INDIRECT(ADDRESS(ROW(),MATCH(W47,$1:$1,0))))</f>
        <v/>
      </c>
    </row>
    <row r="48" spans="1:30" ht="9.75" customHeight="1">
      <c r="A48" s="33"/>
      <c r="B48" s="33"/>
      <c r="C48" s="152"/>
      <c r="D48" s="155"/>
      <c r="E48" s="162" t="str">
        <f t="shared" ca="1" si="0"/>
        <v/>
      </c>
      <c r="F48" s="191" t="str">
        <f t="shared" ca="1" si="1"/>
        <v/>
      </c>
      <c r="G48" s="165"/>
      <c r="H48" s="155" t="str">
        <f>IF(G48="","",VLOOKUP(G48,競技csv!$F:$O,MATCH(H$2,競技csv!$1:$1,0)-MATCH("競技名",競技csv!$1:$1,0)+1,0))</f>
        <v/>
      </c>
      <c r="I48" s="155" t="str">
        <f>IF(G48="","",VLOOKUP(G48,競技csv!$F:$O,MATCH(I$2,競技csv!$1:$1,0)-MATCH("競技名",競技csv!$1:$1,0)+1,0))</f>
        <v/>
      </c>
      <c r="J48" s="162"/>
      <c r="K48" s="163"/>
      <c r="L48" s="164"/>
      <c r="M48" s="165"/>
      <c r="N48" s="155" t="str">
        <f>IF(M48="","",VLOOKUP(M48,競技csv!$F:$O,MATCH(N$2,競技csv!$1:$1,0)-MATCH("競技名",競技csv!$1:$1,0)+1,0))</f>
        <v/>
      </c>
      <c r="O48" s="155" t="str">
        <f>IF(M48="","",VLOOKUP(M48,競技csv!$F:$O,MATCH(O$2,競技csv!$1:$1,0)-MATCH("競技名",競技csv!$1:$1,0)+1,0))</f>
        <v/>
      </c>
      <c r="P48" s="162"/>
      <c r="Q48" s="163"/>
      <c r="R48" s="164"/>
      <c r="S48" s="166"/>
      <c r="T48" s="33" t="str">
        <f t="shared" si="2"/>
        <v/>
      </c>
      <c r="U48" s="34" t="str">
        <f t="shared" ref="U48:V48" si="94">IF($S48="","",VLOOKUP($C48&amp;$S48,$P$65:$S$70,MATCH(U$2,$P$64:$S$64,0),0))</f>
        <v/>
      </c>
      <c r="V48" s="34" t="str">
        <f t="shared" si="94"/>
        <v/>
      </c>
      <c r="W48" s="33" t="str">
        <f t="shared" si="4"/>
        <v/>
      </c>
      <c r="X48" s="33">
        <f t="shared" ref="X48:AC48" si="95">IF($W48=X$1,X47+1,X47)</f>
        <v>0</v>
      </c>
      <c r="Y48" s="33">
        <f t="shared" si="95"/>
        <v>0</v>
      </c>
      <c r="Z48" s="33">
        <f t="shared" si="95"/>
        <v>0</v>
      </c>
      <c r="AA48" s="33">
        <f t="shared" si="95"/>
        <v>0</v>
      </c>
      <c r="AB48" s="33">
        <f t="shared" si="95"/>
        <v>0</v>
      </c>
      <c r="AC48" s="33">
        <f t="shared" si="95"/>
        <v>0</v>
      </c>
      <c r="AD48" s="33" t="str">
        <f t="array" aca="1" ref="AD48" ca="1">IF(W48="","",INDIRECT(ADDRESS(ROW(),MATCH(W48,$1:$1,0))))</f>
        <v/>
      </c>
    </row>
    <row r="49" spans="1:30" ht="9.75" customHeight="1">
      <c r="A49" s="33"/>
      <c r="B49" s="33"/>
      <c r="C49" s="152"/>
      <c r="D49" s="155"/>
      <c r="E49" s="162" t="str">
        <f t="shared" ca="1" si="0"/>
        <v/>
      </c>
      <c r="F49" s="191" t="str">
        <f t="shared" ca="1" si="1"/>
        <v/>
      </c>
      <c r="G49" s="165"/>
      <c r="H49" s="155" t="str">
        <f>IF(G49="","",VLOOKUP(G49,競技csv!$F:$O,MATCH(H$2,競技csv!$1:$1,0)-MATCH("競技名",競技csv!$1:$1,0)+1,0))</f>
        <v/>
      </c>
      <c r="I49" s="155" t="str">
        <f>IF(G49="","",VLOOKUP(G49,競技csv!$F:$O,MATCH(I$2,競技csv!$1:$1,0)-MATCH("競技名",競技csv!$1:$1,0)+1,0))</f>
        <v/>
      </c>
      <c r="J49" s="162"/>
      <c r="K49" s="163"/>
      <c r="L49" s="164"/>
      <c r="M49" s="165"/>
      <c r="N49" s="155" t="str">
        <f>IF(M49="","",VLOOKUP(M49,競技csv!$F:$O,MATCH(N$2,競技csv!$1:$1,0)-MATCH("競技名",競技csv!$1:$1,0)+1,0))</f>
        <v/>
      </c>
      <c r="O49" s="155" t="str">
        <f>IF(M49="","",VLOOKUP(M49,競技csv!$F:$O,MATCH(O$2,競技csv!$1:$1,0)-MATCH("競技名",競技csv!$1:$1,0)+1,0))</f>
        <v/>
      </c>
      <c r="P49" s="162"/>
      <c r="Q49" s="163"/>
      <c r="R49" s="164"/>
      <c r="S49" s="166"/>
      <c r="T49" s="33" t="str">
        <f t="shared" si="2"/>
        <v/>
      </c>
      <c r="U49" s="34" t="str">
        <f t="shared" ref="U49:V49" si="96">IF($S49="","",VLOOKUP($C49&amp;$S49,$P$65:$S$70,MATCH(U$2,$P$64:$S$64,0),0))</f>
        <v/>
      </c>
      <c r="V49" s="34" t="str">
        <f t="shared" si="96"/>
        <v/>
      </c>
      <c r="W49" s="33" t="str">
        <f t="shared" si="4"/>
        <v/>
      </c>
      <c r="X49" s="33">
        <f t="shared" ref="X49:AC49" si="97">IF($W49=X$1,X48+1,X48)</f>
        <v>0</v>
      </c>
      <c r="Y49" s="33">
        <f t="shared" si="97"/>
        <v>0</v>
      </c>
      <c r="Z49" s="33">
        <f t="shared" si="97"/>
        <v>0</v>
      </c>
      <c r="AA49" s="33">
        <f t="shared" si="97"/>
        <v>0</v>
      </c>
      <c r="AB49" s="33">
        <f t="shared" si="97"/>
        <v>0</v>
      </c>
      <c r="AC49" s="33">
        <f t="shared" si="97"/>
        <v>0</v>
      </c>
      <c r="AD49" s="33" t="str">
        <f t="array" aca="1" ref="AD49" ca="1">IF(W49="","",INDIRECT(ADDRESS(ROW(),MATCH(W49,$1:$1,0))))</f>
        <v/>
      </c>
    </row>
    <row r="50" spans="1:30" ht="9.75" customHeight="1">
      <c r="A50" s="33"/>
      <c r="B50" s="33"/>
      <c r="C50" s="152"/>
      <c r="D50" s="155"/>
      <c r="E50" s="162" t="str">
        <f t="shared" ca="1" si="0"/>
        <v/>
      </c>
      <c r="F50" s="191" t="str">
        <f t="shared" ca="1" si="1"/>
        <v/>
      </c>
      <c r="G50" s="165"/>
      <c r="H50" s="155" t="str">
        <f>IF(G50="","",VLOOKUP(G50,競技csv!$F:$O,MATCH(H$2,競技csv!$1:$1,0)-MATCH("競技名",競技csv!$1:$1,0)+1,0))</f>
        <v/>
      </c>
      <c r="I50" s="155" t="str">
        <f>IF(G50="","",VLOOKUP(G50,競技csv!$F:$O,MATCH(I$2,競技csv!$1:$1,0)-MATCH("競技名",競技csv!$1:$1,0)+1,0))</f>
        <v/>
      </c>
      <c r="J50" s="162"/>
      <c r="K50" s="163"/>
      <c r="L50" s="164"/>
      <c r="M50" s="165"/>
      <c r="N50" s="155" t="str">
        <f>IF(M50="","",VLOOKUP(M50,競技csv!$F:$O,MATCH(N$2,競技csv!$1:$1,0)-MATCH("競技名",競技csv!$1:$1,0)+1,0))</f>
        <v/>
      </c>
      <c r="O50" s="155" t="str">
        <f>IF(M50="","",VLOOKUP(M50,競技csv!$F:$O,MATCH(O$2,競技csv!$1:$1,0)-MATCH("競技名",競技csv!$1:$1,0)+1,0))</f>
        <v/>
      </c>
      <c r="P50" s="162"/>
      <c r="Q50" s="163"/>
      <c r="R50" s="164"/>
      <c r="S50" s="166"/>
      <c r="T50" s="33" t="str">
        <f t="shared" si="2"/>
        <v/>
      </c>
      <c r="U50" s="34" t="str">
        <f t="shared" ref="U50:V50" si="98">IF($S50="","",VLOOKUP($C50&amp;$S50,$P$65:$S$70,MATCH(U$2,$P$64:$S$64,0),0))</f>
        <v/>
      </c>
      <c r="V50" s="34" t="str">
        <f t="shared" si="98"/>
        <v/>
      </c>
      <c r="W50" s="33" t="str">
        <f t="shared" si="4"/>
        <v/>
      </c>
      <c r="X50" s="33">
        <f t="shared" ref="X50:AC50" si="99">IF($W50=X$1,X49+1,X49)</f>
        <v>0</v>
      </c>
      <c r="Y50" s="33">
        <f t="shared" si="99"/>
        <v>0</v>
      </c>
      <c r="Z50" s="33">
        <f t="shared" si="99"/>
        <v>0</v>
      </c>
      <c r="AA50" s="33">
        <f t="shared" si="99"/>
        <v>0</v>
      </c>
      <c r="AB50" s="33">
        <f t="shared" si="99"/>
        <v>0</v>
      </c>
      <c r="AC50" s="33">
        <f t="shared" si="99"/>
        <v>0</v>
      </c>
      <c r="AD50" s="33" t="str">
        <f t="array" aca="1" ref="AD50" ca="1">IF(W50="","",INDIRECT(ADDRESS(ROW(),MATCH(W50,$1:$1,0))))</f>
        <v/>
      </c>
    </row>
    <row r="51" spans="1:30" ht="9.75" customHeight="1">
      <c r="A51" s="33"/>
      <c r="B51" s="33"/>
      <c r="C51" s="152"/>
      <c r="D51" s="155"/>
      <c r="E51" s="162" t="str">
        <f t="shared" ca="1" si="0"/>
        <v/>
      </c>
      <c r="F51" s="191" t="str">
        <f t="shared" ca="1" si="1"/>
        <v/>
      </c>
      <c r="G51" s="165"/>
      <c r="H51" s="155" t="str">
        <f>IF(G51="","",VLOOKUP(G51,競技csv!$F:$O,MATCH(H$2,競技csv!$1:$1,0)-MATCH("競技名",競技csv!$1:$1,0)+1,0))</f>
        <v/>
      </c>
      <c r="I51" s="155" t="str">
        <f>IF(G51="","",VLOOKUP(G51,競技csv!$F:$O,MATCH(I$2,競技csv!$1:$1,0)-MATCH("競技名",競技csv!$1:$1,0)+1,0))</f>
        <v/>
      </c>
      <c r="J51" s="162"/>
      <c r="K51" s="163"/>
      <c r="L51" s="164"/>
      <c r="M51" s="165"/>
      <c r="N51" s="155" t="str">
        <f>IF(M51="","",VLOOKUP(M51,競技csv!$F:$O,MATCH(N$2,競技csv!$1:$1,0)-MATCH("競技名",競技csv!$1:$1,0)+1,0))</f>
        <v/>
      </c>
      <c r="O51" s="155" t="str">
        <f>IF(M51="","",VLOOKUP(M51,競技csv!$F:$O,MATCH(O$2,競技csv!$1:$1,0)-MATCH("競技名",競技csv!$1:$1,0)+1,0))</f>
        <v/>
      </c>
      <c r="P51" s="162"/>
      <c r="Q51" s="163"/>
      <c r="R51" s="164"/>
      <c r="S51" s="166"/>
      <c r="T51" s="33" t="str">
        <f t="shared" si="2"/>
        <v/>
      </c>
      <c r="U51" s="34" t="str">
        <f t="shared" ref="U51:V51" si="100">IF($S51="","",VLOOKUP($C51&amp;$S51,$P$65:$S$70,MATCH(U$2,$P$64:$S$64,0),0))</f>
        <v/>
      </c>
      <c r="V51" s="34" t="str">
        <f t="shared" si="100"/>
        <v/>
      </c>
      <c r="W51" s="33" t="str">
        <f t="shared" si="4"/>
        <v/>
      </c>
      <c r="X51" s="33">
        <f t="shared" ref="X51:AC51" si="101">IF($W51=X$1,X50+1,X50)</f>
        <v>0</v>
      </c>
      <c r="Y51" s="33">
        <f t="shared" si="101"/>
        <v>0</v>
      </c>
      <c r="Z51" s="33">
        <f t="shared" si="101"/>
        <v>0</v>
      </c>
      <c r="AA51" s="33">
        <f t="shared" si="101"/>
        <v>0</v>
      </c>
      <c r="AB51" s="33">
        <f t="shared" si="101"/>
        <v>0</v>
      </c>
      <c r="AC51" s="33">
        <f t="shared" si="101"/>
        <v>0</v>
      </c>
      <c r="AD51" s="33" t="str">
        <f t="array" aca="1" ref="AD51" ca="1">IF(W51="","",INDIRECT(ADDRESS(ROW(),MATCH(W51,$1:$1,0))))</f>
        <v/>
      </c>
    </row>
    <row r="52" spans="1:30" ht="9.75" customHeight="1">
      <c r="A52" s="33"/>
      <c r="B52" s="33"/>
      <c r="C52" s="152"/>
      <c r="D52" s="155"/>
      <c r="E52" s="162" t="str">
        <f t="shared" ca="1" si="0"/>
        <v/>
      </c>
      <c r="F52" s="191" t="str">
        <f t="shared" ca="1" si="1"/>
        <v/>
      </c>
      <c r="G52" s="165"/>
      <c r="H52" s="155" t="str">
        <f>IF(G52="","",VLOOKUP(G52,競技csv!$F:$O,MATCH(H$2,競技csv!$1:$1,0)-MATCH("競技名",競技csv!$1:$1,0)+1,0))</f>
        <v/>
      </c>
      <c r="I52" s="155" t="str">
        <f>IF(G52="","",VLOOKUP(G52,競技csv!$F:$O,MATCH(I$2,競技csv!$1:$1,0)-MATCH("競技名",競技csv!$1:$1,0)+1,0))</f>
        <v/>
      </c>
      <c r="J52" s="162"/>
      <c r="K52" s="163"/>
      <c r="L52" s="164"/>
      <c r="M52" s="165"/>
      <c r="N52" s="155" t="str">
        <f>IF(M52="","",VLOOKUP(M52,競技csv!$F:$O,MATCH(N$2,競技csv!$1:$1,0)-MATCH("競技名",競技csv!$1:$1,0)+1,0))</f>
        <v/>
      </c>
      <c r="O52" s="155" t="str">
        <f>IF(M52="","",VLOOKUP(M52,競技csv!$F:$O,MATCH(O$2,競技csv!$1:$1,0)-MATCH("競技名",競技csv!$1:$1,0)+1,0))</f>
        <v/>
      </c>
      <c r="P52" s="162"/>
      <c r="Q52" s="163"/>
      <c r="R52" s="164"/>
      <c r="S52" s="166"/>
      <c r="T52" s="33" t="str">
        <f t="shared" si="2"/>
        <v/>
      </c>
      <c r="U52" s="34" t="str">
        <f t="shared" ref="U52:V52" si="102">IF($S52="","",VLOOKUP($C52&amp;$S52,$P$65:$S$70,MATCH(U$2,$P$64:$S$64,0),0))</f>
        <v/>
      </c>
      <c r="V52" s="34" t="str">
        <f t="shared" si="102"/>
        <v/>
      </c>
      <c r="W52" s="33" t="str">
        <f t="shared" si="4"/>
        <v/>
      </c>
      <c r="X52" s="33">
        <f t="shared" ref="X52:AC52" si="103">IF($W52=X$1,X51+1,X51)</f>
        <v>0</v>
      </c>
      <c r="Y52" s="33">
        <f t="shared" si="103"/>
        <v>0</v>
      </c>
      <c r="Z52" s="33">
        <f t="shared" si="103"/>
        <v>0</v>
      </c>
      <c r="AA52" s="33">
        <f t="shared" si="103"/>
        <v>0</v>
      </c>
      <c r="AB52" s="33">
        <f t="shared" si="103"/>
        <v>0</v>
      </c>
      <c r="AC52" s="33">
        <f t="shared" si="103"/>
        <v>0</v>
      </c>
      <c r="AD52" s="33" t="str">
        <f t="array" aca="1" ref="AD52" ca="1">IF(W52="","",INDIRECT(ADDRESS(ROW(),MATCH(W52,$1:$1,0))))</f>
        <v/>
      </c>
    </row>
    <row r="53" spans="1:30" ht="9.75" customHeight="1">
      <c r="A53" s="33"/>
      <c r="B53" s="33"/>
      <c r="C53" s="152"/>
      <c r="D53" s="155"/>
      <c r="E53" s="162" t="str">
        <f t="shared" ca="1" si="0"/>
        <v/>
      </c>
      <c r="F53" s="191" t="str">
        <f t="shared" ca="1" si="1"/>
        <v/>
      </c>
      <c r="G53" s="165"/>
      <c r="H53" s="155" t="str">
        <f>IF(G53="","",VLOOKUP(G53,競技csv!$F:$O,MATCH(H$2,競技csv!$1:$1,0)-MATCH("競技名",競技csv!$1:$1,0)+1,0))</f>
        <v/>
      </c>
      <c r="I53" s="155" t="str">
        <f>IF(G53="","",VLOOKUP(G53,競技csv!$F:$O,MATCH(I$2,競技csv!$1:$1,0)-MATCH("競技名",競技csv!$1:$1,0)+1,0))</f>
        <v/>
      </c>
      <c r="J53" s="162"/>
      <c r="K53" s="163"/>
      <c r="L53" s="164"/>
      <c r="M53" s="165"/>
      <c r="N53" s="155" t="str">
        <f>IF(M53="","",VLOOKUP(M53,競技csv!$F:$O,MATCH(N$2,競技csv!$1:$1,0)-MATCH("競技名",競技csv!$1:$1,0)+1,0))</f>
        <v/>
      </c>
      <c r="O53" s="155" t="str">
        <f>IF(M53="","",VLOOKUP(M53,競技csv!$F:$O,MATCH(O$2,競技csv!$1:$1,0)-MATCH("競技名",競技csv!$1:$1,0)+1,0))</f>
        <v/>
      </c>
      <c r="P53" s="162"/>
      <c r="Q53" s="163"/>
      <c r="R53" s="164"/>
      <c r="S53" s="166"/>
      <c r="T53" s="33" t="str">
        <f t="shared" si="2"/>
        <v/>
      </c>
      <c r="U53" s="34" t="str">
        <f t="shared" ref="U53:V53" si="104">IF($S53="","",VLOOKUP($C53&amp;$S53,$P$65:$S$70,MATCH(U$2,$P$64:$S$64,0),0))</f>
        <v/>
      </c>
      <c r="V53" s="34" t="str">
        <f t="shared" si="104"/>
        <v/>
      </c>
      <c r="W53" s="33" t="str">
        <f t="shared" si="4"/>
        <v/>
      </c>
      <c r="X53" s="33">
        <f t="shared" ref="X53:AC53" si="105">IF($W53=X$1,X52+1,X52)</f>
        <v>0</v>
      </c>
      <c r="Y53" s="33">
        <f t="shared" si="105"/>
        <v>0</v>
      </c>
      <c r="Z53" s="33">
        <f t="shared" si="105"/>
        <v>0</v>
      </c>
      <c r="AA53" s="33">
        <f t="shared" si="105"/>
        <v>0</v>
      </c>
      <c r="AB53" s="33">
        <f t="shared" si="105"/>
        <v>0</v>
      </c>
      <c r="AC53" s="33">
        <f t="shared" si="105"/>
        <v>0</v>
      </c>
      <c r="AD53" s="33" t="str">
        <f t="array" aca="1" ref="AD53" ca="1">IF(W53="","",INDIRECT(ADDRESS(ROW(),MATCH(W53,$1:$1,0))))</f>
        <v/>
      </c>
    </row>
    <row r="54" spans="1:30" ht="9.75" customHeight="1">
      <c r="A54" s="33"/>
      <c r="B54" s="33"/>
      <c r="C54" s="152"/>
      <c r="D54" s="155"/>
      <c r="E54" s="162" t="str">
        <f t="shared" ca="1" si="0"/>
        <v/>
      </c>
      <c r="F54" s="191" t="str">
        <f t="shared" ca="1" si="1"/>
        <v/>
      </c>
      <c r="G54" s="165"/>
      <c r="H54" s="155" t="str">
        <f>IF(G54="","",VLOOKUP(G54,競技csv!$F:$O,MATCH(H$2,競技csv!$1:$1,0)-MATCH("競技名",競技csv!$1:$1,0)+1,0))</f>
        <v/>
      </c>
      <c r="I54" s="155" t="str">
        <f>IF(G54="","",VLOOKUP(G54,競技csv!$F:$O,MATCH(I$2,競技csv!$1:$1,0)-MATCH("競技名",競技csv!$1:$1,0)+1,0))</f>
        <v/>
      </c>
      <c r="J54" s="162"/>
      <c r="K54" s="163"/>
      <c r="L54" s="164"/>
      <c r="M54" s="165"/>
      <c r="N54" s="155" t="str">
        <f>IF(M54="","",VLOOKUP(M54,競技csv!$F:$O,MATCH(N$2,競技csv!$1:$1,0)-MATCH("競技名",競技csv!$1:$1,0)+1,0))</f>
        <v/>
      </c>
      <c r="O54" s="155" t="str">
        <f>IF(M54="","",VLOOKUP(M54,競技csv!$F:$O,MATCH(O$2,競技csv!$1:$1,0)-MATCH("競技名",競技csv!$1:$1,0)+1,0))</f>
        <v/>
      </c>
      <c r="P54" s="162"/>
      <c r="Q54" s="163"/>
      <c r="R54" s="164"/>
      <c r="S54" s="166"/>
      <c r="T54" s="33" t="str">
        <f t="shared" si="2"/>
        <v/>
      </c>
      <c r="U54" s="34" t="str">
        <f t="shared" ref="U54:V54" si="106">IF($S54="","",VLOOKUP($C54&amp;$S54,$P$65:$S$70,MATCH(U$2,$P$64:$S$64,0),0))</f>
        <v/>
      </c>
      <c r="V54" s="34" t="str">
        <f t="shared" si="106"/>
        <v/>
      </c>
      <c r="W54" s="33" t="str">
        <f t="shared" si="4"/>
        <v/>
      </c>
      <c r="X54" s="33">
        <f t="shared" ref="X54:AC54" si="107">IF($W54=X$1,X53+1,X53)</f>
        <v>0</v>
      </c>
      <c r="Y54" s="33">
        <f t="shared" si="107"/>
        <v>0</v>
      </c>
      <c r="Z54" s="33">
        <f t="shared" si="107"/>
        <v>0</v>
      </c>
      <c r="AA54" s="33">
        <f t="shared" si="107"/>
        <v>0</v>
      </c>
      <c r="AB54" s="33">
        <f t="shared" si="107"/>
        <v>0</v>
      </c>
      <c r="AC54" s="33">
        <f t="shared" si="107"/>
        <v>0</v>
      </c>
      <c r="AD54" s="33" t="str">
        <f t="array" aca="1" ref="AD54" ca="1">IF(W54="","",INDIRECT(ADDRESS(ROW(),MATCH(W54,$1:$1,0))))</f>
        <v/>
      </c>
    </row>
    <row r="55" spans="1:30" ht="9.75" customHeight="1">
      <c r="A55" s="33"/>
      <c r="B55" s="33"/>
      <c r="C55" s="152"/>
      <c r="D55" s="155"/>
      <c r="E55" s="162" t="str">
        <f t="shared" ca="1" si="0"/>
        <v/>
      </c>
      <c r="F55" s="191" t="str">
        <f t="shared" ca="1" si="1"/>
        <v/>
      </c>
      <c r="G55" s="165"/>
      <c r="H55" s="155" t="str">
        <f>IF(G55="","",VLOOKUP(G55,競技csv!$F:$O,MATCH(H$2,競技csv!$1:$1,0)-MATCH("競技名",競技csv!$1:$1,0)+1,0))</f>
        <v/>
      </c>
      <c r="I55" s="155" t="str">
        <f>IF(G55="","",VLOOKUP(G55,競技csv!$F:$O,MATCH(I$2,競技csv!$1:$1,0)-MATCH("競技名",競技csv!$1:$1,0)+1,0))</f>
        <v/>
      </c>
      <c r="J55" s="162"/>
      <c r="K55" s="163"/>
      <c r="L55" s="164"/>
      <c r="M55" s="165"/>
      <c r="N55" s="155" t="str">
        <f>IF(M55="","",VLOOKUP(M55,競技csv!$F:$O,MATCH(N$2,競技csv!$1:$1,0)-MATCH("競技名",競技csv!$1:$1,0)+1,0))</f>
        <v/>
      </c>
      <c r="O55" s="155" t="str">
        <f>IF(M55="","",VLOOKUP(M55,競技csv!$F:$O,MATCH(O$2,競技csv!$1:$1,0)-MATCH("競技名",競技csv!$1:$1,0)+1,0))</f>
        <v/>
      </c>
      <c r="P55" s="162"/>
      <c r="Q55" s="163"/>
      <c r="R55" s="164"/>
      <c r="S55" s="166"/>
      <c r="T55" s="33" t="str">
        <f t="shared" si="2"/>
        <v/>
      </c>
      <c r="U55" s="34" t="str">
        <f t="shared" ref="U55:V55" si="108">IF($S55="","",VLOOKUP($C55&amp;$S55,$P$65:$S$70,MATCH(U$2,$P$64:$S$64,0),0))</f>
        <v/>
      </c>
      <c r="V55" s="34" t="str">
        <f t="shared" si="108"/>
        <v/>
      </c>
      <c r="W55" s="33" t="str">
        <f t="shared" si="4"/>
        <v/>
      </c>
      <c r="X55" s="33">
        <f t="shared" ref="X55:AC55" si="109">IF($W55=X$1,X54+1,X54)</f>
        <v>0</v>
      </c>
      <c r="Y55" s="33">
        <f t="shared" si="109"/>
        <v>0</v>
      </c>
      <c r="Z55" s="33">
        <f t="shared" si="109"/>
        <v>0</v>
      </c>
      <c r="AA55" s="33">
        <f t="shared" si="109"/>
        <v>0</v>
      </c>
      <c r="AB55" s="33">
        <f t="shared" si="109"/>
        <v>0</v>
      </c>
      <c r="AC55" s="33">
        <f t="shared" si="109"/>
        <v>0</v>
      </c>
      <c r="AD55" s="33" t="str">
        <f t="array" aca="1" ref="AD55" ca="1">IF(W55="","",INDIRECT(ADDRESS(ROW(),MATCH(W55,$1:$1,0))))</f>
        <v/>
      </c>
    </row>
    <row r="56" spans="1:30" ht="9.75" customHeight="1">
      <c r="A56" s="33"/>
      <c r="B56" s="33"/>
      <c r="C56" s="152"/>
      <c r="D56" s="155"/>
      <c r="E56" s="162" t="str">
        <f t="shared" ca="1" si="0"/>
        <v/>
      </c>
      <c r="F56" s="191" t="str">
        <f t="shared" ca="1" si="1"/>
        <v/>
      </c>
      <c r="G56" s="165"/>
      <c r="H56" s="155" t="str">
        <f>IF(G56="","",VLOOKUP(G56,競技csv!$F:$O,MATCH(H$2,競技csv!$1:$1,0)-MATCH("競技名",競技csv!$1:$1,0)+1,0))</f>
        <v/>
      </c>
      <c r="I56" s="155" t="str">
        <f>IF(G56="","",VLOOKUP(G56,競技csv!$F:$O,MATCH(I$2,競技csv!$1:$1,0)-MATCH("競技名",競技csv!$1:$1,0)+1,0))</f>
        <v/>
      </c>
      <c r="J56" s="162"/>
      <c r="K56" s="163"/>
      <c r="L56" s="164"/>
      <c r="M56" s="165"/>
      <c r="N56" s="155" t="str">
        <f>IF(M56="","",VLOOKUP(M56,競技csv!$F:$O,MATCH(N$2,競技csv!$1:$1,0)-MATCH("競技名",競技csv!$1:$1,0)+1,0))</f>
        <v/>
      </c>
      <c r="O56" s="155" t="str">
        <f>IF(M56="","",VLOOKUP(M56,競技csv!$F:$O,MATCH(O$2,競技csv!$1:$1,0)-MATCH("競技名",競技csv!$1:$1,0)+1,0))</f>
        <v/>
      </c>
      <c r="P56" s="162"/>
      <c r="Q56" s="163"/>
      <c r="R56" s="164"/>
      <c r="S56" s="166"/>
      <c r="T56" s="33" t="str">
        <f t="shared" si="2"/>
        <v/>
      </c>
      <c r="U56" s="34" t="str">
        <f t="shared" ref="U56:V56" si="110">IF($S56="","",VLOOKUP($C56&amp;$S56,$P$65:$S$70,MATCH(U$2,$P$64:$S$64,0),0))</f>
        <v/>
      </c>
      <c r="V56" s="34" t="str">
        <f t="shared" si="110"/>
        <v/>
      </c>
      <c r="W56" s="33" t="str">
        <f t="shared" si="4"/>
        <v/>
      </c>
      <c r="X56" s="33">
        <f t="shared" ref="X56:AC56" si="111">IF($W56=X$1,X55+1,X55)</f>
        <v>0</v>
      </c>
      <c r="Y56" s="33">
        <f t="shared" si="111"/>
        <v>0</v>
      </c>
      <c r="Z56" s="33">
        <f t="shared" si="111"/>
        <v>0</v>
      </c>
      <c r="AA56" s="33">
        <f t="shared" si="111"/>
        <v>0</v>
      </c>
      <c r="AB56" s="33">
        <f t="shared" si="111"/>
        <v>0</v>
      </c>
      <c r="AC56" s="33">
        <f t="shared" si="111"/>
        <v>0</v>
      </c>
      <c r="AD56" s="33" t="str">
        <f t="array" aca="1" ref="AD56" ca="1">IF(W56="","",INDIRECT(ADDRESS(ROW(),MATCH(W56,$1:$1,0))))</f>
        <v/>
      </c>
    </row>
    <row r="57" spans="1:30" ht="9.75" customHeight="1">
      <c r="A57" s="33"/>
      <c r="B57" s="33"/>
      <c r="C57" s="152"/>
      <c r="D57" s="155"/>
      <c r="E57" s="162" t="str">
        <f t="shared" ca="1" si="0"/>
        <v/>
      </c>
      <c r="F57" s="191" t="str">
        <f t="shared" ca="1" si="1"/>
        <v/>
      </c>
      <c r="G57" s="165"/>
      <c r="H57" s="155" t="str">
        <f>IF(G57="","",VLOOKUP(G57,競技csv!$F:$O,MATCH(H$2,競技csv!$1:$1,0)-MATCH("競技名",競技csv!$1:$1,0)+1,0))</f>
        <v/>
      </c>
      <c r="I57" s="155" t="str">
        <f>IF(G57="","",VLOOKUP(G57,競技csv!$F:$O,MATCH(I$2,競技csv!$1:$1,0)-MATCH("競技名",競技csv!$1:$1,0)+1,0))</f>
        <v/>
      </c>
      <c r="J57" s="162"/>
      <c r="K57" s="163"/>
      <c r="L57" s="164"/>
      <c r="M57" s="165"/>
      <c r="N57" s="155" t="str">
        <f>IF(M57="","",VLOOKUP(M57,競技csv!$F:$O,MATCH(N$2,競技csv!$1:$1,0)-MATCH("競技名",競技csv!$1:$1,0)+1,0))</f>
        <v/>
      </c>
      <c r="O57" s="155" t="str">
        <f>IF(M57="","",VLOOKUP(M57,競技csv!$F:$O,MATCH(O$2,競技csv!$1:$1,0)-MATCH("競技名",競技csv!$1:$1,0)+1,0))</f>
        <v/>
      </c>
      <c r="P57" s="162"/>
      <c r="Q57" s="163"/>
      <c r="R57" s="164"/>
      <c r="S57" s="166"/>
      <c r="T57" s="33" t="str">
        <f t="shared" si="2"/>
        <v/>
      </c>
      <c r="U57" s="34" t="str">
        <f t="shared" ref="U57:V57" si="112">IF($S57="","",VLOOKUP($C57&amp;$S57,$P$65:$S$70,MATCH(U$2,$P$64:$S$64,0),0))</f>
        <v/>
      </c>
      <c r="V57" s="34" t="str">
        <f t="shared" si="112"/>
        <v/>
      </c>
      <c r="W57" s="33" t="str">
        <f t="shared" si="4"/>
        <v/>
      </c>
      <c r="X57" s="33">
        <f t="shared" ref="X57:AC57" si="113">IF($W57=X$1,X56+1,X56)</f>
        <v>0</v>
      </c>
      <c r="Y57" s="33">
        <f t="shared" si="113"/>
        <v>0</v>
      </c>
      <c r="Z57" s="33">
        <f t="shared" si="113"/>
        <v>0</v>
      </c>
      <c r="AA57" s="33">
        <f t="shared" si="113"/>
        <v>0</v>
      </c>
      <c r="AB57" s="33">
        <f t="shared" si="113"/>
        <v>0</v>
      </c>
      <c r="AC57" s="33">
        <f t="shared" si="113"/>
        <v>0</v>
      </c>
      <c r="AD57" s="33" t="str">
        <f t="array" aca="1" ref="AD57" ca="1">IF(W57="","",INDIRECT(ADDRESS(ROW(),MATCH(W57,$1:$1,0))))</f>
        <v/>
      </c>
    </row>
    <row r="58" spans="1:30" ht="9.75" customHeight="1">
      <c r="A58" s="33"/>
      <c r="B58" s="33"/>
      <c r="C58" s="152"/>
      <c r="D58" s="155"/>
      <c r="E58" s="162" t="str">
        <f t="shared" ca="1" si="0"/>
        <v/>
      </c>
      <c r="F58" s="191" t="str">
        <f t="shared" ca="1" si="1"/>
        <v/>
      </c>
      <c r="G58" s="165"/>
      <c r="H58" s="155" t="str">
        <f>IF(G58="","",VLOOKUP(G58,競技csv!$F:$O,MATCH(H$2,競技csv!$1:$1,0)-MATCH("競技名",競技csv!$1:$1,0)+1,0))</f>
        <v/>
      </c>
      <c r="I58" s="155" t="str">
        <f>IF(G58="","",VLOOKUP(G58,競技csv!$F:$O,MATCH(I$2,競技csv!$1:$1,0)-MATCH("競技名",競技csv!$1:$1,0)+1,0))</f>
        <v/>
      </c>
      <c r="J58" s="162"/>
      <c r="K58" s="163"/>
      <c r="L58" s="164"/>
      <c r="M58" s="165"/>
      <c r="N58" s="155" t="str">
        <f>IF(M58="","",VLOOKUP(M58,競技csv!$F:$O,MATCH(N$2,競技csv!$1:$1,0)-MATCH("競技名",競技csv!$1:$1,0)+1,0))</f>
        <v/>
      </c>
      <c r="O58" s="155" t="str">
        <f>IF(M58="","",VLOOKUP(M58,競技csv!$F:$O,MATCH(O$2,競技csv!$1:$1,0)-MATCH("競技名",競技csv!$1:$1,0)+1,0))</f>
        <v/>
      </c>
      <c r="P58" s="162"/>
      <c r="Q58" s="163"/>
      <c r="R58" s="164"/>
      <c r="S58" s="166"/>
      <c r="T58" s="33" t="str">
        <f t="shared" si="2"/>
        <v/>
      </c>
      <c r="U58" s="34" t="str">
        <f t="shared" ref="U58:V58" si="114">IF($S58="","",VLOOKUP($C58&amp;$S58,$P$65:$S$70,MATCH(U$2,$P$64:$S$64,0),0))</f>
        <v/>
      </c>
      <c r="V58" s="34" t="str">
        <f t="shared" si="114"/>
        <v/>
      </c>
      <c r="W58" s="33" t="str">
        <f t="shared" si="4"/>
        <v/>
      </c>
      <c r="X58" s="33">
        <f t="shared" ref="X58:AC58" si="115">IF($W58=X$1,X57+1,X57)</f>
        <v>0</v>
      </c>
      <c r="Y58" s="33">
        <f t="shared" si="115"/>
        <v>0</v>
      </c>
      <c r="Z58" s="33">
        <f t="shared" si="115"/>
        <v>0</v>
      </c>
      <c r="AA58" s="33">
        <f t="shared" si="115"/>
        <v>0</v>
      </c>
      <c r="AB58" s="33">
        <f t="shared" si="115"/>
        <v>0</v>
      </c>
      <c r="AC58" s="33">
        <f t="shared" si="115"/>
        <v>0</v>
      </c>
      <c r="AD58" s="33" t="str">
        <f t="array" aca="1" ref="AD58" ca="1">IF(W58="","",INDIRECT(ADDRESS(ROW(),MATCH(W58,$1:$1,0))))</f>
        <v/>
      </c>
    </row>
    <row r="59" spans="1:30" ht="9.75" customHeight="1">
      <c r="A59" s="33"/>
      <c r="B59" s="33"/>
      <c r="C59" s="152"/>
      <c r="D59" s="155"/>
      <c r="E59" s="162" t="str">
        <f t="shared" ca="1" si="0"/>
        <v/>
      </c>
      <c r="F59" s="191" t="str">
        <f t="shared" ca="1" si="1"/>
        <v/>
      </c>
      <c r="G59" s="165"/>
      <c r="H59" s="155" t="str">
        <f>IF(G59="","",VLOOKUP(G59,競技csv!$F:$O,MATCH(H$2,競技csv!$1:$1,0)-MATCH("競技名",競技csv!$1:$1,0)+1,0))</f>
        <v/>
      </c>
      <c r="I59" s="155" t="str">
        <f>IF(G59="","",VLOOKUP(G59,競技csv!$F:$O,MATCH(I$2,競技csv!$1:$1,0)-MATCH("競技名",競技csv!$1:$1,0)+1,0))</f>
        <v/>
      </c>
      <c r="J59" s="162"/>
      <c r="K59" s="163"/>
      <c r="L59" s="164"/>
      <c r="M59" s="165"/>
      <c r="N59" s="155" t="str">
        <f>IF(M59="","",VLOOKUP(M59,競技csv!$F:$O,MATCH(N$2,競技csv!$1:$1,0)-MATCH("競技名",競技csv!$1:$1,0)+1,0))</f>
        <v/>
      </c>
      <c r="O59" s="155" t="str">
        <f>IF(M59="","",VLOOKUP(M59,競技csv!$F:$O,MATCH(O$2,競技csv!$1:$1,0)-MATCH("競技名",競技csv!$1:$1,0)+1,0))</f>
        <v/>
      </c>
      <c r="P59" s="162"/>
      <c r="Q59" s="163"/>
      <c r="R59" s="164"/>
      <c r="S59" s="166"/>
      <c r="T59" s="33" t="str">
        <f t="shared" si="2"/>
        <v/>
      </c>
      <c r="U59" s="34" t="str">
        <f t="shared" ref="U59:V59" si="116">IF($S59="","",VLOOKUP($C59&amp;$S59,$P$65:$S$70,MATCH(U$2,$P$64:$S$64,0),0))</f>
        <v/>
      </c>
      <c r="V59" s="34" t="str">
        <f t="shared" si="116"/>
        <v/>
      </c>
      <c r="W59" s="33" t="str">
        <f t="shared" si="4"/>
        <v/>
      </c>
      <c r="X59" s="33">
        <f t="shared" ref="X59:AC59" si="117">IF($W59=X$1,X58+1,X58)</f>
        <v>0</v>
      </c>
      <c r="Y59" s="33">
        <f t="shared" si="117"/>
        <v>0</v>
      </c>
      <c r="Z59" s="33">
        <f t="shared" si="117"/>
        <v>0</v>
      </c>
      <c r="AA59" s="33">
        <f t="shared" si="117"/>
        <v>0</v>
      </c>
      <c r="AB59" s="33">
        <f t="shared" si="117"/>
        <v>0</v>
      </c>
      <c r="AC59" s="33">
        <f t="shared" si="117"/>
        <v>0</v>
      </c>
      <c r="AD59" s="33" t="str">
        <f t="array" aca="1" ref="AD59" ca="1">IF(W59="","",INDIRECT(ADDRESS(ROW(),MATCH(W59,$1:$1,0))))</f>
        <v/>
      </c>
    </row>
    <row r="60" spans="1:30" ht="9.75" customHeight="1">
      <c r="A60" s="33"/>
      <c r="B60" s="33"/>
      <c r="C60" s="152"/>
      <c r="D60" s="155"/>
      <c r="E60" s="162" t="str">
        <f t="shared" ca="1" si="0"/>
        <v/>
      </c>
      <c r="F60" s="191" t="str">
        <f t="shared" ca="1" si="1"/>
        <v/>
      </c>
      <c r="G60" s="165"/>
      <c r="H60" s="155" t="str">
        <f>IF(G60="","",VLOOKUP(G60,競技csv!$F:$O,MATCH(H$2,競技csv!$1:$1,0)-MATCH("競技名",競技csv!$1:$1,0)+1,0))</f>
        <v/>
      </c>
      <c r="I60" s="155" t="str">
        <f>IF(G60="","",VLOOKUP(G60,競技csv!$F:$O,MATCH(I$2,競技csv!$1:$1,0)-MATCH("競技名",競技csv!$1:$1,0)+1,0))</f>
        <v/>
      </c>
      <c r="J60" s="162"/>
      <c r="K60" s="163"/>
      <c r="L60" s="164"/>
      <c r="M60" s="165"/>
      <c r="N60" s="155" t="str">
        <f>IF(M60="","",VLOOKUP(M60,競技csv!$F:$O,MATCH(N$2,競技csv!$1:$1,0)-MATCH("競技名",競技csv!$1:$1,0)+1,0))</f>
        <v/>
      </c>
      <c r="O60" s="155" t="str">
        <f>IF(M60="","",VLOOKUP(M60,競技csv!$F:$O,MATCH(O$2,競技csv!$1:$1,0)-MATCH("競技名",競技csv!$1:$1,0)+1,0))</f>
        <v/>
      </c>
      <c r="P60" s="162"/>
      <c r="Q60" s="163"/>
      <c r="R60" s="164"/>
      <c r="S60" s="166"/>
      <c r="T60" s="33" t="str">
        <f t="shared" si="2"/>
        <v/>
      </c>
      <c r="U60" s="34" t="str">
        <f t="shared" ref="U60:V60" si="118">IF($S60="","",VLOOKUP($C60&amp;$S60,$P$65:$S$70,MATCH(U$2,$P$64:$S$64,0),0))</f>
        <v/>
      </c>
      <c r="V60" s="34" t="str">
        <f t="shared" si="118"/>
        <v/>
      </c>
      <c r="W60" s="33" t="str">
        <f t="shared" si="4"/>
        <v/>
      </c>
      <c r="X60" s="33">
        <f t="shared" ref="X60:AC60" si="119">IF($W60=X$1,X59+1,X59)</f>
        <v>0</v>
      </c>
      <c r="Y60" s="33">
        <f t="shared" si="119"/>
        <v>0</v>
      </c>
      <c r="Z60" s="33">
        <f t="shared" si="119"/>
        <v>0</v>
      </c>
      <c r="AA60" s="33">
        <f t="shared" si="119"/>
        <v>0</v>
      </c>
      <c r="AB60" s="33">
        <f t="shared" si="119"/>
        <v>0</v>
      </c>
      <c r="AC60" s="33">
        <f t="shared" si="119"/>
        <v>0</v>
      </c>
      <c r="AD60" s="33" t="str">
        <f t="array" aca="1" ref="AD60" ca="1">IF(W60="","",INDIRECT(ADDRESS(ROW(),MATCH(W60,$1:$1,0))))</f>
        <v/>
      </c>
    </row>
    <row r="61" spans="1:30" ht="9.75" customHeight="1">
      <c r="A61" s="33"/>
      <c r="B61" s="33"/>
      <c r="C61" s="152"/>
      <c r="D61" s="155"/>
      <c r="E61" s="162" t="str">
        <f t="shared" ca="1" si="0"/>
        <v/>
      </c>
      <c r="F61" s="191" t="str">
        <f t="shared" ca="1" si="1"/>
        <v/>
      </c>
      <c r="G61" s="165"/>
      <c r="H61" s="155" t="str">
        <f>IF(G61="","",VLOOKUP(G61,競技csv!$F:$O,MATCH(H$2,競技csv!$1:$1,0)-MATCH("競技名",競技csv!$1:$1,0)+1,0))</f>
        <v/>
      </c>
      <c r="I61" s="155" t="str">
        <f>IF(G61="","",VLOOKUP(G61,競技csv!$F:$O,MATCH(I$2,競技csv!$1:$1,0)-MATCH("競技名",競技csv!$1:$1,0)+1,0))</f>
        <v/>
      </c>
      <c r="J61" s="162"/>
      <c r="K61" s="163"/>
      <c r="L61" s="164"/>
      <c r="M61" s="165"/>
      <c r="N61" s="155" t="str">
        <f>IF(M61="","",VLOOKUP(M61,競技csv!$F:$O,MATCH(N$2,競技csv!$1:$1,0)-MATCH("競技名",競技csv!$1:$1,0)+1,0))</f>
        <v/>
      </c>
      <c r="O61" s="155" t="str">
        <f>IF(M61="","",VLOOKUP(M61,競技csv!$F:$O,MATCH(O$2,競技csv!$1:$1,0)-MATCH("競技名",競技csv!$1:$1,0)+1,0))</f>
        <v/>
      </c>
      <c r="P61" s="162"/>
      <c r="Q61" s="163"/>
      <c r="R61" s="164"/>
      <c r="S61" s="166"/>
      <c r="T61" s="33" t="str">
        <f t="shared" si="2"/>
        <v/>
      </c>
      <c r="U61" s="34" t="str">
        <f t="shared" ref="U61:V61" si="120">IF($S61="","",VLOOKUP($C61&amp;$S61,$P$65:$S$70,MATCH(U$2,$P$64:$S$64,0),0))</f>
        <v/>
      </c>
      <c r="V61" s="34" t="str">
        <f t="shared" si="120"/>
        <v/>
      </c>
      <c r="W61" s="33" t="str">
        <f t="shared" si="4"/>
        <v/>
      </c>
      <c r="X61" s="33">
        <f t="shared" ref="X61:AC61" si="121">IF($W61=X$1,X49+1,X49)</f>
        <v>0</v>
      </c>
      <c r="Y61" s="33">
        <f t="shared" si="121"/>
        <v>0</v>
      </c>
      <c r="Z61" s="33">
        <f t="shared" si="121"/>
        <v>0</v>
      </c>
      <c r="AA61" s="33">
        <f t="shared" si="121"/>
        <v>0</v>
      </c>
      <c r="AB61" s="33">
        <f t="shared" si="121"/>
        <v>0</v>
      </c>
      <c r="AC61" s="33">
        <f t="shared" si="121"/>
        <v>0</v>
      </c>
      <c r="AD61" s="33" t="str">
        <f t="array" aca="1" ref="AD61" ca="1">IF(W61="","",INDIRECT(ADDRESS(ROW(),MATCH(W61,$1:$1,0))))</f>
        <v/>
      </c>
    </row>
    <row r="62" spans="1:30" ht="9.75" customHeight="1">
      <c r="A62" s="33"/>
      <c r="B62" s="33"/>
      <c r="C62" s="153"/>
      <c r="D62" s="156"/>
      <c r="E62" s="168" t="str">
        <f t="shared" ca="1" si="0"/>
        <v/>
      </c>
      <c r="F62" s="192" t="str">
        <f t="shared" ca="1" si="1"/>
        <v/>
      </c>
      <c r="G62" s="167"/>
      <c r="H62" s="156" t="str">
        <f>IF(G62="","",VLOOKUP(G62,競技csv!$F:$O,MATCH(H$2,競技csv!$1:$1,0)-MATCH("競技名",競技csv!$1:$1,0)+1,0))</f>
        <v/>
      </c>
      <c r="I62" s="156" t="str">
        <f>IF(G62="","",VLOOKUP(G62,競技csv!$F:$O,MATCH(I$2,競技csv!$1:$1,0)-MATCH("競技名",競技csv!$1:$1,0)+1,0))</f>
        <v/>
      </c>
      <c r="J62" s="168"/>
      <c r="K62" s="169"/>
      <c r="L62" s="170"/>
      <c r="M62" s="167"/>
      <c r="N62" s="156" t="str">
        <f>IF(M62="","",VLOOKUP(M62,競技csv!$F:$O,MATCH(N$2,競技csv!$1:$1,0)-MATCH("競技名",競技csv!$1:$1,0)+1,0))</f>
        <v/>
      </c>
      <c r="O62" s="156" t="str">
        <f>IF(M62="","",VLOOKUP(M62,競技csv!$F:$O,MATCH(O$2,競技csv!$1:$1,0)-MATCH("競技名",競技csv!$1:$1,0)+1,0))</f>
        <v/>
      </c>
      <c r="P62" s="168"/>
      <c r="Q62" s="169"/>
      <c r="R62" s="170"/>
      <c r="S62" s="171"/>
      <c r="T62" s="33" t="str">
        <f t="shared" si="2"/>
        <v/>
      </c>
      <c r="U62" s="34" t="str">
        <f t="shared" ref="U62:V62" si="122">IF($S62="","",VLOOKUP($C62&amp;$S62,$P$65:$S$70,MATCH(U$2,$P$64:$S$64,0),0))</f>
        <v/>
      </c>
      <c r="V62" s="34" t="str">
        <f t="shared" si="122"/>
        <v/>
      </c>
      <c r="W62" s="33" t="str">
        <f t="shared" si="4"/>
        <v/>
      </c>
      <c r="X62" s="33">
        <f t="shared" ref="X62:AC62" si="123">IF($W62=X$1,X61+1,X61)</f>
        <v>0</v>
      </c>
      <c r="Y62" s="33">
        <f t="shared" si="123"/>
        <v>0</v>
      </c>
      <c r="Z62" s="33">
        <f t="shared" si="123"/>
        <v>0</v>
      </c>
      <c r="AA62" s="33">
        <f t="shared" si="123"/>
        <v>0</v>
      </c>
      <c r="AB62" s="33">
        <f t="shared" si="123"/>
        <v>0</v>
      </c>
      <c r="AC62" s="33">
        <f t="shared" si="123"/>
        <v>0</v>
      </c>
      <c r="AD62" s="33" t="str">
        <f t="array" aca="1" ref="AD62" ca="1">IF(W62="","",INDIRECT(ADDRESS(ROW(),MATCH(W62,$1:$1,0))))</f>
        <v/>
      </c>
    </row>
    <row r="63" spans="1:30" ht="20.25" customHeight="1" thickBot="1">
      <c r="A63" s="33"/>
      <c r="B63" s="33"/>
      <c r="C63" s="87" t="s">
        <v>125</v>
      </c>
      <c r="D63" s="88"/>
      <c r="E63" s="88"/>
      <c r="F63" s="88"/>
      <c r="G63" s="88"/>
      <c r="H63" s="88"/>
      <c r="I63" s="88"/>
      <c r="J63" s="88"/>
      <c r="K63" s="88"/>
      <c r="L63" s="88"/>
      <c r="M63" s="89" t="s">
        <v>126</v>
      </c>
      <c r="N63" s="88"/>
      <c r="O63" s="88"/>
      <c r="P63" s="264" t="s">
        <v>232</v>
      </c>
      <c r="Q63" s="265"/>
      <c r="R63" s="265"/>
      <c r="S63" s="265"/>
      <c r="T63" s="33"/>
      <c r="U63" s="34" t="str">
        <f t="shared" ref="U63:V63" si="124">IF($S63="","",VLOOKUP($C63&amp;$S63,$N$65:$S$70,MATCH(U$2,$N$64:$S$64,0),0))</f>
        <v/>
      </c>
      <c r="V63" s="34" t="str">
        <f t="shared" si="124"/>
        <v/>
      </c>
      <c r="W63" s="33"/>
      <c r="X63" s="33">
        <f t="shared" ref="X63:AC63" si="125">IF(MAX(X3:X62)&gt;0,1,0)</f>
        <v>0</v>
      </c>
      <c r="Y63" s="33">
        <f t="shared" si="125"/>
        <v>0</v>
      </c>
      <c r="Z63" s="33">
        <f t="shared" si="125"/>
        <v>0</v>
      </c>
      <c r="AA63" s="33">
        <f t="shared" si="125"/>
        <v>0</v>
      </c>
      <c r="AB63" s="33">
        <f t="shared" si="125"/>
        <v>0</v>
      </c>
      <c r="AC63" s="33">
        <f t="shared" si="125"/>
        <v>0</v>
      </c>
      <c r="AD63" s="33"/>
    </row>
    <row r="64" spans="1:30" ht="13.5" customHeight="1" thickBot="1">
      <c r="A64" s="33"/>
      <c r="B64" s="33"/>
      <c r="C64" s="266">
        <f ca="1">TODAY()</f>
        <v>45926</v>
      </c>
      <c r="D64" s="265"/>
      <c r="E64" s="90"/>
      <c r="F64" s="91"/>
      <c r="G64" s="195" t="s">
        <v>303</v>
      </c>
      <c r="H64" s="90"/>
      <c r="I64" s="90"/>
      <c r="J64" s="90"/>
      <c r="K64" s="90"/>
      <c r="L64" s="90"/>
      <c r="M64" s="92" t="s">
        <v>127</v>
      </c>
      <c r="N64" s="93"/>
      <c r="O64" s="94"/>
      <c r="P64" s="79" t="s">
        <v>121</v>
      </c>
      <c r="Q64" s="95" t="s">
        <v>114</v>
      </c>
      <c r="R64" s="96" t="s">
        <v>119</v>
      </c>
      <c r="S64" s="97" t="s">
        <v>120</v>
      </c>
      <c r="T64" s="33"/>
      <c r="U64" s="35"/>
      <c r="V64" s="35"/>
      <c r="W64" s="35"/>
      <c r="X64" s="35"/>
      <c r="Y64" s="36"/>
      <c r="Z64" s="33"/>
      <c r="AA64" s="33"/>
      <c r="AB64" s="33"/>
      <c r="AC64" s="33"/>
      <c r="AD64" s="33"/>
    </row>
    <row r="65" spans="1:30" ht="13.5" customHeight="1" thickTop="1" thickBot="1">
      <c r="A65" s="33"/>
      <c r="B65" s="33"/>
      <c r="C65" s="267" t="s">
        <v>128</v>
      </c>
      <c r="D65" s="268"/>
      <c r="E65" s="172" t="str">
        <f ca="1">IF(ISERROR(VLOOKUP($D3,INDIRECT($C3&amp;"選手データ!A:Z"),MATCH("所属",INDIRECT($C3&amp;"選手データ!1:1"),0),0)),"",VLOOKUP($D3,INDIRECT($C3&amp;"選手データ!A:Z"),MATCH("所属",INDIRECT($C3&amp;"選手データ!1:1"),0),0)&amp;"学校")</f>
        <v/>
      </c>
      <c r="F65" s="173"/>
      <c r="G65" s="173"/>
      <c r="H65" s="173"/>
      <c r="I65" s="173"/>
      <c r="J65" s="173"/>
      <c r="K65" s="174"/>
      <c r="L65" s="90"/>
      <c r="M65" s="98">
        <f>COUNTA(G3:G62,M3:M62)</f>
        <v>0</v>
      </c>
      <c r="N65" s="99"/>
      <c r="O65" s="100"/>
      <c r="P65" s="101" t="s">
        <v>106</v>
      </c>
      <c r="Q65" s="179"/>
      <c r="R65" s="180"/>
      <c r="S65" s="181"/>
      <c r="T65" s="33"/>
      <c r="U65" s="35"/>
      <c r="V65" s="35"/>
      <c r="W65" s="35"/>
      <c r="X65" s="35"/>
      <c r="Y65" s="35"/>
      <c r="Z65" s="33"/>
      <c r="AA65" s="33"/>
      <c r="AB65" s="33"/>
      <c r="AC65" s="33"/>
      <c r="AD65" s="33"/>
    </row>
    <row r="66" spans="1:30" ht="13.5" customHeight="1" thickBot="1">
      <c r="A66" s="33"/>
      <c r="B66" s="33"/>
      <c r="C66" s="269" t="s">
        <v>129</v>
      </c>
      <c r="D66" s="270"/>
      <c r="E66" s="175"/>
      <c r="F66" s="102"/>
      <c r="G66" s="102"/>
      <c r="H66" s="102"/>
      <c r="I66" s="102"/>
      <c r="J66" s="102"/>
      <c r="K66" s="103" t="s">
        <v>130</v>
      </c>
      <c r="L66" s="90"/>
      <c r="M66" s="104" t="s">
        <v>118</v>
      </c>
      <c r="N66" s="105"/>
      <c r="O66" s="106"/>
      <c r="P66" s="107" t="s">
        <v>107</v>
      </c>
      <c r="Q66" s="182"/>
      <c r="R66" s="183"/>
      <c r="S66" s="184"/>
      <c r="T66" s="33"/>
      <c r="U66" s="35"/>
      <c r="V66" s="35"/>
      <c r="W66" s="35"/>
      <c r="X66" s="35"/>
      <c r="Y66" s="36"/>
      <c r="Z66" s="33"/>
      <c r="AA66" s="33"/>
      <c r="AB66" s="33"/>
      <c r="AC66" s="33"/>
      <c r="AD66" s="33"/>
    </row>
    <row r="67" spans="1:30" ht="13.5" customHeight="1" thickTop="1" thickBot="1">
      <c r="A67" s="33"/>
      <c r="B67" s="33"/>
      <c r="C67" s="271" t="s">
        <v>131</v>
      </c>
      <c r="D67" s="272"/>
      <c r="E67" s="176"/>
      <c r="F67" s="108"/>
      <c r="G67" s="108"/>
      <c r="H67" s="108"/>
      <c r="I67" s="108"/>
      <c r="J67" s="108"/>
      <c r="K67" s="109"/>
      <c r="L67" s="90"/>
      <c r="M67" s="110">
        <f>SUM(X63:AC63)</f>
        <v>0</v>
      </c>
      <c r="N67" s="105"/>
      <c r="O67" s="106"/>
      <c r="P67" s="107" t="s">
        <v>108</v>
      </c>
      <c r="Q67" s="182"/>
      <c r="R67" s="183"/>
      <c r="S67" s="184"/>
      <c r="T67" s="33"/>
      <c r="U67" s="35"/>
      <c r="V67" s="35"/>
      <c r="W67" s="35"/>
      <c r="X67" s="35"/>
      <c r="Y67" s="35"/>
      <c r="Z67" s="33"/>
      <c r="AA67" s="33"/>
      <c r="AB67" s="33"/>
      <c r="AC67" s="33"/>
      <c r="AD67" s="33"/>
    </row>
    <row r="68" spans="1:30" ht="13.5" customHeight="1" thickBot="1">
      <c r="A68" s="33"/>
      <c r="B68" s="33"/>
      <c r="C68" s="273" t="s">
        <v>132</v>
      </c>
      <c r="D68" s="274"/>
      <c r="E68" s="275" t="s">
        <v>112</v>
      </c>
      <c r="F68" s="276"/>
      <c r="G68" s="276"/>
      <c r="H68" s="276"/>
      <c r="I68" s="276"/>
      <c r="J68" s="276"/>
      <c r="K68" s="277"/>
      <c r="L68" s="90"/>
      <c r="M68" s="193" t="s">
        <v>302</v>
      </c>
      <c r="N68" s="105"/>
      <c r="O68" s="106"/>
      <c r="P68" s="107" t="s">
        <v>109</v>
      </c>
      <c r="Q68" s="182"/>
      <c r="R68" s="183"/>
      <c r="S68" s="184"/>
      <c r="T68" s="33"/>
      <c r="U68" s="35"/>
      <c r="V68" s="35"/>
      <c r="W68" s="35"/>
      <c r="X68" s="35"/>
      <c r="Y68" s="35"/>
      <c r="Z68" s="33"/>
      <c r="AA68" s="33"/>
      <c r="AB68" s="33"/>
      <c r="AC68" s="33"/>
      <c r="AD68" s="33"/>
    </row>
    <row r="69" spans="1:30" ht="13.5" customHeight="1" thickTop="1" thickBot="1">
      <c r="A69" s="33"/>
      <c r="B69" s="33"/>
      <c r="C69" s="278"/>
      <c r="D69" s="279"/>
      <c r="E69" s="177"/>
      <c r="F69" s="111"/>
      <c r="G69" s="111"/>
      <c r="H69" s="111"/>
      <c r="I69" s="111"/>
      <c r="J69" s="111"/>
      <c r="K69" s="112"/>
      <c r="L69" s="90"/>
      <c r="M69" s="194">
        <f ca="1">COUNTBLANK(D3:D62)-COUNTBLANK(E3:E62)</f>
        <v>0</v>
      </c>
      <c r="N69" s="105"/>
      <c r="O69" s="106"/>
      <c r="P69" s="107" t="s">
        <v>110</v>
      </c>
      <c r="Q69" s="182"/>
      <c r="R69" s="183"/>
      <c r="S69" s="184"/>
      <c r="T69" s="33"/>
      <c r="U69" s="35"/>
      <c r="V69" s="35"/>
      <c r="W69" s="35"/>
      <c r="X69" s="35"/>
      <c r="Y69" s="35"/>
      <c r="Z69" s="33"/>
      <c r="AA69" s="33"/>
      <c r="AB69" s="33"/>
      <c r="AC69" s="33"/>
      <c r="AD69" s="33"/>
    </row>
    <row r="70" spans="1:30" ht="13.5" customHeight="1" thickBot="1">
      <c r="A70" s="33"/>
      <c r="B70" s="33"/>
      <c r="C70" s="280"/>
      <c r="D70" s="281"/>
      <c r="E70" s="175"/>
      <c r="F70" s="102"/>
      <c r="G70" s="102"/>
      <c r="H70" s="102"/>
      <c r="I70" s="102"/>
      <c r="J70" s="102"/>
      <c r="K70" s="103"/>
      <c r="L70" s="90"/>
      <c r="M70" s="104" t="s">
        <v>133</v>
      </c>
      <c r="N70" s="115"/>
      <c r="O70" s="116"/>
      <c r="P70" s="117" t="s">
        <v>111</v>
      </c>
      <c r="Q70" s="185"/>
      <c r="R70" s="186"/>
      <c r="S70" s="187"/>
      <c r="T70" s="33"/>
      <c r="U70" s="34"/>
      <c r="V70" s="34"/>
      <c r="W70" s="33"/>
      <c r="X70" s="33"/>
      <c r="Y70" s="33"/>
      <c r="Z70" s="33"/>
      <c r="AA70" s="33"/>
      <c r="AB70" s="33"/>
      <c r="AC70" s="33"/>
      <c r="AD70" s="33"/>
    </row>
    <row r="71" spans="1:30" ht="12.75" customHeight="1" thickTop="1">
      <c r="C71" s="282"/>
      <c r="D71" s="283"/>
      <c r="E71" s="177"/>
      <c r="F71" s="111"/>
      <c r="G71" s="111"/>
      <c r="H71" s="111"/>
      <c r="I71" s="111"/>
      <c r="J71" s="111"/>
      <c r="K71" s="112"/>
      <c r="L71" s="76"/>
      <c r="M71" s="113" t="str">
        <f ca="1">"300円×"&amp;M65&amp;"種目+600円×"&amp;M67&amp;"チーム+200円×"&amp;M69&amp;"名"</f>
        <v>300円×0種目+600円×0チーム+200円×0名</v>
      </c>
      <c r="N71" s="76"/>
      <c r="O71" s="76"/>
      <c r="P71" s="76"/>
      <c r="Q71" s="76"/>
      <c r="R71" s="76"/>
      <c r="S71" s="76"/>
    </row>
    <row r="72" spans="1:30" ht="12.75" customHeight="1" thickBot="1">
      <c r="C72" s="260"/>
      <c r="D72" s="261"/>
      <c r="E72" s="178"/>
      <c r="F72" s="118"/>
      <c r="G72" s="118"/>
      <c r="H72" s="118"/>
      <c r="I72" s="118"/>
      <c r="J72" s="118"/>
      <c r="K72" s="119"/>
      <c r="L72" s="76"/>
      <c r="M72" s="114">
        <f ca="1">300*M65+600*M67+200*M69</f>
        <v>0</v>
      </c>
      <c r="N72" s="76"/>
      <c r="O72" s="76"/>
      <c r="P72" s="76"/>
      <c r="Q72" s="76"/>
      <c r="R72" s="76"/>
      <c r="S72" s="76"/>
    </row>
    <row r="73" spans="1:30" ht="18" customHeight="1"/>
    <row r="74" spans="1:30" ht="18" customHeight="1"/>
    <row r="75" spans="1:30" ht="18" customHeight="1"/>
    <row r="76" spans="1:30" ht="18" customHeight="1"/>
    <row r="77" spans="1:30" ht="18" customHeight="1"/>
    <row r="78" spans="1:30" ht="18" customHeight="1"/>
    <row r="79" spans="1:30" ht="18" customHeight="1"/>
    <row r="80" spans="1:30" ht="18" customHeight="1"/>
    <row r="81" ht="18" customHeight="1"/>
    <row r="82" ht="18" customHeight="1"/>
    <row r="83" ht="18" customHeight="1"/>
    <row r="84" ht="18" customHeight="1"/>
    <row r="85" ht="18" customHeight="1"/>
    <row r="86" ht="18" customHeight="1"/>
    <row r="87" ht="18" customHeight="1"/>
    <row r="88" ht="18" customHeight="1"/>
    <row r="89" ht="18" customHeight="1"/>
    <row r="90" ht="18" customHeight="1"/>
    <row r="91" ht="18" customHeight="1"/>
    <row r="92" ht="18" customHeight="1"/>
    <row r="93" ht="18" customHeight="1"/>
    <row r="94" ht="18" customHeight="1"/>
    <row r="95" ht="18" customHeight="1"/>
    <row r="96" ht="18" customHeight="1"/>
    <row r="97" ht="18" customHeight="1"/>
    <row r="98" ht="18" customHeight="1"/>
    <row r="99" ht="18" customHeight="1"/>
    <row r="100" ht="18" customHeight="1"/>
    <row r="101" ht="18" customHeight="1"/>
    <row r="102" ht="18" customHeight="1"/>
    <row r="103" ht="18" customHeight="1"/>
    <row r="104" ht="18" customHeight="1"/>
    <row r="105" ht="18" customHeight="1"/>
    <row r="106" ht="18" customHeight="1"/>
    <row r="107" ht="18" customHeight="1"/>
    <row r="108" ht="18" customHeight="1"/>
    <row r="109" ht="18" customHeight="1"/>
    <row r="110" ht="18" customHeight="1"/>
    <row r="111" ht="18" customHeight="1"/>
    <row r="112" ht="18" customHeight="1"/>
    <row r="113" ht="18" customHeight="1"/>
    <row r="114" ht="18" customHeight="1"/>
    <row r="115" ht="18" customHeight="1"/>
    <row r="116" ht="18" customHeight="1"/>
    <row r="117" ht="18" customHeight="1"/>
    <row r="118" ht="18" customHeight="1"/>
    <row r="119" ht="18" customHeight="1"/>
    <row r="120" ht="18" customHeight="1"/>
    <row r="121" ht="18" customHeight="1"/>
    <row r="122" ht="18" customHeight="1"/>
    <row r="123" ht="18" customHeight="1"/>
    <row r="124" ht="18" customHeight="1"/>
    <row r="125" ht="18" customHeight="1"/>
    <row r="126" ht="18" customHeight="1"/>
    <row r="127" ht="18" customHeight="1"/>
    <row r="128" ht="18" customHeight="1"/>
    <row r="129" ht="18" customHeight="1"/>
    <row r="130" ht="18" customHeight="1"/>
    <row r="131" ht="18" customHeight="1"/>
    <row r="132" ht="18" customHeight="1"/>
    <row r="133" ht="18" customHeight="1"/>
    <row r="134" ht="18" customHeight="1"/>
    <row r="135" ht="18" customHeight="1"/>
    <row r="136" ht="18" customHeight="1"/>
    <row r="137" ht="18" customHeight="1"/>
    <row r="138" ht="18" customHeight="1"/>
    <row r="139" ht="18" customHeight="1"/>
    <row r="140" ht="18" customHeight="1"/>
    <row r="141" ht="18" customHeight="1"/>
    <row r="142" ht="18" customHeight="1"/>
    <row r="143" ht="18" customHeight="1"/>
    <row r="144" ht="18" customHeight="1"/>
    <row r="145" ht="18" customHeight="1"/>
    <row r="146" ht="18" customHeight="1"/>
    <row r="147" ht="18" customHeight="1"/>
    <row r="148" ht="18" customHeight="1"/>
    <row r="149" ht="18" customHeight="1"/>
    <row r="150" ht="18" customHeight="1"/>
    <row r="151" ht="18" customHeight="1"/>
    <row r="152" ht="18" customHeight="1"/>
    <row r="153" ht="18" customHeight="1"/>
    <row r="154" ht="18" customHeight="1"/>
    <row r="155" ht="18" customHeight="1"/>
    <row r="156" ht="18" customHeight="1"/>
    <row r="157" ht="18" customHeight="1"/>
    <row r="158" ht="18" customHeight="1"/>
    <row r="159" ht="18" customHeight="1"/>
    <row r="160" ht="18" customHeight="1"/>
    <row r="161" ht="18" customHeight="1"/>
    <row r="162" ht="18" customHeight="1"/>
    <row r="163" ht="18" customHeight="1"/>
    <row r="164" ht="18" customHeight="1"/>
    <row r="165" ht="18" customHeight="1"/>
    <row r="166" ht="18" customHeight="1"/>
    <row r="167" ht="18" customHeight="1"/>
    <row r="168" ht="18" customHeight="1"/>
    <row r="169" ht="18" customHeight="1"/>
    <row r="170" ht="18" customHeight="1"/>
    <row r="171" ht="18" customHeight="1"/>
    <row r="172" ht="18" customHeight="1"/>
    <row r="173" ht="18" customHeight="1"/>
    <row r="174" ht="18" customHeight="1"/>
    <row r="175" ht="18" customHeight="1"/>
    <row r="176" ht="18" customHeight="1"/>
    <row r="177" ht="18" customHeight="1"/>
    <row r="178" ht="18" customHeight="1"/>
    <row r="179" ht="18" customHeight="1"/>
    <row r="180" ht="18" customHeight="1"/>
    <row r="181" ht="18" customHeight="1"/>
    <row r="182" ht="18" customHeight="1"/>
    <row r="183" ht="18" customHeight="1"/>
    <row r="184" ht="18" customHeight="1"/>
    <row r="185" ht="18" customHeight="1"/>
    <row r="186" ht="18" customHeight="1"/>
    <row r="187" ht="18" customHeight="1"/>
    <row r="188" ht="18" customHeight="1"/>
    <row r="189" ht="18" customHeight="1"/>
    <row r="190" ht="18" customHeight="1"/>
    <row r="191" ht="18" customHeight="1"/>
    <row r="192" ht="18" customHeight="1"/>
    <row r="193" ht="18" customHeight="1"/>
    <row r="194" ht="18" customHeight="1"/>
    <row r="195" ht="18" customHeight="1"/>
    <row r="196" ht="18" customHeight="1"/>
    <row r="197" ht="18" customHeight="1"/>
    <row r="198" ht="18" customHeight="1"/>
    <row r="199" ht="18" customHeight="1"/>
    <row r="200" ht="18" customHeight="1"/>
    <row r="201" ht="18" customHeight="1"/>
    <row r="202" ht="18" customHeight="1"/>
    <row r="203" ht="18" customHeight="1"/>
    <row r="204" ht="18" customHeight="1"/>
    <row r="205" ht="18" customHeight="1"/>
    <row r="206" ht="18" customHeight="1"/>
    <row r="207" ht="18" customHeight="1"/>
    <row r="208" ht="18" customHeight="1"/>
    <row r="209" ht="18" customHeight="1"/>
    <row r="210" ht="18" customHeight="1"/>
    <row r="211" ht="18" customHeight="1"/>
    <row r="212" ht="18" customHeight="1"/>
    <row r="213" ht="18" customHeight="1"/>
    <row r="214" ht="18" customHeight="1"/>
    <row r="215" ht="18" customHeight="1"/>
    <row r="216" ht="18" customHeight="1"/>
    <row r="217" ht="18" customHeight="1"/>
    <row r="218" ht="18" customHeight="1"/>
    <row r="219" ht="18" customHeight="1"/>
    <row r="220" ht="18" customHeight="1"/>
    <row r="221" ht="18" customHeight="1"/>
    <row r="222" ht="18" customHeight="1"/>
    <row r="223" ht="18" customHeight="1"/>
    <row r="224" ht="18" customHeight="1"/>
    <row r="225" ht="18" customHeight="1"/>
    <row r="226" ht="18" customHeight="1"/>
    <row r="227" ht="18" customHeight="1"/>
    <row r="228" ht="18" customHeight="1"/>
    <row r="229" ht="18" customHeight="1"/>
    <row r="230" ht="18" customHeight="1"/>
    <row r="231" ht="18" customHeight="1"/>
    <row r="232" ht="18" customHeight="1"/>
    <row r="233" ht="18" customHeight="1"/>
    <row r="234" ht="18" customHeight="1"/>
    <row r="235" ht="18" customHeight="1"/>
    <row r="236" ht="18" customHeight="1"/>
    <row r="237" ht="18" customHeight="1"/>
    <row r="238" ht="18" customHeight="1"/>
    <row r="239" ht="18" customHeight="1"/>
    <row r="240" ht="18" customHeight="1"/>
    <row r="241" ht="18" customHeight="1"/>
    <row r="242" ht="18" customHeight="1"/>
    <row r="243" ht="18" customHeight="1"/>
    <row r="244" ht="18" customHeight="1"/>
    <row r="245" ht="18" customHeight="1"/>
    <row r="246" ht="18" customHeight="1"/>
    <row r="247" ht="18" customHeight="1"/>
    <row r="248" ht="18" customHeight="1"/>
    <row r="249" ht="18" customHeight="1"/>
    <row r="250" ht="18" customHeight="1"/>
    <row r="251" ht="18" customHeight="1"/>
    <row r="252" ht="18" customHeight="1"/>
    <row r="253" ht="18" customHeight="1"/>
    <row r="254" ht="18" customHeight="1"/>
    <row r="255" ht="18" customHeight="1"/>
    <row r="256" ht="18" customHeight="1"/>
    <row r="257" ht="18" customHeight="1"/>
    <row r="258" ht="18" customHeight="1"/>
    <row r="259" ht="18" customHeight="1"/>
    <row r="260" ht="18" customHeight="1"/>
    <row r="261" ht="18" customHeight="1"/>
    <row r="262" ht="18" customHeight="1"/>
    <row r="263" ht="18" customHeight="1"/>
    <row r="264" ht="18" customHeight="1"/>
    <row r="265" ht="18" customHeight="1"/>
    <row r="266" ht="18" customHeight="1"/>
    <row r="267" ht="18" customHeight="1"/>
    <row r="268" ht="18" customHeight="1"/>
    <row r="269" ht="18" customHeight="1"/>
    <row r="270" ht="18" customHeight="1"/>
    <row r="271" ht="18" customHeight="1"/>
    <row r="272" ht="18" customHeight="1"/>
    <row r="273" ht="18" customHeight="1"/>
    <row r="274" ht="18" customHeight="1"/>
    <row r="275" ht="18" customHeight="1"/>
    <row r="276" ht="18" customHeight="1"/>
    <row r="277" ht="18" customHeight="1"/>
    <row r="278" ht="18" customHeight="1"/>
    <row r="279" ht="18" customHeight="1"/>
    <row r="280" ht="18" customHeight="1"/>
    <row r="281" ht="18" customHeight="1"/>
    <row r="282" ht="18" customHeight="1"/>
    <row r="283" ht="18" customHeight="1"/>
    <row r="284" ht="18" customHeight="1"/>
    <row r="285" ht="18" customHeight="1"/>
    <row r="286" ht="18" customHeight="1"/>
    <row r="287" ht="18" customHeight="1"/>
    <row r="288" ht="18" customHeight="1"/>
    <row r="289" ht="18" customHeight="1"/>
    <row r="290" ht="18" customHeight="1"/>
    <row r="291" ht="18" customHeight="1"/>
    <row r="292" ht="18" customHeight="1"/>
    <row r="293" ht="18" customHeight="1"/>
    <row r="294" ht="18" customHeight="1"/>
    <row r="295" ht="18" customHeight="1"/>
    <row r="296" ht="18" customHeight="1"/>
    <row r="297" ht="18" customHeight="1"/>
    <row r="298" ht="18" customHeight="1"/>
    <row r="299" ht="18" customHeight="1"/>
    <row r="300" ht="18" customHeight="1"/>
    <row r="301" ht="18" customHeight="1"/>
    <row r="302" ht="18" customHeight="1"/>
    <row r="303" ht="18" customHeight="1"/>
    <row r="304" ht="18" customHeight="1"/>
    <row r="305" ht="18" customHeight="1"/>
    <row r="306" ht="18" customHeight="1"/>
    <row r="307" ht="18" customHeight="1"/>
    <row r="308" ht="18" customHeight="1"/>
    <row r="309" ht="18" customHeight="1"/>
    <row r="310" ht="18" customHeight="1"/>
    <row r="311" ht="18" customHeight="1"/>
    <row r="312" ht="18" customHeight="1"/>
    <row r="313" ht="18" customHeight="1"/>
    <row r="314" ht="18" customHeight="1"/>
    <row r="315" ht="18" customHeight="1"/>
    <row r="316" ht="18" customHeight="1"/>
    <row r="317" ht="18" customHeight="1"/>
    <row r="318" ht="18" customHeight="1"/>
    <row r="319" ht="18" customHeight="1"/>
    <row r="320" ht="18" customHeight="1"/>
    <row r="321" ht="18" customHeight="1"/>
    <row r="322" ht="18" customHeight="1"/>
    <row r="323" ht="18" customHeight="1"/>
    <row r="324" ht="18" customHeight="1"/>
    <row r="325" ht="18" customHeight="1"/>
    <row r="326" ht="18" customHeight="1"/>
    <row r="327" ht="18" customHeight="1"/>
    <row r="328" ht="18" customHeight="1"/>
    <row r="329" ht="18" customHeight="1"/>
    <row r="330" ht="18" customHeight="1"/>
    <row r="331" ht="18" customHeight="1"/>
    <row r="332" ht="18" customHeight="1"/>
    <row r="333" ht="18" customHeight="1"/>
    <row r="334" ht="18" customHeight="1"/>
    <row r="335" ht="18" customHeight="1"/>
    <row r="336" ht="18" customHeight="1"/>
    <row r="337" ht="18" customHeight="1"/>
    <row r="338" ht="18" customHeight="1"/>
    <row r="339" ht="18" customHeight="1"/>
    <row r="340" ht="18" customHeight="1"/>
    <row r="341" ht="18" customHeight="1"/>
    <row r="342" ht="18" customHeight="1"/>
    <row r="343" ht="18" customHeight="1"/>
    <row r="344" ht="18" customHeight="1"/>
    <row r="345" ht="18" customHeight="1"/>
    <row r="346" ht="18" customHeight="1"/>
    <row r="347" ht="18" customHeight="1"/>
    <row r="348" ht="18" customHeight="1"/>
    <row r="349" ht="18" customHeight="1"/>
    <row r="350" ht="18" customHeight="1"/>
    <row r="351" ht="18" customHeight="1"/>
    <row r="352" ht="18" customHeight="1"/>
    <row r="353" ht="18" customHeight="1"/>
    <row r="354" ht="18" customHeight="1"/>
    <row r="355" ht="18" customHeight="1"/>
    <row r="356" ht="18" customHeight="1"/>
    <row r="357" ht="18" customHeight="1"/>
    <row r="358" ht="18" customHeight="1"/>
    <row r="359" ht="18" customHeight="1"/>
    <row r="360" ht="18" customHeight="1"/>
    <row r="361" ht="18" customHeight="1"/>
    <row r="362" ht="18" customHeight="1"/>
    <row r="363" ht="18" customHeight="1"/>
    <row r="364" ht="18" customHeight="1"/>
    <row r="365" ht="18" customHeight="1"/>
    <row r="366" ht="18" customHeight="1"/>
    <row r="367" ht="18" customHeight="1"/>
    <row r="368" ht="18" customHeight="1"/>
    <row r="369" ht="18" customHeight="1"/>
    <row r="370" ht="18" customHeight="1"/>
    <row r="371" ht="18" customHeight="1"/>
    <row r="372" ht="18" customHeight="1"/>
    <row r="373" ht="18" customHeight="1"/>
    <row r="374" ht="18" customHeight="1"/>
    <row r="375" ht="18" customHeight="1"/>
    <row r="376" ht="18" customHeight="1"/>
    <row r="377" ht="18" customHeight="1"/>
    <row r="378" ht="18" customHeight="1"/>
    <row r="379" ht="18" customHeight="1"/>
    <row r="380" ht="18" customHeight="1"/>
    <row r="381" ht="18" customHeight="1"/>
    <row r="382" ht="18" customHeight="1"/>
    <row r="383" ht="18" customHeight="1"/>
    <row r="384" ht="18" customHeight="1"/>
    <row r="385" ht="18" customHeight="1"/>
    <row r="386" ht="18" customHeight="1"/>
    <row r="387" ht="18" customHeight="1"/>
    <row r="388" ht="18" customHeight="1"/>
    <row r="389" ht="18" customHeight="1"/>
    <row r="390" ht="18" customHeight="1"/>
    <row r="391" ht="18" customHeight="1"/>
    <row r="392" ht="18" customHeight="1"/>
    <row r="393" ht="18" customHeight="1"/>
    <row r="394" ht="18" customHeight="1"/>
    <row r="395" ht="18" customHeight="1"/>
    <row r="396" ht="18" customHeight="1"/>
    <row r="397" ht="18" customHeight="1"/>
    <row r="398" ht="18" customHeight="1"/>
    <row r="399" ht="18" customHeight="1"/>
    <row r="400" ht="18" customHeight="1"/>
    <row r="401" ht="18" customHeight="1"/>
    <row r="402" ht="18" customHeight="1"/>
    <row r="403" ht="18" customHeight="1"/>
    <row r="404" ht="18" customHeight="1"/>
    <row r="405" ht="18" customHeight="1"/>
    <row r="406" ht="18" customHeight="1"/>
    <row r="407" ht="18" customHeight="1"/>
    <row r="408" ht="18" customHeight="1"/>
    <row r="409" ht="18" customHeight="1"/>
    <row r="410" ht="18" customHeight="1"/>
    <row r="411" ht="18" customHeight="1"/>
    <row r="412" ht="18" customHeight="1"/>
    <row r="413" ht="18" customHeight="1"/>
    <row r="414" ht="18" customHeight="1"/>
    <row r="415" ht="18" customHeight="1"/>
    <row r="416" ht="18" customHeight="1"/>
    <row r="417" ht="18" customHeight="1"/>
    <row r="418" ht="18" customHeight="1"/>
    <row r="419" ht="18" customHeight="1"/>
    <row r="420" ht="18" customHeight="1"/>
    <row r="421" ht="18" customHeight="1"/>
    <row r="422" ht="18" customHeight="1"/>
    <row r="423" ht="18" customHeight="1"/>
    <row r="424" ht="18" customHeight="1"/>
    <row r="425" ht="18" customHeight="1"/>
    <row r="426" ht="18" customHeight="1"/>
    <row r="427" ht="18" customHeight="1"/>
    <row r="428" ht="18" customHeight="1"/>
    <row r="429" ht="18" customHeight="1"/>
    <row r="430" ht="18" customHeight="1"/>
    <row r="431" ht="18" customHeight="1"/>
    <row r="432" ht="18" customHeight="1"/>
    <row r="433" ht="18" customHeight="1"/>
    <row r="434" ht="18" customHeight="1"/>
    <row r="435" ht="18" customHeight="1"/>
    <row r="436" ht="18" customHeight="1"/>
    <row r="437" ht="18" customHeight="1"/>
    <row r="438" ht="18" customHeight="1"/>
    <row r="439" ht="18" customHeight="1"/>
    <row r="440" ht="18" customHeight="1"/>
    <row r="441" ht="18" customHeight="1"/>
    <row r="442" ht="18" customHeight="1"/>
    <row r="443" ht="18" customHeight="1"/>
    <row r="444" ht="18" customHeight="1"/>
    <row r="445" ht="18" customHeight="1"/>
    <row r="446" ht="18" customHeight="1"/>
    <row r="447" ht="18" customHeight="1"/>
    <row r="448" ht="18" customHeight="1"/>
    <row r="449" ht="18" customHeight="1"/>
    <row r="450" ht="18" customHeight="1"/>
    <row r="451" ht="18" customHeight="1"/>
    <row r="452" ht="18" customHeight="1"/>
    <row r="453" ht="18" customHeight="1"/>
    <row r="454" ht="18" customHeight="1"/>
    <row r="455" ht="18" customHeight="1"/>
    <row r="456" ht="18" customHeight="1"/>
    <row r="457" ht="18" customHeight="1"/>
    <row r="458" ht="18" customHeight="1"/>
    <row r="459" ht="18" customHeight="1"/>
    <row r="460" ht="18" customHeight="1"/>
    <row r="461" ht="18" customHeight="1"/>
    <row r="462" ht="18" customHeight="1"/>
    <row r="463" ht="18" customHeight="1"/>
    <row r="464" ht="18" customHeight="1"/>
    <row r="465" ht="18" customHeight="1"/>
    <row r="466" ht="18" customHeight="1"/>
    <row r="467" ht="18" customHeight="1"/>
    <row r="468" ht="18" customHeight="1"/>
    <row r="469" ht="18" customHeight="1"/>
    <row r="470" ht="18" customHeight="1"/>
    <row r="471" ht="18" customHeight="1"/>
    <row r="472" ht="18" customHeight="1"/>
    <row r="473" ht="18" customHeight="1"/>
    <row r="474" ht="18" customHeight="1"/>
    <row r="475" ht="18" customHeight="1"/>
    <row r="476" ht="18" customHeight="1"/>
    <row r="477" ht="18" customHeight="1"/>
    <row r="478" ht="18" customHeight="1"/>
    <row r="479" ht="18" customHeight="1"/>
    <row r="480" ht="18" customHeight="1"/>
    <row r="481" ht="18" customHeight="1"/>
    <row r="482" ht="18" customHeight="1"/>
    <row r="483" ht="18" customHeight="1"/>
    <row r="484" ht="18" customHeight="1"/>
    <row r="485" ht="18" customHeight="1"/>
    <row r="486" ht="18" customHeight="1"/>
    <row r="487" ht="18" customHeight="1"/>
    <row r="488" ht="18" customHeight="1"/>
    <row r="489" ht="18" customHeight="1"/>
    <row r="490" ht="18" customHeight="1"/>
    <row r="491" ht="18" customHeight="1"/>
    <row r="492" ht="18" customHeight="1"/>
    <row r="493" ht="18" customHeight="1"/>
    <row r="494" ht="18" customHeight="1"/>
    <row r="495" ht="18" customHeight="1"/>
    <row r="496" ht="18" customHeight="1"/>
    <row r="497" ht="18" customHeight="1"/>
    <row r="498" ht="18" customHeight="1"/>
    <row r="499" ht="18" customHeight="1"/>
    <row r="500" ht="18" customHeight="1"/>
    <row r="501" ht="18" customHeight="1"/>
    <row r="502" ht="18" customHeight="1"/>
    <row r="503" ht="18" customHeight="1"/>
    <row r="504" ht="18" customHeight="1"/>
    <row r="505" ht="18" customHeight="1"/>
    <row r="506" ht="18" customHeight="1"/>
    <row r="507" ht="18" customHeight="1"/>
    <row r="508" ht="18" customHeight="1"/>
    <row r="509" ht="18" customHeight="1"/>
    <row r="510" ht="18" customHeight="1"/>
    <row r="511" ht="18" customHeight="1"/>
    <row r="512" ht="18" customHeight="1"/>
    <row r="513" ht="18" customHeight="1"/>
    <row r="514" ht="18" customHeight="1"/>
    <row r="515" ht="18" customHeight="1"/>
    <row r="516" ht="18" customHeight="1"/>
    <row r="517" ht="18" customHeight="1"/>
    <row r="518" ht="18" customHeight="1"/>
    <row r="519" ht="18" customHeight="1"/>
    <row r="520" ht="18" customHeight="1"/>
    <row r="521" ht="18" customHeight="1"/>
    <row r="522" ht="18" customHeight="1"/>
    <row r="523" ht="18" customHeight="1"/>
    <row r="524" ht="18" customHeight="1"/>
    <row r="525" ht="18" customHeight="1"/>
    <row r="526" ht="18" customHeight="1"/>
    <row r="527" ht="18" customHeight="1"/>
    <row r="528" ht="18" customHeight="1"/>
    <row r="529" ht="18" customHeight="1"/>
    <row r="530" ht="18" customHeight="1"/>
    <row r="531" ht="18" customHeight="1"/>
    <row r="532" ht="18" customHeight="1"/>
    <row r="533" ht="18" customHeight="1"/>
    <row r="534" ht="18" customHeight="1"/>
    <row r="535" ht="18" customHeight="1"/>
    <row r="536" ht="18" customHeight="1"/>
    <row r="537" ht="18" customHeight="1"/>
    <row r="538" ht="18" customHeight="1"/>
    <row r="539" ht="18" customHeight="1"/>
    <row r="540" ht="18" customHeight="1"/>
    <row r="541" ht="18" customHeight="1"/>
    <row r="542" ht="18" customHeight="1"/>
    <row r="543" ht="18" customHeight="1"/>
    <row r="544" ht="18" customHeight="1"/>
    <row r="545" ht="18" customHeight="1"/>
    <row r="546" ht="18" customHeight="1"/>
    <row r="547" ht="18" customHeight="1"/>
    <row r="548" ht="18" customHeight="1"/>
    <row r="549" ht="18" customHeight="1"/>
    <row r="550" ht="18" customHeight="1"/>
    <row r="551" ht="18" customHeight="1"/>
    <row r="552" ht="18" customHeight="1"/>
    <row r="553" ht="18" customHeight="1"/>
    <row r="554" ht="18" customHeight="1"/>
    <row r="555" ht="18" customHeight="1"/>
    <row r="556" ht="18" customHeight="1"/>
    <row r="557" ht="18" customHeight="1"/>
    <row r="558" ht="18" customHeight="1"/>
    <row r="559" ht="18" customHeight="1"/>
    <row r="560" ht="18" customHeight="1"/>
    <row r="561" ht="18" customHeight="1"/>
    <row r="562" ht="18" customHeight="1"/>
    <row r="563" ht="18" customHeight="1"/>
    <row r="564" ht="18" customHeight="1"/>
    <row r="565" ht="18" customHeight="1"/>
    <row r="566" ht="18" customHeight="1"/>
    <row r="567" ht="18" customHeight="1"/>
    <row r="568" ht="18" customHeight="1"/>
    <row r="569" ht="18" customHeight="1"/>
    <row r="570" ht="18" customHeight="1"/>
    <row r="571" ht="18" customHeight="1"/>
    <row r="572" ht="18" customHeight="1"/>
    <row r="573" ht="18" customHeight="1"/>
    <row r="574" ht="18" customHeight="1"/>
    <row r="575" ht="18" customHeight="1"/>
    <row r="576" ht="18" customHeight="1"/>
    <row r="577" ht="18" customHeight="1"/>
    <row r="578" ht="18" customHeight="1"/>
    <row r="579" ht="18" customHeight="1"/>
    <row r="580" ht="18" customHeight="1"/>
    <row r="581" ht="18" customHeight="1"/>
    <row r="582" ht="18" customHeight="1"/>
    <row r="583" ht="18" customHeight="1"/>
    <row r="584" ht="18" customHeight="1"/>
    <row r="585" ht="18" customHeight="1"/>
    <row r="586" ht="18" customHeight="1"/>
    <row r="587" ht="18" customHeight="1"/>
    <row r="588" ht="18" customHeight="1"/>
    <row r="589" ht="18" customHeight="1"/>
    <row r="590" ht="18" customHeight="1"/>
    <row r="591" ht="18" customHeight="1"/>
    <row r="592" ht="18" customHeight="1"/>
    <row r="593" ht="18" customHeight="1"/>
    <row r="594" ht="18" customHeight="1"/>
    <row r="595" ht="18" customHeight="1"/>
    <row r="596" ht="18" customHeight="1"/>
    <row r="597" ht="18" customHeight="1"/>
    <row r="598" ht="18" customHeight="1"/>
    <row r="599" ht="18" customHeight="1"/>
    <row r="600" ht="18" customHeight="1"/>
    <row r="601" ht="18" customHeight="1"/>
    <row r="602" ht="18" customHeight="1"/>
    <row r="603" ht="18" customHeight="1"/>
    <row r="604" ht="18" customHeight="1"/>
    <row r="605" ht="18" customHeight="1"/>
    <row r="606" ht="18" customHeight="1"/>
    <row r="607" ht="18" customHeight="1"/>
    <row r="608" ht="18" customHeight="1"/>
    <row r="609" ht="18" customHeight="1"/>
    <row r="610" ht="18" customHeight="1"/>
    <row r="611" ht="18" customHeight="1"/>
    <row r="612" ht="18" customHeight="1"/>
    <row r="613" ht="18" customHeight="1"/>
    <row r="614" ht="18" customHeight="1"/>
    <row r="615" ht="18" customHeight="1"/>
    <row r="616" ht="18" customHeight="1"/>
    <row r="617" ht="18" customHeight="1"/>
    <row r="618" ht="18" customHeight="1"/>
    <row r="619" ht="18" customHeight="1"/>
    <row r="620" ht="18" customHeight="1"/>
    <row r="621" ht="18" customHeight="1"/>
    <row r="622" ht="18" customHeight="1"/>
    <row r="623" ht="18" customHeight="1"/>
    <row r="624" ht="18" customHeight="1"/>
    <row r="625" ht="18" customHeight="1"/>
    <row r="626" ht="18" customHeight="1"/>
    <row r="627" ht="18" customHeight="1"/>
    <row r="628" ht="18" customHeight="1"/>
    <row r="629" ht="18" customHeight="1"/>
    <row r="630" ht="18" customHeight="1"/>
    <row r="631" ht="18" customHeight="1"/>
    <row r="632" ht="18" customHeight="1"/>
    <row r="633" ht="18" customHeight="1"/>
    <row r="634" ht="18" customHeight="1"/>
    <row r="635" ht="18" customHeight="1"/>
    <row r="636" ht="18" customHeight="1"/>
    <row r="637" ht="18" customHeight="1"/>
    <row r="638" ht="18" customHeight="1"/>
    <row r="639" ht="18" customHeight="1"/>
    <row r="640" ht="18" customHeight="1"/>
    <row r="641" ht="18" customHeight="1"/>
    <row r="642" ht="18" customHeight="1"/>
    <row r="643" ht="18" customHeight="1"/>
    <row r="644" ht="18" customHeight="1"/>
    <row r="645" ht="18" customHeight="1"/>
    <row r="646" ht="18" customHeight="1"/>
    <row r="647" ht="18" customHeight="1"/>
    <row r="648" ht="18" customHeight="1"/>
    <row r="649" ht="18" customHeight="1"/>
    <row r="650" ht="18" customHeight="1"/>
    <row r="651" ht="18" customHeight="1"/>
    <row r="652" ht="18" customHeight="1"/>
    <row r="653" ht="18" customHeight="1"/>
    <row r="654" ht="18" customHeight="1"/>
    <row r="655" ht="18" customHeight="1"/>
    <row r="656" ht="18" customHeight="1"/>
    <row r="657" ht="18" customHeight="1"/>
    <row r="658" ht="18" customHeight="1"/>
    <row r="659" ht="18" customHeight="1"/>
    <row r="660" ht="18" customHeight="1"/>
    <row r="661" ht="18" customHeight="1"/>
    <row r="662" ht="18" customHeight="1"/>
    <row r="663" ht="18" customHeight="1"/>
    <row r="664" ht="18" customHeight="1"/>
    <row r="665" ht="18" customHeight="1"/>
    <row r="666" ht="18" customHeight="1"/>
    <row r="667" ht="18" customHeight="1"/>
    <row r="668" ht="18" customHeight="1"/>
    <row r="669" ht="18" customHeight="1"/>
    <row r="670" ht="18" customHeight="1"/>
    <row r="671" ht="18" customHeight="1"/>
    <row r="672" ht="18" customHeight="1"/>
    <row r="673" ht="18" customHeight="1"/>
    <row r="674" ht="18" customHeight="1"/>
    <row r="675" ht="18" customHeight="1"/>
    <row r="676" ht="18" customHeight="1"/>
    <row r="677" ht="18" customHeight="1"/>
    <row r="678" ht="18" customHeight="1"/>
    <row r="679" ht="18" customHeight="1"/>
    <row r="680" ht="18" customHeight="1"/>
    <row r="681" ht="18" customHeight="1"/>
    <row r="682" ht="18" customHeight="1"/>
    <row r="683" ht="18" customHeight="1"/>
    <row r="684" ht="18" customHeight="1"/>
    <row r="685" ht="18" customHeight="1"/>
    <row r="686" ht="18" customHeight="1"/>
    <row r="687" ht="18" customHeight="1"/>
    <row r="688" ht="18" customHeight="1"/>
    <row r="689" ht="18" customHeight="1"/>
    <row r="690" ht="18" customHeight="1"/>
    <row r="691" ht="18" customHeight="1"/>
    <row r="692" ht="18" customHeight="1"/>
    <row r="693" ht="18" customHeight="1"/>
    <row r="694" ht="18" customHeight="1"/>
    <row r="695" ht="18" customHeight="1"/>
    <row r="696" ht="18" customHeight="1"/>
    <row r="697" ht="18" customHeight="1"/>
    <row r="698" ht="18" customHeight="1"/>
    <row r="699" ht="18" customHeight="1"/>
    <row r="700" ht="18" customHeight="1"/>
    <row r="701" ht="18" customHeight="1"/>
    <row r="702" ht="18" customHeight="1"/>
    <row r="703" ht="18" customHeight="1"/>
    <row r="704" ht="18" customHeight="1"/>
    <row r="705" ht="18" customHeight="1"/>
    <row r="706" ht="18" customHeight="1"/>
    <row r="707" ht="18" customHeight="1"/>
    <row r="708" ht="18" customHeight="1"/>
    <row r="709" ht="18" customHeight="1"/>
    <row r="710" ht="18" customHeight="1"/>
    <row r="711" ht="18" customHeight="1"/>
    <row r="712" ht="18" customHeight="1"/>
    <row r="713" ht="18" customHeight="1"/>
    <row r="714" ht="18" customHeight="1"/>
    <row r="715" ht="18" customHeight="1"/>
    <row r="716" ht="18" customHeight="1"/>
    <row r="717" ht="18" customHeight="1"/>
    <row r="718" ht="18" customHeight="1"/>
    <row r="719" ht="18" customHeight="1"/>
    <row r="720" ht="18" customHeight="1"/>
    <row r="721" ht="18" customHeight="1"/>
    <row r="722" ht="18" customHeight="1"/>
    <row r="723" ht="18" customHeight="1"/>
    <row r="724" ht="18" customHeight="1"/>
    <row r="725" ht="18" customHeight="1"/>
    <row r="726" ht="18" customHeight="1"/>
    <row r="727" ht="18" customHeight="1"/>
    <row r="728" ht="18" customHeight="1"/>
    <row r="729" ht="18" customHeight="1"/>
    <row r="730" ht="18" customHeight="1"/>
    <row r="731" ht="18" customHeight="1"/>
    <row r="732" ht="18" customHeight="1"/>
    <row r="733" ht="18" customHeight="1"/>
    <row r="734" ht="18" customHeight="1"/>
    <row r="735" ht="18" customHeight="1"/>
    <row r="736" ht="18" customHeight="1"/>
    <row r="737" ht="18" customHeight="1"/>
    <row r="738" ht="18" customHeight="1"/>
    <row r="739" ht="18" customHeight="1"/>
    <row r="740" ht="18" customHeight="1"/>
    <row r="741" ht="18" customHeight="1"/>
    <row r="742" ht="18" customHeight="1"/>
    <row r="743" ht="18" customHeight="1"/>
    <row r="744" ht="18" customHeight="1"/>
    <row r="745" ht="18" customHeight="1"/>
    <row r="746" ht="18" customHeight="1"/>
    <row r="747" ht="18" customHeight="1"/>
    <row r="748" ht="18" customHeight="1"/>
    <row r="749" ht="18" customHeight="1"/>
    <row r="750" ht="18" customHeight="1"/>
    <row r="751" ht="18" customHeight="1"/>
    <row r="752" ht="18" customHeight="1"/>
    <row r="753" ht="18" customHeight="1"/>
    <row r="754" ht="18" customHeight="1"/>
    <row r="755" ht="18" customHeight="1"/>
    <row r="756" ht="18" customHeight="1"/>
    <row r="757" ht="18" customHeight="1"/>
    <row r="758" ht="18" customHeight="1"/>
    <row r="759" ht="18" customHeight="1"/>
    <row r="760" ht="18" customHeight="1"/>
    <row r="761" ht="18" customHeight="1"/>
    <row r="762" ht="18" customHeight="1"/>
    <row r="763" ht="18" customHeight="1"/>
    <row r="764" ht="18" customHeight="1"/>
    <row r="765" ht="18" customHeight="1"/>
    <row r="766" ht="18" customHeight="1"/>
    <row r="767" ht="18" customHeight="1"/>
    <row r="768" ht="18" customHeight="1"/>
    <row r="769" ht="18" customHeight="1"/>
    <row r="770" ht="18" customHeight="1"/>
    <row r="771" ht="18" customHeight="1"/>
    <row r="772" ht="18" customHeight="1"/>
    <row r="773" ht="18" customHeight="1"/>
    <row r="774" ht="18" customHeight="1"/>
    <row r="775" ht="18" customHeight="1"/>
    <row r="776" ht="18" customHeight="1"/>
    <row r="777" ht="18" customHeight="1"/>
    <row r="778" ht="18" customHeight="1"/>
    <row r="779" ht="18" customHeight="1"/>
    <row r="780" ht="18" customHeight="1"/>
    <row r="781" ht="18" customHeight="1"/>
    <row r="782" ht="18" customHeight="1"/>
    <row r="783" ht="18" customHeight="1"/>
    <row r="784" ht="18" customHeight="1"/>
    <row r="785" ht="18" customHeight="1"/>
    <row r="786" ht="18" customHeight="1"/>
    <row r="787" ht="18" customHeight="1"/>
    <row r="788" ht="18" customHeight="1"/>
    <row r="789" ht="18" customHeight="1"/>
    <row r="790" ht="18" customHeight="1"/>
    <row r="791" ht="18" customHeight="1"/>
    <row r="792" ht="18" customHeight="1"/>
    <row r="793" ht="18" customHeight="1"/>
    <row r="794" ht="18" customHeight="1"/>
    <row r="795" ht="18" customHeight="1"/>
    <row r="796" ht="18" customHeight="1"/>
    <row r="797" ht="18" customHeight="1"/>
    <row r="798" ht="18" customHeight="1"/>
    <row r="799" ht="18" customHeight="1"/>
    <row r="800" ht="18" customHeight="1"/>
    <row r="801" ht="18" customHeight="1"/>
    <row r="802" ht="18" customHeight="1"/>
    <row r="803" ht="18" customHeight="1"/>
    <row r="804" ht="18" customHeight="1"/>
    <row r="805" ht="18" customHeight="1"/>
    <row r="806" ht="18" customHeight="1"/>
    <row r="807" ht="18" customHeight="1"/>
    <row r="808" ht="18" customHeight="1"/>
    <row r="809" ht="18" customHeight="1"/>
    <row r="810" ht="18" customHeight="1"/>
    <row r="811" ht="18" customHeight="1"/>
    <row r="812" ht="18" customHeight="1"/>
    <row r="813" ht="18" customHeight="1"/>
    <row r="814" ht="18" customHeight="1"/>
    <row r="815" ht="18" customHeight="1"/>
    <row r="816" ht="18" customHeight="1"/>
    <row r="817" ht="18" customHeight="1"/>
    <row r="818" ht="18" customHeight="1"/>
    <row r="819" ht="18" customHeight="1"/>
    <row r="820" ht="18" customHeight="1"/>
    <row r="821" ht="18" customHeight="1"/>
    <row r="822" ht="18" customHeight="1"/>
    <row r="823" ht="18" customHeight="1"/>
    <row r="824" ht="18" customHeight="1"/>
    <row r="825" ht="18" customHeight="1"/>
    <row r="826" ht="18" customHeight="1"/>
    <row r="827" ht="18" customHeight="1"/>
    <row r="828" ht="18" customHeight="1"/>
    <row r="829" ht="18" customHeight="1"/>
    <row r="830" ht="18" customHeight="1"/>
    <row r="831" ht="18" customHeight="1"/>
    <row r="832" ht="18" customHeight="1"/>
    <row r="833" ht="18" customHeight="1"/>
    <row r="834" ht="18" customHeight="1"/>
    <row r="835" ht="18" customHeight="1"/>
    <row r="836" ht="18" customHeight="1"/>
    <row r="837" ht="18" customHeight="1"/>
    <row r="838" ht="18" customHeight="1"/>
    <row r="839" ht="18" customHeight="1"/>
    <row r="840" ht="18" customHeight="1"/>
    <row r="841" ht="18" customHeight="1"/>
    <row r="842" ht="18" customHeight="1"/>
    <row r="843" ht="18" customHeight="1"/>
    <row r="844" ht="18" customHeight="1"/>
    <row r="845" ht="18" customHeight="1"/>
    <row r="846" ht="18" customHeight="1"/>
    <row r="847" ht="18" customHeight="1"/>
    <row r="848" ht="18" customHeight="1"/>
    <row r="849" ht="18" customHeight="1"/>
    <row r="850" ht="18" customHeight="1"/>
    <row r="851" ht="18" customHeight="1"/>
    <row r="852" ht="18" customHeight="1"/>
    <row r="853" ht="18" customHeight="1"/>
    <row r="854" ht="18" customHeight="1"/>
    <row r="855" ht="18" customHeight="1"/>
    <row r="856" ht="18" customHeight="1"/>
    <row r="857" ht="18" customHeight="1"/>
    <row r="858" ht="18" customHeight="1"/>
    <row r="859" ht="18" customHeight="1"/>
    <row r="860" ht="18" customHeight="1"/>
    <row r="861" ht="18" customHeight="1"/>
    <row r="862" ht="18" customHeight="1"/>
    <row r="863" ht="18" customHeight="1"/>
    <row r="864" ht="18" customHeight="1"/>
    <row r="865" ht="18" customHeight="1"/>
    <row r="866" ht="18" customHeight="1"/>
    <row r="867" ht="18" customHeight="1"/>
    <row r="868" ht="18" customHeight="1"/>
    <row r="869" ht="18" customHeight="1"/>
    <row r="870" ht="18" customHeight="1"/>
    <row r="871" ht="18" customHeight="1"/>
    <row r="872" ht="18" customHeight="1"/>
    <row r="873" ht="18" customHeight="1"/>
    <row r="874" ht="18" customHeight="1"/>
    <row r="875" ht="18" customHeight="1"/>
    <row r="876" ht="18" customHeight="1"/>
    <row r="877" ht="18" customHeight="1"/>
    <row r="878" ht="18" customHeight="1"/>
    <row r="879" ht="18" customHeight="1"/>
    <row r="880" ht="18" customHeight="1"/>
    <row r="881" ht="18" customHeight="1"/>
    <row r="882" ht="18" customHeight="1"/>
    <row r="883" ht="18" customHeight="1"/>
    <row r="884" ht="18" customHeight="1"/>
    <row r="885" ht="18" customHeight="1"/>
    <row r="886" ht="18" customHeight="1"/>
    <row r="887" ht="18" customHeight="1"/>
    <row r="888" ht="18" customHeight="1"/>
    <row r="889" ht="18" customHeight="1"/>
    <row r="890" ht="18" customHeight="1"/>
    <row r="891" ht="18" customHeight="1"/>
    <row r="892" ht="18" customHeight="1"/>
    <row r="893" ht="18" customHeight="1"/>
    <row r="894" ht="18" customHeight="1"/>
    <row r="895" ht="18" customHeight="1"/>
    <row r="896" ht="18" customHeight="1"/>
    <row r="897" ht="18" customHeight="1"/>
    <row r="898" ht="18" customHeight="1"/>
    <row r="899" ht="18" customHeight="1"/>
    <row r="900" ht="18" customHeight="1"/>
    <row r="901" ht="18" customHeight="1"/>
    <row r="902" ht="18" customHeight="1"/>
    <row r="903" ht="18" customHeight="1"/>
    <row r="904" ht="18" customHeight="1"/>
    <row r="905" ht="18" customHeight="1"/>
    <row r="906" ht="18" customHeight="1"/>
    <row r="907" ht="18" customHeight="1"/>
    <row r="908" ht="18" customHeight="1"/>
    <row r="909" ht="18" customHeight="1"/>
    <row r="910" ht="18" customHeight="1"/>
    <row r="911" ht="18" customHeight="1"/>
    <row r="912" ht="18" customHeight="1"/>
    <row r="913" ht="18" customHeight="1"/>
    <row r="914" ht="18" customHeight="1"/>
    <row r="915" ht="18" customHeight="1"/>
    <row r="916" ht="18" customHeight="1"/>
    <row r="917" ht="18" customHeight="1"/>
    <row r="918" ht="18" customHeight="1"/>
    <row r="919" ht="18" customHeight="1"/>
    <row r="920" ht="18" customHeight="1"/>
    <row r="921" ht="18" customHeight="1"/>
    <row r="922" ht="18" customHeight="1"/>
    <row r="923" ht="18" customHeight="1"/>
    <row r="924" ht="18" customHeight="1"/>
    <row r="925" ht="18" customHeight="1"/>
    <row r="926" ht="18" customHeight="1"/>
    <row r="927" ht="18" customHeight="1"/>
    <row r="928" ht="18" customHeight="1"/>
    <row r="929" ht="18" customHeight="1"/>
    <row r="930" ht="18" customHeight="1"/>
    <row r="931" ht="18" customHeight="1"/>
    <row r="932" ht="18" customHeight="1"/>
    <row r="933" ht="18" customHeight="1"/>
    <row r="934" ht="18" customHeight="1"/>
    <row r="935" ht="18" customHeight="1"/>
    <row r="936" ht="18" customHeight="1"/>
    <row r="937" ht="18" customHeight="1"/>
    <row r="938" ht="18" customHeight="1"/>
    <row r="939" ht="18" customHeight="1"/>
    <row r="940" ht="18" customHeight="1"/>
    <row r="941" ht="18" customHeight="1"/>
    <row r="942" ht="18" customHeight="1"/>
    <row r="943" ht="18" customHeight="1"/>
    <row r="944" ht="18" customHeight="1"/>
    <row r="945" ht="18" customHeight="1"/>
    <row r="946" ht="18" customHeight="1"/>
    <row r="947" ht="18" customHeight="1"/>
    <row r="948" ht="18" customHeight="1"/>
    <row r="949" ht="18" customHeight="1"/>
    <row r="950" ht="18" customHeight="1"/>
    <row r="951" ht="18" customHeight="1"/>
    <row r="952" ht="18" customHeight="1"/>
    <row r="953" ht="18" customHeight="1"/>
    <row r="954" ht="18" customHeight="1"/>
    <row r="955" ht="18" customHeight="1"/>
    <row r="956" ht="18" customHeight="1"/>
    <row r="957" ht="18" customHeight="1"/>
    <row r="958" ht="18" customHeight="1"/>
    <row r="959" ht="18" customHeight="1"/>
    <row r="960" ht="18" customHeight="1"/>
    <row r="961" ht="18" customHeight="1"/>
    <row r="962" ht="18" customHeight="1"/>
    <row r="963" ht="18" customHeight="1"/>
    <row r="964" ht="18" customHeight="1"/>
    <row r="965" ht="18" customHeight="1"/>
    <row r="966" ht="18" customHeight="1"/>
    <row r="967" ht="18" customHeight="1"/>
    <row r="968" ht="18" customHeight="1"/>
    <row r="969" ht="18" customHeight="1"/>
    <row r="970" ht="18" customHeight="1"/>
    <row r="971" ht="18" customHeight="1"/>
    <row r="972" ht="18" customHeight="1"/>
    <row r="973" ht="18" customHeight="1"/>
    <row r="974" ht="18" customHeight="1"/>
    <row r="975" ht="18" customHeight="1"/>
    <row r="976" ht="18" customHeight="1"/>
    <row r="977" ht="18" customHeight="1"/>
    <row r="978" ht="18" customHeight="1"/>
    <row r="979" ht="18" customHeight="1"/>
    <row r="980" ht="18" customHeight="1"/>
    <row r="981" ht="18" customHeight="1"/>
    <row r="982" ht="18" customHeight="1"/>
    <row r="983" ht="18" customHeight="1"/>
    <row r="984" ht="18" customHeight="1"/>
    <row r="985" ht="18" customHeight="1"/>
    <row r="986" ht="18" customHeight="1"/>
    <row r="987" ht="18" customHeight="1"/>
    <row r="988" ht="18" customHeight="1"/>
    <row r="989" ht="18" customHeight="1"/>
    <row r="990" ht="18" customHeight="1"/>
    <row r="991" ht="18" customHeight="1"/>
    <row r="992" ht="18" customHeight="1"/>
    <row r="993" ht="18" customHeight="1"/>
    <row r="994" ht="18" customHeight="1"/>
    <row r="995" ht="18" customHeight="1"/>
    <row r="996" ht="18" customHeight="1"/>
    <row r="997" ht="18" customHeight="1"/>
    <row r="998" ht="18" customHeight="1"/>
    <row r="999" ht="18" customHeight="1"/>
    <row r="1000" ht="18" customHeight="1"/>
  </sheetData>
  <sheetProtection sheet="1" objects="1" scenarios="1"/>
  <mergeCells count="12">
    <mergeCell ref="C72:D72"/>
    <mergeCell ref="C1:S1"/>
    <mergeCell ref="P63:S63"/>
    <mergeCell ref="C64:D64"/>
    <mergeCell ref="C65:D65"/>
    <mergeCell ref="C66:D66"/>
    <mergeCell ref="C67:D67"/>
    <mergeCell ref="C68:D68"/>
    <mergeCell ref="E68:K68"/>
    <mergeCell ref="C69:D69"/>
    <mergeCell ref="C70:D70"/>
    <mergeCell ref="C71:D71"/>
  </mergeCells>
  <phoneticPr fontId="9"/>
  <conditionalFormatting sqref="C3:C62">
    <cfRule type="expression" dxfId="14" priority="1">
      <formula>AND(C3="",MOD(ROW(),2)=0)</formula>
    </cfRule>
    <cfRule type="expression" dxfId="13" priority="2">
      <formula>AND(C3="",MOD(ROW(),2)=1)</formula>
    </cfRule>
  </conditionalFormatting>
  <conditionalFormatting sqref="D3:D62 G3:G62 J3:M62 P3:S62">
    <cfRule type="expression" dxfId="12" priority="5">
      <formula>AND(D3="",$C3="女",MOD(ROW(),2)=0)</formula>
    </cfRule>
    <cfRule type="expression" dxfId="11" priority="6">
      <formula>AND(D3="",$C3="男",MOD(ROW(),2)=1)</formula>
    </cfRule>
    <cfRule type="expression" dxfId="10" priority="7">
      <formula>AND(D3="",$C3="男",MOD(ROW(),2)=0)</formula>
    </cfRule>
    <cfRule type="expression" dxfId="9" priority="8">
      <formula>D3=""</formula>
    </cfRule>
  </conditionalFormatting>
  <conditionalFormatting sqref="G3:G62 M3:M62">
    <cfRule type="expression" dxfId="8" priority="9">
      <formula>OR(COUNTIF(I3,"*"&amp;$F3&amp;"*")=0,COUNTIF(G3,"*"&amp;$C3&amp;"*")=0)</formula>
    </cfRule>
  </conditionalFormatting>
  <conditionalFormatting sqref="J3:J62 P3:P62">
    <cfRule type="expression" dxfId="7" priority="3">
      <formula>H3&lt;2</formula>
    </cfRule>
  </conditionalFormatting>
  <conditionalFormatting sqref="J3:M62 P3:S62 D3:D62 G3:G62">
    <cfRule type="expression" dxfId="6" priority="4">
      <formula>AND(D3="",$C3="女",MOD(ROW(),2)=1)</formula>
    </cfRule>
  </conditionalFormatting>
  <conditionalFormatting sqref="Q65:S67">
    <cfRule type="expression" dxfId="5" priority="11">
      <formula>AND(Q65="",MOD(ROW(),2)=1)</formula>
    </cfRule>
    <cfRule type="expression" dxfId="4" priority="12">
      <formula>AND(Q65="",MOD(ROW(),2)=0)</formula>
    </cfRule>
  </conditionalFormatting>
  <conditionalFormatting sqref="Q65:S70">
    <cfRule type="expression" dxfId="3" priority="10">
      <formula>COUNTIF($W$3:$W$62,$P65)=0</formula>
    </cfRule>
  </conditionalFormatting>
  <conditionalFormatting sqref="Q68:S70">
    <cfRule type="expression" dxfId="2" priority="13">
      <formula>AND(Q68="",MOD(ROW(),2)=1)</formula>
    </cfRule>
    <cfRule type="expression" dxfId="1" priority="14">
      <formula>AND(Q68="",MOD(ROW(),2)=0)</formula>
    </cfRule>
  </conditionalFormatting>
  <conditionalFormatting sqref="S3:S62">
    <cfRule type="expression" dxfId="0" priority="15">
      <formula>OR(COUNTIF(W:W,W3)&gt;6,COUNTIF(W:W,W3)&lt;4)</formula>
    </cfRule>
  </conditionalFormatting>
  <dataValidations count="2">
    <dataValidation type="list" allowBlank="1" showErrorMessage="1" sqref="C3:C62" xr:uid="{00000000-0002-0000-0900-000000000000}">
      <formula1>$A$2:$A$4</formula1>
    </dataValidation>
    <dataValidation type="list" allowBlank="1" showErrorMessage="1" sqref="S3:S62" xr:uid="{00000000-0002-0000-0900-000001000000}">
      <formula1>$A$6:$A$9</formula1>
    </dataValidation>
  </dataValidations>
  <printOptions horizontalCentered="1"/>
  <pageMargins left="0.39370078740157483" right="0.39370078740157483" top="0.39370078740157483" bottom="0.39370078740157483" header="0" footer="0"/>
  <pageSetup paperSize="9" orientation="portrait" r:id="rId1"/>
  <drawing r:id="rId2"/>
  <extLst>
    <ext xmlns:x14="http://schemas.microsoft.com/office/spreadsheetml/2009/9/main" uri="{CCE6A557-97BC-4b89-ADB6-D9C93CAAB3DF}">
      <x14:dataValidations xmlns:xm="http://schemas.microsoft.com/office/excel/2006/main" count="2">
        <x14:dataValidation type="list" allowBlank="1" showErrorMessage="1" xr:uid="{00000000-0002-0000-0900-000002000000}">
          <x14:formula1>
            <xm:f>競技csv!$R$2:$R$22</xm:f>
          </x14:formula1>
          <xm:sqref>M4:M62 G4:G62</xm:sqref>
        </x14:dataValidation>
        <x14:dataValidation type="list" allowBlank="1" showErrorMessage="1" xr:uid="{3B50CDEE-3BB0-42D1-AAF4-CA92A1541F83}">
          <x14:formula1>
            <xm:f>競技csv!$R$2:$R$14</xm:f>
          </x14:formula1>
          <xm:sqref>G3 M3</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3</vt:i4>
      </vt:variant>
    </vt:vector>
  </HeadingPairs>
  <TitlesOfParts>
    <vt:vector size="16" baseType="lpstr">
      <vt:lpstr>競技csv</vt:lpstr>
      <vt:lpstr>所属csv</vt:lpstr>
      <vt:lpstr>高校男選手データ</vt:lpstr>
      <vt:lpstr>高校女選手データ</vt:lpstr>
      <vt:lpstr>中学男選手データ</vt:lpstr>
      <vt:lpstr>中学女選手データ</vt:lpstr>
      <vt:lpstr>高校選手データ貼り付け</vt:lpstr>
      <vt:lpstr>中学一覧表</vt:lpstr>
      <vt:lpstr>高校一覧表</vt:lpstr>
      <vt:lpstr>競技者csv貼り付け用</vt:lpstr>
      <vt:lpstr>チームcsv貼り付け用</vt:lpstr>
      <vt:lpstr>競技者csv変換</vt:lpstr>
      <vt:lpstr>チームcsv変換</vt:lpstr>
      <vt:lpstr>高校一覧表!Print_Area</vt:lpstr>
      <vt:lpstr>高校選手データ貼り付け!Print_Area</vt:lpstr>
      <vt:lpstr>中学一覧表!Print_Area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ichi_ura</dc:creator>
  <cp:lastModifiedBy>kazut.g2015@gmail.com</cp:lastModifiedBy>
  <cp:lastPrinted>2024-09-30T04:43:14Z</cp:lastPrinted>
  <dcterms:created xsi:type="dcterms:W3CDTF">2021-06-20T04:54:42Z</dcterms:created>
  <dcterms:modified xsi:type="dcterms:W3CDTF">2025-09-26T04:49:15Z</dcterms:modified>
</cp:coreProperties>
</file>